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K:\□広報関係（ホームページ）\01ホームページ掲載用\04　介護報酬\★サービス別様式\R7.07（室料アップ）\修正中\"/>
    </mc:Choice>
  </mc:AlternateContent>
  <xr:revisionPtr revIDLastSave="0" documentId="13_ncr:1_{DC376256-887D-47FF-8118-82C58F1F48E2}" xr6:coauthVersionLast="47" xr6:coauthVersionMax="47" xr10:uidLastSave="{00000000-0000-0000-0000-000000000000}"/>
  <bookViews>
    <workbookView xWindow="11865" yWindow="300" windowWidth="14265" windowHeight="14700" xr2:uid="{00000000-000D-0000-FFFF-FFFF00000000}"/>
  </bookViews>
  <sheets>
    <sheet name="チェック表（老健＋療養SS）" sheetId="4" r:id="rId1"/>
    <sheet name="別紙１-１ｰ２～１-３ｰ2" sheetId="9" r:id="rId2"/>
    <sheet name="備考（1-1-2）～(1-3-2）" sheetId="10" r:id="rId3"/>
    <sheet name="別紙" sheetId="37" r:id="rId4"/>
    <sheet name="別紙２" sheetId="47" r:id="rId5"/>
    <sheet name="別紙６" sheetId="11" r:id="rId6"/>
    <sheet name="別紙７" sheetId="12" r:id="rId7"/>
    <sheet name="別紙７－２" sheetId="13" r:id="rId8"/>
    <sheet name="別紙11" sheetId="14" r:id="rId9"/>
    <sheet name="別紙12－2" sheetId="15" r:id="rId10"/>
    <sheet name="別紙14－4" sheetId="16" r:id="rId11"/>
    <sheet name="別紙28" sheetId="17" r:id="rId12"/>
    <sheet name="別紙29" sheetId="18" r:id="rId13"/>
    <sheet name="別紙29－2" sheetId="19" r:id="rId14"/>
    <sheet name="別紙29－3" sheetId="20" r:id="rId15"/>
    <sheet name="別紙35" sheetId="21" r:id="rId16"/>
    <sheet name="別紙38" sheetId="22" r:id="rId17"/>
    <sheet name="別紙40" sheetId="23" r:id="rId18"/>
    <sheet name="別紙41" sheetId="24" r:id="rId19"/>
    <sheet name="参考様式３" sheetId="25" r:id="rId20"/>
    <sheet name="参考様式５（若年性）" sheetId="26" r:id="rId21"/>
    <sheet name="参考様式５（療養食）" sheetId="27" r:id="rId22"/>
    <sheet name="参考様式９" sheetId="28" r:id="rId23"/>
    <sheet name="参考様式10" sheetId="29" r:id="rId24"/>
    <sheet name="参考様式11" sheetId="30" r:id="rId25"/>
    <sheet name="参考様式12" sheetId="31" r:id="rId26"/>
    <sheet name="様式５" sheetId="32" r:id="rId27"/>
    <sheet name="様式６" sheetId="33" r:id="rId28"/>
    <sheet name="様式７" sheetId="34" r:id="rId29"/>
    <sheet name="様式８" sheetId="35" r:id="rId30"/>
    <sheet name="様式９" sheetId="36" r:id="rId31"/>
    <sheet name="【記載例】（ユニット型）" sheetId="38" r:id="rId32"/>
    <sheet name="【記載例】シフト記号表（勤務時間帯）" sheetId="39" r:id="rId33"/>
    <sheet name="（従来型）" sheetId="40" r:id="rId34"/>
    <sheet name="（ユニット型）" sheetId="41" r:id="rId35"/>
    <sheet name="シフト記号表（従来型・ユニット型共通）" sheetId="42" r:id="rId36"/>
    <sheet name="（従来型）記入方法" sheetId="43" r:id="rId37"/>
    <sheet name="（ユニット型）記入方法" sheetId="44" r:id="rId38"/>
    <sheet name="プルダウン・リスト（従来型・ユニット型共通）" sheetId="45" r:id="rId39"/>
  </sheets>
  <definedNames>
    <definedName name="_xlnm._FilterDatabase" localSheetId="2" hidden="1">'備考（1-1-2）～(1-3-2）'!$A$1:$BD$161</definedName>
    <definedName name="_xlnm._FilterDatabase" localSheetId="1" hidden="1">'別紙１-１ｰ２～１-３ｰ2'!$A$1:$I$1418</definedName>
    <definedName name="【記載例】シフト記号" localSheetId="35">'シフト記号表（従来型・ユニット型共通）'!$C$6:$C$47</definedName>
    <definedName name="【記載例】シフト記号表" localSheetId="35">'シフト記号表（従来型・ユニット型共通）'!$C$6:$C$47</definedName>
    <definedName name="ｋ">#N/A</definedName>
    <definedName name="_xlnm.Print_Area" localSheetId="34">'（ユニット型）'!$A$1:$BN$237</definedName>
    <definedName name="_xlnm.Print_Area" localSheetId="37">'（ユニット型）記入方法'!$A$1:$Q$98</definedName>
    <definedName name="_xlnm.Print_Area" localSheetId="33">'（従来型）'!$A$1:$BJ$237</definedName>
    <definedName name="_xlnm.Print_Area" localSheetId="36">'（従来型）記入方法'!$A$1:$Q$88</definedName>
    <definedName name="_xlnm.Print_Area" localSheetId="31">'【記載例】（ユニット型）'!$A$1:$BN$97</definedName>
    <definedName name="_xlnm.Print_Area" localSheetId="32">'【記載例】シフト記号表（勤務時間帯）'!$B$1:$N$52</definedName>
    <definedName name="_xlnm.Print_Area" localSheetId="35">'シフト記号表（従来型・ユニット型共通）'!$B$1:$N$52</definedName>
    <definedName name="_xlnm.Print_Area" localSheetId="0">'チェック表（老健＋療養SS）'!$A$1:$J$122</definedName>
    <definedName name="_xlnm.Print_Area" localSheetId="23">参考様式10!$A$1:$U$23</definedName>
    <definedName name="_xlnm.Print_Area" localSheetId="24">参考様式11!$A$1:$U$25</definedName>
    <definedName name="_xlnm.Print_Area" localSheetId="25">参考様式12!$A$1:$AC$25</definedName>
    <definedName name="_xlnm.Print_Area" localSheetId="19">参考様式３!$A$1:$Z$67</definedName>
    <definedName name="_xlnm.Print_Area" localSheetId="20">'参考様式５（若年性）'!$A$1:$Y$50</definedName>
    <definedName name="_xlnm.Print_Area" localSheetId="21">'参考様式５（療養食）'!$A$1:$Y$51</definedName>
    <definedName name="_xlnm.Print_Area" localSheetId="22">参考様式９!$A$1:$U$24</definedName>
    <definedName name="_xlnm.Print_Area" localSheetId="2">'備考（1-1-2）～(1-3-2）'!$J$2:$Z$161</definedName>
    <definedName name="_xlnm.Print_Area" localSheetId="3">別紙!$A$1:$AB$38</definedName>
    <definedName name="_xlnm.Print_Area" localSheetId="8">別紙11!$A$1:$AA$61</definedName>
    <definedName name="_xlnm.Print_Area" localSheetId="1">'別紙１-１ｰ２～１-３ｰ2'!$A$1:$AO$953</definedName>
    <definedName name="_xlnm.Print_Area" localSheetId="9">'別紙12－2'!$A$1:$AF$70</definedName>
    <definedName name="_xlnm.Print_Area" localSheetId="10">'別紙14－4'!$A$1:$AF$60</definedName>
    <definedName name="_xlnm.Print_Area" localSheetId="4">別紙２!$A$1:$AJ$84</definedName>
    <definedName name="_xlnm.Print_Area" localSheetId="11">別紙28!$A$1:$AB$74</definedName>
    <definedName name="_xlnm.Print_Area" localSheetId="13">'別紙29－2'!$A$1:$AF$108</definedName>
    <definedName name="_xlnm.Print_Area" localSheetId="14">'別紙29－3'!$A$1:$AH$41</definedName>
    <definedName name="_xlnm.Print_Area" localSheetId="15">別紙35!$A$1:$AI$52</definedName>
    <definedName name="_xlnm.Print_Area" localSheetId="16">別紙38!$A$1:$Y$46</definedName>
    <definedName name="_xlnm.Print_Area" localSheetId="18">別紙41!$A$1:$AC$37</definedName>
    <definedName name="_xlnm.Print_Area" localSheetId="5">別紙６!$A$1:$AK$35</definedName>
    <definedName name="_xlnm.Print_Area" localSheetId="6">別紙７!$A$1:$AI$63</definedName>
    <definedName name="_xlnm.Print_Area" localSheetId="7">'別紙７－２'!$A$1:$S$90</definedName>
    <definedName name="_xlnm.Print_Area" localSheetId="26">様式５!$A$1:$J$34</definedName>
    <definedName name="_xlnm.Print_Area" localSheetId="29">様式８!$A$1:$J$38</definedName>
    <definedName name="_xlnm.Print_Titles" localSheetId="34">'（ユニット型）'!$1:$16</definedName>
    <definedName name="_xlnm.Print_Titles" localSheetId="33">'（従来型）'!$1:$16</definedName>
    <definedName name="_xlnm.Print_Titles" localSheetId="31">'【記載例】（ユニット型）'!$1:$16</definedName>
    <definedName name="_xlnm.Print_Titles" localSheetId="0">'チェック表（老健＋療養SS）'!$21:$21</definedName>
    <definedName name="サービス名">#N/A</definedName>
    <definedName name="サービス名称">#N/A</definedName>
    <definedName name="その他の従業者">'プルダウン・リスト（従来型・ユニット型共通）'!$P$22:$P$31</definedName>
    <definedName name="だだ">#N/A</definedName>
    <definedName name="っっｋ">#N/A</definedName>
    <definedName name="っっっっｌ">#N/A</definedName>
    <definedName name="医師">'プルダウン・リスト（従来型・ユニット型共通）'!$D$22:$D$31</definedName>
    <definedName name="栄養士">'プルダウン・リスト（従来型・ユニット型共通）'!$L$22:$L$31</definedName>
    <definedName name="介護支援専門員">'プルダウン・リスト（従来型・ユニット型共通）'!$M$22:$M$31</definedName>
    <definedName name="介護職員">'プルダウン・リスト（従来型・ユニット型共通）'!$G$22:$G$31</definedName>
    <definedName name="確認">#N/A</definedName>
    <definedName name="看護職員">'プルダウン・リスト（従来型・ユニット型共通）'!$F$22:$F$31</definedName>
    <definedName name="管理者">'プルダウン・リスト（従来型・ユニット型共通）'!$C$22:$C$31</definedName>
    <definedName name="言語聴覚士">'プルダウン・リスト（従来型・ユニット型共通）'!$K$22:$K$31</definedName>
    <definedName name="作業療法士">'プルダウン・リスト（従来型・ユニット型共通）'!$J$22:$J$31</definedName>
    <definedName name="支援相談員">'プルダウン・リスト（従来型・ユニット型共通）'!$H$22:$H$31</definedName>
    <definedName name="事務員">'プルダウン・リスト（従来型・ユニット型共通）'!$O$22:$O$31</definedName>
    <definedName name="調理員">'プルダウン・リスト（従来型・ユニット型共通）'!$N$22:$N$31</definedName>
    <definedName name="薬剤師">'プルダウン・リスト（従来型・ユニット型共通）'!$E$22:$E$31</definedName>
    <definedName name="理学療法士">'プルダウン・リスト（従来型・ユニット型共通）'!$I$22:$I$31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7" i="42" l="1"/>
  <c r="L46" i="42"/>
  <c r="L45" i="42"/>
  <c r="L47" i="42" s="1"/>
  <c r="D44" i="42"/>
  <c r="L43" i="42"/>
  <c r="L42" i="42"/>
  <c r="D41" i="42"/>
  <c r="L40" i="42"/>
  <c r="L41" i="42" s="1"/>
  <c r="L39" i="42"/>
  <c r="D38" i="42"/>
  <c r="D37" i="42"/>
  <c r="D36" i="42"/>
  <c r="D35" i="42"/>
  <c r="D34" i="42"/>
  <c r="D33" i="42"/>
  <c r="D32" i="42"/>
  <c r="D31" i="42"/>
  <c r="D30" i="42"/>
  <c r="D29" i="42"/>
  <c r="D28" i="42"/>
  <c r="D27" i="42"/>
  <c r="D26" i="42"/>
  <c r="D25" i="42"/>
  <c r="D24" i="42"/>
  <c r="D23" i="42"/>
  <c r="L22" i="42"/>
  <c r="D22" i="42"/>
  <c r="L21" i="42"/>
  <c r="D21" i="42"/>
  <c r="L20" i="42"/>
  <c r="D20" i="42"/>
  <c r="L19" i="42"/>
  <c r="D19" i="42"/>
  <c r="L18" i="42"/>
  <c r="D18" i="42"/>
  <c r="L17" i="42"/>
  <c r="D17" i="42"/>
  <c r="L16" i="42"/>
  <c r="D16" i="42"/>
  <c r="L15" i="42"/>
  <c r="D15" i="42"/>
  <c r="L14" i="42"/>
  <c r="D14" i="42"/>
  <c r="L13" i="42"/>
  <c r="D13" i="42"/>
  <c r="L12" i="42"/>
  <c r="D12" i="42"/>
  <c r="L11" i="42"/>
  <c r="D11" i="42"/>
  <c r="L10" i="42"/>
  <c r="D10" i="42"/>
  <c r="L9" i="42"/>
  <c r="D9" i="42"/>
  <c r="L8" i="42"/>
  <c r="D8" i="42"/>
  <c r="L7" i="42"/>
  <c r="D7" i="42"/>
  <c r="L6" i="42"/>
  <c r="D6" i="42"/>
  <c r="O236" i="41"/>
  <c r="T231" i="41"/>
  <c r="AE230" i="41"/>
  <c r="T230" i="41"/>
  <c r="O230" i="41"/>
  <c r="AL228" i="41"/>
  <c r="AJ230" i="41" s="1"/>
  <c r="AQ226" i="41"/>
  <c r="AE236" i="41" s="1"/>
  <c r="AN226" i="41"/>
  <c r="AL226" i="41"/>
  <c r="AA226" i="41"/>
  <c r="X226" i="41"/>
  <c r="O231" i="41" s="1"/>
  <c r="Y231" i="41" s="1"/>
  <c r="T236" i="41" s="1"/>
  <c r="V226" i="41"/>
  <c r="BE216" i="41"/>
  <c r="BD216" i="41"/>
  <c r="BC216" i="41"/>
  <c r="BB216" i="41"/>
  <c r="BA216" i="41"/>
  <c r="AZ216" i="41"/>
  <c r="AY216" i="41"/>
  <c r="AX216" i="41"/>
  <c r="AW216" i="41"/>
  <c r="AV216" i="41"/>
  <c r="AU216" i="41"/>
  <c r="AT216" i="41"/>
  <c r="AS216" i="41"/>
  <c r="AR216" i="41"/>
  <c r="AQ216" i="41"/>
  <c r="AP216" i="41"/>
  <c r="AO216" i="41"/>
  <c r="AN216" i="41"/>
  <c r="AM216" i="41"/>
  <c r="AL216" i="41"/>
  <c r="AK216" i="41"/>
  <c r="AJ216" i="41"/>
  <c r="AI216" i="41"/>
  <c r="AH216" i="41"/>
  <c r="AG216" i="41"/>
  <c r="AF216" i="41"/>
  <c r="AE216" i="41"/>
  <c r="AD216" i="41"/>
  <c r="AC216" i="41"/>
  <c r="AB216" i="41"/>
  <c r="AA216" i="41"/>
  <c r="L216" i="41"/>
  <c r="J216" i="41"/>
  <c r="BE214" i="41"/>
  <c r="BD214" i="41"/>
  <c r="BC214" i="41"/>
  <c r="BB214" i="41"/>
  <c r="BA214" i="41"/>
  <c r="AZ214" i="41"/>
  <c r="AY214" i="41"/>
  <c r="AX214" i="41"/>
  <c r="AW214" i="41"/>
  <c r="AV214" i="41"/>
  <c r="AU214" i="41"/>
  <c r="AT214" i="41"/>
  <c r="AS214" i="41"/>
  <c r="AR214" i="41"/>
  <c r="AQ214" i="41"/>
  <c r="AP214" i="41"/>
  <c r="AO214" i="41"/>
  <c r="AN214" i="41"/>
  <c r="AM214" i="41"/>
  <c r="AL214" i="41"/>
  <c r="AK214" i="41"/>
  <c r="AJ214" i="41"/>
  <c r="AI214" i="41"/>
  <c r="AH214" i="41"/>
  <c r="AG214" i="41"/>
  <c r="AF214" i="41"/>
  <c r="AE214" i="41"/>
  <c r="AD214" i="41"/>
  <c r="AC214" i="41"/>
  <c r="AB214" i="41"/>
  <c r="AA214" i="41"/>
  <c r="L214" i="41"/>
  <c r="J214" i="41"/>
  <c r="BE212" i="41"/>
  <c r="BD212" i="41"/>
  <c r="BC212" i="41"/>
  <c r="BB212" i="41"/>
  <c r="BA212" i="41"/>
  <c r="AZ212" i="41"/>
  <c r="AY212" i="41"/>
  <c r="AX212" i="41"/>
  <c r="AW212" i="41"/>
  <c r="AV212" i="41"/>
  <c r="AU212" i="41"/>
  <c r="AT212" i="41"/>
  <c r="AS212" i="41"/>
  <c r="AR212" i="41"/>
  <c r="AQ212" i="41"/>
  <c r="AP212" i="41"/>
  <c r="AO212" i="41"/>
  <c r="AN212" i="41"/>
  <c r="AM212" i="41"/>
  <c r="AL212" i="41"/>
  <c r="AK212" i="41"/>
  <c r="AJ212" i="41"/>
  <c r="AI212" i="41"/>
  <c r="AH212" i="41"/>
  <c r="AG212" i="41"/>
  <c r="AF212" i="41"/>
  <c r="AE212" i="41"/>
  <c r="AD212" i="41"/>
  <c r="AC212" i="41"/>
  <c r="AB212" i="41"/>
  <c r="AA212" i="41"/>
  <c r="L212" i="41"/>
  <c r="J212" i="41"/>
  <c r="BE210" i="41"/>
  <c r="BD210" i="41"/>
  <c r="BC210" i="41"/>
  <c r="BB210" i="41"/>
  <c r="BA210" i="41"/>
  <c r="AZ210" i="41"/>
  <c r="AY210" i="41"/>
  <c r="AX210" i="41"/>
  <c r="AW210" i="41"/>
  <c r="AV210" i="41"/>
  <c r="AU210" i="41"/>
  <c r="AT210" i="41"/>
  <c r="AS210" i="41"/>
  <c r="AR210" i="41"/>
  <c r="AQ210" i="41"/>
  <c r="AP210" i="41"/>
  <c r="AO210" i="41"/>
  <c r="AN210" i="41"/>
  <c r="AM210" i="41"/>
  <c r="AL210" i="41"/>
  <c r="AK210" i="41"/>
  <c r="AJ210" i="41"/>
  <c r="AI210" i="41"/>
  <c r="AH210" i="41"/>
  <c r="AG210" i="41"/>
  <c r="AF210" i="41"/>
  <c r="AE210" i="41"/>
  <c r="AD210" i="41"/>
  <c r="AC210" i="41"/>
  <c r="AB210" i="41"/>
  <c r="AA210" i="41"/>
  <c r="L210" i="41"/>
  <c r="J210" i="41"/>
  <c r="BE208" i="41"/>
  <c r="BD208" i="41"/>
  <c r="BC208" i="41"/>
  <c r="BB208" i="41"/>
  <c r="BA208" i="41"/>
  <c r="AZ208" i="41"/>
  <c r="AY208" i="41"/>
  <c r="AX208" i="41"/>
  <c r="AW208" i="41"/>
  <c r="AV208" i="41"/>
  <c r="AU208" i="41"/>
  <c r="AT208" i="41"/>
  <c r="AS208" i="41"/>
  <c r="AR208" i="41"/>
  <c r="AQ208" i="41"/>
  <c r="AP208" i="41"/>
  <c r="AO208" i="41"/>
  <c r="AN208" i="41"/>
  <c r="AM208" i="41"/>
  <c r="AL208" i="41"/>
  <c r="AK208" i="41"/>
  <c r="AJ208" i="41"/>
  <c r="AI208" i="41"/>
  <c r="AH208" i="41"/>
  <c r="AG208" i="41"/>
  <c r="AF208" i="41"/>
  <c r="AE208" i="41"/>
  <c r="AD208" i="41"/>
  <c r="AC208" i="41"/>
  <c r="AB208" i="41"/>
  <c r="AA208" i="41"/>
  <c r="L208" i="41"/>
  <c r="J208" i="41"/>
  <c r="BE206" i="41"/>
  <c r="BD206" i="41"/>
  <c r="BC206" i="41"/>
  <c r="BB206" i="41"/>
  <c r="BA206" i="41"/>
  <c r="AZ206" i="41"/>
  <c r="AY206" i="41"/>
  <c r="AX206" i="41"/>
  <c r="AW206" i="41"/>
  <c r="AV206" i="41"/>
  <c r="AU206" i="41"/>
  <c r="AT206" i="41"/>
  <c r="AS206" i="41"/>
  <c r="AR206" i="41"/>
  <c r="AQ206" i="41"/>
  <c r="AP206" i="41"/>
  <c r="AO206" i="41"/>
  <c r="AN206" i="41"/>
  <c r="AM206" i="41"/>
  <c r="AL206" i="41"/>
  <c r="AK206" i="41"/>
  <c r="AJ206" i="41"/>
  <c r="AI206" i="41"/>
  <c r="AH206" i="41"/>
  <c r="AG206" i="41"/>
  <c r="AF206" i="41"/>
  <c r="AE206" i="41"/>
  <c r="AD206" i="41"/>
  <c r="AC206" i="41"/>
  <c r="AB206" i="41"/>
  <c r="AA206" i="41"/>
  <c r="L206" i="41"/>
  <c r="J206" i="41"/>
  <c r="BE204" i="41"/>
  <c r="BD204" i="41"/>
  <c r="BC204" i="41"/>
  <c r="BB204" i="41"/>
  <c r="BA204" i="41"/>
  <c r="AZ204" i="41"/>
  <c r="AY204" i="41"/>
  <c r="AX204" i="41"/>
  <c r="AW204" i="41"/>
  <c r="AV204" i="41"/>
  <c r="AU204" i="41"/>
  <c r="AT204" i="41"/>
  <c r="AS204" i="41"/>
  <c r="AR204" i="41"/>
  <c r="AQ204" i="41"/>
  <c r="AP204" i="41"/>
  <c r="AO204" i="41"/>
  <c r="AN204" i="41"/>
  <c r="AM204" i="41"/>
  <c r="AL204" i="41"/>
  <c r="AK204" i="41"/>
  <c r="AJ204" i="41"/>
  <c r="AI204" i="41"/>
  <c r="AH204" i="41"/>
  <c r="AG204" i="41"/>
  <c r="AF204" i="41"/>
  <c r="AE204" i="41"/>
  <c r="AD204" i="41"/>
  <c r="AC204" i="41"/>
  <c r="AB204" i="41"/>
  <c r="AA204" i="41"/>
  <c r="L204" i="41"/>
  <c r="J204" i="41"/>
  <c r="BE202" i="41"/>
  <c r="BD202" i="41"/>
  <c r="BC202" i="41"/>
  <c r="BB202" i="41"/>
  <c r="BA202" i="41"/>
  <c r="AZ202" i="41"/>
  <c r="AY202" i="41"/>
  <c r="AX202" i="41"/>
  <c r="AW202" i="41"/>
  <c r="AV202" i="41"/>
  <c r="AU202" i="41"/>
  <c r="AT202" i="41"/>
  <c r="AS202" i="41"/>
  <c r="AR202" i="41"/>
  <c r="AQ202" i="41"/>
  <c r="AP202" i="41"/>
  <c r="AO202" i="41"/>
  <c r="AN202" i="41"/>
  <c r="AM202" i="41"/>
  <c r="AL202" i="41"/>
  <c r="AK202" i="41"/>
  <c r="AJ202" i="41"/>
  <c r="AI202" i="41"/>
  <c r="AH202" i="41"/>
  <c r="AG202" i="41"/>
  <c r="AF202" i="41"/>
  <c r="AE202" i="41"/>
  <c r="AD202" i="41"/>
  <c r="AC202" i="41"/>
  <c r="AB202" i="41"/>
  <c r="AA202" i="41"/>
  <c r="L202" i="41"/>
  <c r="J202" i="41"/>
  <c r="BE200" i="41"/>
  <c r="BD200" i="41"/>
  <c r="BC200" i="41"/>
  <c r="BB200" i="41"/>
  <c r="BA200" i="41"/>
  <c r="AZ200" i="41"/>
  <c r="AY200" i="41"/>
  <c r="AX200" i="41"/>
  <c r="AW200" i="41"/>
  <c r="AV200" i="41"/>
  <c r="AU200" i="41"/>
  <c r="AT200" i="41"/>
  <c r="AS200" i="41"/>
  <c r="AR200" i="41"/>
  <c r="AQ200" i="41"/>
  <c r="AP200" i="41"/>
  <c r="AO200" i="41"/>
  <c r="AN200" i="41"/>
  <c r="AM200" i="41"/>
  <c r="AL200" i="41"/>
  <c r="AK200" i="41"/>
  <c r="AJ200" i="41"/>
  <c r="AI200" i="41"/>
  <c r="AH200" i="41"/>
  <c r="AG200" i="41"/>
  <c r="AF200" i="41"/>
  <c r="AE200" i="41"/>
  <c r="AD200" i="41"/>
  <c r="AC200" i="41"/>
  <c r="AB200" i="41"/>
  <c r="AA200" i="41"/>
  <c r="L200" i="41"/>
  <c r="J200" i="41"/>
  <c r="BE198" i="41"/>
  <c r="BD198" i="41"/>
  <c r="BC198" i="41"/>
  <c r="BB198" i="41"/>
  <c r="BA198" i="41"/>
  <c r="AZ198" i="41"/>
  <c r="AY198" i="41"/>
  <c r="AX198" i="41"/>
  <c r="AW198" i="41"/>
  <c r="AV198" i="41"/>
  <c r="AU198" i="41"/>
  <c r="AT198" i="41"/>
  <c r="AS198" i="41"/>
  <c r="AR198" i="41"/>
  <c r="AQ198" i="41"/>
  <c r="AP198" i="41"/>
  <c r="AO198" i="41"/>
  <c r="AN198" i="41"/>
  <c r="AM198" i="41"/>
  <c r="AL198" i="41"/>
  <c r="AK198" i="41"/>
  <c r="AJ198" i="41"/>
  <c r="AI198" i="41"/>
  <c r="AH198" i="41"/>
  <c r="AG198" i="41"/>
  <c r="AF198" i="41"/>
  <c r="AE198" i="41"/>
  <c r="AD198" i="41"/>
  <c r="AC198" i="41"/>
  <c r="AB198" i="41"/>
  <c r="AA198" i="41"/>
  <c r="L198" i="41"/>
  <c r="J198" i="41"/>
  <c r="BE196" i="41"/>
  <c r="BD196" i="41"/>
  <c r="BC196" i="41"/>
  <c r="BB196" i="41"/>
  <c r="BA196" i="41"/>
  <c r="AZ196" i="41"/>
  <c r="AY196" i="41"/>
  <c r="AX196" i="41"/>
  <c r="AW196" i="41"/>
  <c r="AV196" i="41"/>
  <c r="AU196" i="41"/>
  <c r="AT196" i="41"/>
  <c r="AS196" i="41"/>
  <c r="AR196" i="41"/>
  <c r="AQ196" i="41"/>
  <c r="AP196" i="41"/>
  <c r="AO196" i="41"/>
  <c r="AN196" i="41"/>
  <c r="AM196" i="41"/>
  <c r="AL196" i="41"/>
  <c r="AK196" i="41"/>
  <c r="AJ196" i="41"/>
  <c r="AI196" i="41"/>
  <c r="AH196" i="41"/>
  <c r="AG196" i="41"/>
  <c r="AF196" i="41"/>
  <c r="AE196" i="41"/>
  <c r="AD196" i="41"/>
  <c r="AC196" i="41"/>
  <c r="AB196" i="41"/>
  <c r="AA196" i="41"/>
  <c r="L196" i="41"/>
  <c r="J196" i="41"/>
  <c r="BE194" i="41"/>
  <c r="BD194" i="41"/>
  <c r="BC194" i="41"/>
  <c r="BB194" i="41"/>
  <c r="BA194" i="41"/>
  <c r="AZ194" i="41"/>
  <c r="AY194" i="41"/>
  <c r="AX194" i="41"/>
  <c r="AW194" i="41"/>
  <c r="AV194" i="41"/>
  <c r="AU194" i="41"/>
  <c r="AT194" i="41"/>
  <c r="AS194" i="41"/>
  <c r="AR194" i="41"/>
  <c r="AQ194" i="41"/>
  <c r="AP194" i="41"/>
  <c r="AO194" i="41"/>
  <c r="AN194" i="41"/>
  <c r="AM194" i="41"/>
  <c r="AL194" i="41"/>
  <c r="AK194" i="41"/>
  <c r="AJ194" i="41"/>
  <c r="AI194" i="41"/>
  <c r="AH194" i="41"/>
  <c r="AG194" i="41"/>
  <c r="AF194" i="41"/>
  <c r="AE194" i="41"/>
  <c r="AD194" i="41"/>
  <c r="AC194" i="41"/>
  <c r="AB194" i="41"/>
  <c r="AA194" i="41"/>
  <c r="L194" i="41"/>
  <c r="J194" i="41"/>
  <c r="BE192" i="41"/>
  <c r="BD192" i="41"/>
  <c r="BC192" i="41"/>
  <c r="BB192" i="41"/>
  <c r="BA192" i="41"/>
  <c r="AZ192" i="41"/>
  <c r="AY192" i="41"/>
  <c r="AX192" i="41"/>
  <c r="AW192" i="41"/>
  <c r="AV192" i="41"/>
  <c r="AU192" i="41"/>
  <c r="AT192" i="41"/>
  <c r="AS192" i="41"/>
  <c r="AR192" i="41"/>
  <c r="AQ192" i="41"/>
  <c r="AP192" i="41"/>
  <c r="AO192" i="41"/>
  <c r="AN192" i="41"/>
  <c r="AM192" i="41"/>
  <c r="AL192" i="41"/>
  <c r="AK192" i="41"/>
  <c r="AJ192" i="41"/>
  <c r="AI192" i="41"/>
  <c r="AH192" i="41"/>
  <c r="AG192" i="41"/>
  <c r="AF192" i="41"/>
  <c r="AE192" i="41"/>
  <c r="AD192" i="41"/>
  <c r="AC192" i="41"/>
  <c r="AB192" i="41"/>
  <c r="AA192" i="41"/>
  <c r="L192" i="41"/>
  <c r="J192" i="41"/>
  <c r="BE190" i="41"/>
  <c r="BD190" i="41"/>
  <c r="BC190" i="41"/>
  <c r="BB190" i="41"/>
  <c r="BA190" i="41"/>
  <c r="AZ190" i="41"/>
  <c r="AY190" i="41"/>
  <c r="AX190" i="41"/>
  <c r="AW190" i="41"/>
  <c r="AV190" i="41"/>
  <c r="AU190" i="41"/>
  <c r="AT190" i="41"/>
  <c r="AS190" i="41"/>
  <c r="AR190" i="41"/>
  <c r="AQ190" i="41"/>
  <c r="AP190" i="41"/>
  <c r="AO190" i="41"/>
  <c r="AN190" i="41"/>
  <c r="AM190" i="41"/>
  <c r="AL190" i="41"/>
  <c r="AK190" i="41"/>
  <c r="AJ190" i="41"/>
  <c r="AI190" i="41"/>
  <c r="AH190" i="41"/>
  <c r="AG190" i="41"/>
  <c r="AF190" i="41"/>
  <c r="AE190" i="41"/>
  <c r="AD190" i="41"/>
  <c r="AC190" i="41"/>
  <c r="AB190" i="41"/>
  <c r="AA190" i="41"/>
  <c r="L190" i="41"/>
  <c r="J190" i="41"/>
  <c r="BE188" i="41"/>
  <c r="BD188" i="41"/>
  <c r="BC188" i="41"/>
  <c r="BB188" i="41"/>
  <c r="BA188" i="41"/>
  <c r="AZ188" i="41"/>
  <c r="AY188" i="41"/>
  <c r="AX188" i="41"/>
  <c r="AW188" i="41"/>
  <c r="AV188" i="41"/>
  <c r="AU188" i="41"/>
  <c r="AT188" i="41"/>
  <c r="AS188" i="41"/>
  <c r="AR188" i="41"/>
  <c r="AQ188" i="41"/>
  <c r="AP188" i="41"/>
  <c r="AO188" i="41"/>
  <c r="AN188" i="41"/>
  <c r="AM188" i="41"/>
  <c r="AL188" i="41"/>
  <c r="AK188" i="41"/>
  <c r="AJ188" i="41"/>
  <c r="AI188" i="41"/>
  <c r="AH188" i="41"/>
  <c r="AG188" i="41"/>
  <c r="AF188" i="41"/>
  <c r="AE188" i="41"/>
  <c r="AD188" i="41"/>
  <c r="AC188" i="41"/>
  <c r="AB188" i="41"/>
  <c r="AA188" i="41"/>
  <c r="L188" i="41"/>
  <c r="J188" i="41"/>
  <c r="BE186" i="41"/>
  <c r="BD186" i="41"/>
  <c r="BC186" i="41"/>
  <c r="BB186" i="41"/>
  <c r="BA186" i="41"/>
  <c r="AZ186" i="41"/>
  <c r="AY186" i="41"/>
  <c r="AX186" i="41"/>
  <c r="AW186" i="41"/>
  <c r="AV186" i="41"/>
  <c r="AU186" i="41"/>
  <c r="AT186" i="41"/>
  <c r="AS186" i="41"/>
  <c r="AR186" i="41"/>
  <c r="AQ186" i="41"/>
  <c r="AP186" i="41"/>
  <c r="AO186" i="41"/>
  <c r="AN186" i="41"/>
  <c r="AM186" i="41"/>
  <c r="AL186" i="41"/>
  <c r="AK186" i="41"/>
  <c r="AJ186" i="41"/>
  <c r="AI186" i="41"/>
  <c r="AH186" i="41"/>
  <c r="AG186" i="41"/>
  <c r="AF186" i="41"/>
  <c r="AE186" i="41"/>
  <c r="AD186" i="41"/>
  <c r="AC186" i="41"/>
  <c r="AB186" i="41"/>
  <c r="AA186" i="41"/>
  <c r="L186" i="41"/>
  <c r="J186" i="41"/>
  <c r="BE184" i="41"/>
  <c r="BD184" i="41"/>
  <c r="BC184" i="41"/>
  <c r="BB184" i="41"/>
  <c r="BA184" i="41"/>
  <c r="AZ184" i="41"/>
  <c r="AY184" i="41"/>
  <c r="AX184" i="41"/>
  <c r="AW184" i="41"/>
  <c r="AV184" i="41"/>
  <c r="AU184" i="41"/>
  <c r="AT184" i="41"/>
  <c r="AS184" i="41"/>
  <c r="AR184" i="41"/>
  <c r="AQ184" i="41"/>
  <c r="AP184" i="41"/>
  <c r="AO184" i="41"/>
  <c r="AN184" i="41"/>
  <c r="AM184" i="41"/>
  <c r="AL184" i="41"/>
  <c r="AK184" i="41"/>
  <c r="AJ184" i="41"/>
  <c r="AI184" i="41"/>
  <c r="AH184" i="41"/>
  <c r="AG184" i="41"/>
  <c r="AF184" i="41"/>
  <c r="AE184" i="41"/>
  <c r="AD184" i="41"/>
  <c r="AC184" i="41"/>
  <c r="AB184" i="41"/>
  <c r="AA184" i="41"/>
  <c r="L184" i="41"/>
  <c r="J184" i="41"/>
  <c r="BE182" i="41"/>
  <c r="BD182" i="41"/>
  <c r="BC182" i="41"/>
  <c r="BB182" i="41"/>
  <c r="BA182" i="41"/>
  <c r="AZ182" i="41"/>
  <c r="AY182" i="41"/>
  <c r="AX182" i="41"/>
  <c r="AW182" i="41"/>
  <c r="AV182" i="41"/>
  <c r="AU182" i="41"/>
  <c r="AT182" i="41"/>
  <c r="AS182" i="41"/>
  <c r="AR182" i="41"/>
  <c r="AQ182" i="41"/>
  <c r="AP182" i="41"/>
  <c r="AO182" i="41"/>
  <c r="AN182" i="41"/>
  <c r="AM182" i="41"/>
  <c r="AL182" i="41"/>
  <c r="AK182" i="41"/>
  <c r="AJ182" i="41"/>
  <c r="AI182" i="41"/>
  <c r="AH182" i="41"/>
  <c r="AG182" i="41"/>
  <c r="AF182" i="41"/>
  <c r="AE182" i="41"/>
  <c r="AD182" i="41"/>
  <c r="AC182" i="41"/>
  <c r="AB182" i="41"/>
  <c r="AA182" i="41"/>
  <c r="L182" i="41"/>
  <c r="J182" i="41"/>
  <c r="BE180" i="41"/>
  <c r="BD180" i="41"/>
  <c r="BC180" i="41"/>
  <c r="BB180" i="41"/>
  <c r="BA180" i="41"/>
  <c r="AZ180" i="41"/>
  <c r="AY180" i="41"/>
  <c r="AX180" i="41"/>
  <c r="AW180" i="41"/>
  <c r="AV180" i="41"/>
  <c r="AU180" i="41"/>
  <c r="AT180" i="41"/>
  <c r="AS180" i="41"/>
  <c r="AR180" i="41"/>
  <c r="AQ180" i="41"/>
  <c r="AP180" i="41"/>
  <c r="AO180" i="41"/>
  <c r="AN180" i="41"/>
  <c r="AM180" i="41"/>
  <c r="AL180" i="41"/>
  <c r="AK180" i="41"/>
  <c r="AJ180" i="41"/>
  <c r="AI180" i="41"/>
  <c r="AH180" i="41"/>
  <c r="AG180" i="41"/>
  <c r="AF180" i="41"/>
  <c r="AE180" i="41"/>
  <c r="AD180" i="41"/>
  <c r="AC180" i="41"/>
  <c r="AB180" i="41"/>
  <c r="AA180" i="41"/>
  <c r="L180" i="41"/>
  <c r="J180" i="41"/>
  <c r="BE178" i="41"/>
  <c r="BD178" i="41"/>
  <c r="BC178" i="41"/>
  <c r="BB178" i="41"/>
  <c r="BA178" i="41"/>
  <c r="AZ178" i="41"/>
  <c r="AY178" i="41"/>
  <c r="AX178" i="41"/>
  <c r="AW178" i="41"/>
  <c r="AV178" i="41"/>
  <c r="AU178" i="41"/>
  <c r="AT178" i="41"/>
  <c r="AS178" i="41"/>
  <c r="AR178" i="41"/>
  <c r="AQ178" i="41"/>
  <c r="AP178" i="41"/>
  <c r="AO178" i="41"/>
  <c r="AN178" i="41"/>
  <c r="AM178" i="41"/>
  <c r="AL178" i="41"/>
  <c r="AK178" i="41"/>
  <c r="AJ178" i="41"/>
  <c r="AI178" i="41"/>
  <c r="AH178" i="41"/>
  <c r="AG178" i="41"/>
  <c r="AF178" i="41"/>
  <c r="AE178" i="41"/>
  <c r="AD178" i="41"/>
  <c r="AC178" i="41"/>
  <c r="AB178" i="41"/>
  <c r="AA178" i="41"/>
  <c r="L178" i="41"/>
  <c r="J178" i="41"/>
  <c r="BE176" i="41"/>
  <c r="BD176" i="41"/>
  <c r="BC176" i="41"/>
  <c r="BB176" i="41"/>
  <c r="BA176" i="41"/>
  <c r="AZ176" i="41"/>
  <c r="AY176" i="41"/>
  <c r="AX176" i="41"/>
  <c r="AW176" i="41"/>
  <c r="AV176" i="41"/>
  <c r="AU176" i="41"/>
  <c r="AT176" i="41"/>
  <c r="AS176" i="41"/>
  <c r="AR176" i="41"/>
  <c r="AQ176" i="41"/>
  <c r="AP176" i="41"/>
  <c r="AO176" i="41"/>
  <c r="AN176" i="41"/>
  <c r="AM176" i="41"/>
  <c r="AL176" i="41"/>
  <c r="AK176" i="41"/>
  <c r="AJ176" i="41"/>
  <c r="AI176" i="41"/>
  <c r="AH176" i="41"/>
  <c r="AG176" i="41"/>
  <c r="AF176" i="41"/>
  <c r="AE176" i="41"/>
  <c r="AD176" i="41"/>
  <c r="AC176" i="41"/>
  <c r="AB176" i="41"/>
  <c r="AA176" i="41"/>
  <c r="L176" i="41"/>
  <c r="J176" i="41"/>
  <c r="BE174" i="41"/>
  <c r="BD174" i="41"/>
  <c r="BC174" i="41"/>
  <c r="BB174" i="41"/>
  <c r="BA174" i="41"/>
  <c r="AZ174" i="41"/>
  <c r="AY174" i="41"/>
  <c r="AX174" i="41"/>
  <c r="AW174" i="41"/>
  <c r="AV174" i="41"/>
  <c r="AU174" i="41"/>
  <c r="AT174" i="41"/>
  <c r="AS174" i="41"/>
  <c r="AR174" i="41"/>
  <c r="AQ174" i="41"/>
  <c r="AP174" i="41"/>
  <c r="AO174" i="41"/>
  <c r="AN174" i="41"/>
  <c r="AM174" i="41"/>
  <c r="AL174" i="41"/>
  <c r="AK174" i="41"/>
  <c r="AJ174" i="41"/>
  <c r="AI174" i="41"/>
  <c r="AH174" i="41"/>
  <c r="AG174" i="41"/>
  <c r="AF174" i="41"/>
  <c r="AE174" i="41"/>
  <c r="AD174" i="41"/>
  <c r="AC174" i="41"/>
  <c r="AB174" i="41"/>
  <c r="AA174" i="41"/>
  <c r="L174" i="41"/>
  <c r="J174" i="41"/>
  <c r="BE172" i="41"/>
  <c r="BD172" i="41"/>
  <c r="BC172" i="41"/>
  <c r="BB172" i="41"/>
  <c r="BA172" i="41"/>
  <c r="AZ172" i="41"/>
  <c r="AY172" i="41"/>
  <c r="AX172" i="41"/>
  <c r="AW172" i="41"/>
  <c r="AV172" i="41"/>
  <c r="AU172" i="41"/>
  <c r="AT172" i="41"/>
  <c r="AS172" i="41"/>
  <c r="AR172" i="41"/>
  <c r="AQ172" i="41"/>
  <c r="AP172" i="41"/>
  <c r="AO172" i="41"/>
  <c r="AN172" i="41"/>
  <c r="AM172" i="41"/>
  <c r="AL172" i="41"/>
  <c r="AK172" i="41"/>
  <c r="AJ172" i="41"/>
  <c r="AI172" i="41"/>
  <c r="AH172" i="41"/>
  <c r="AG172" i="41"/>
  <c r="AF172" i="41"/>
  <c r="AE172" i="41"/>
  <c r="AD172" i="41"/>
  <c r="AC172" i="41"/>
  <c r="AB172" i="41"/>
  <c r="AA172" i="41"/>
  <c r="L172" i="41"/>
  <c r="J172" i="41"/>
  <c r="BE170" i="41"/>
  <c r="BD170" i="41"/>
  <c r="BC170" i="41"/>
  <c r="BB170" i="41"/>
  <c r="BA170" i="41"/>
  <c r="AZ170" i="41"/>
  <c r="AY170" i="41"/>
  <c r="AX170" i="41"/>
  <c r="AW170" i="41"/>
  <c r="AV170" i="41"/>
  <c r="AU170" i="41"/>
  <c r="AT170" i="41"/>
  <c r="AS170" i="41"/>
  <c r="AR170" i="41"/>
  <c r="AQ170" i="41"/>
  <c r="AP170" i="41"/>
  <c r="AO170" i="41"/>
  <c r="AN170" i="41"/>
  <c r="AM170" i="41"/>
  <c r="AL170" i="41"/>
  <c r="AK170" i="41"/>
  <c r="AJ170" i="41"/>
  <c r="AI170" i="41"/>
  <c r="AH170" i="41"/>
  <c r="AG170" i="41"/>
  <c r="AF170" i="41"/>
  <c r="AE170" i="41"/>
  <c r="AD170" i="41"/>
  <c r="AC170" i="41"/>
  <c r="AB170" i="41"/>
  <c r="AA170" i="41"/>
  <c r="L170" i="41"/>
  <c r="J170" i="41"/>
  <c r="BE168" i="41"/>
  <c r="BD168" i="41"/>
  <c r="BC168" i="41"/>
  <c r="BB168" i="41"/>
  <c r="BA168" i="41"/>
  <c r="AZ168" i="41"/>
  <c r="AY168" i="41"/>
  <c r="AX168" i="41"/>
  <c r="AW168" i="41"/>
  <c r="AV168" i="41"/>
  <c r="AU168" i="41"/>
  <c r="AT168" i="41"/>
  <c r="AS168" i="41"/>
  <c r="AR168" i="41"/>
  <c r="AQ168" i="41"/>
  <c r="AP168" i="41"/>
  <c r="AO168" i="41"/>
  <c r="AN168" i="41"/>
  <c r="AM168" i="41"/>
  <c r="AL168" i="41"/>
  <c r="AK168" i="41"/>
  <c r="AJ168" i="41"/>
  <c r="AI168" i="41"/>
  <c r="AH168" i="41"/>
  <c r="AG168" i="41"/>
  <c r="AF168" i="41"/>
  <c r="AE168" i="41"/>
  <c r="AD168" i="41"/>
  <c r="AC168" i="41"/>
  <c r="AB168" i="41"/>
  <c r="AA168" i="41"/>
  <c r="L168" i="41"/>
  <c r="J168" i="41"/>
  <c r="BE166" i="41"/>
  <c r="BD166" i="41"/>
  <c r="BC166" i="41"/>
  <c r="BB166" i="41"/>
  <c r="BA166" i="41"/>
  <c r="AZ166" i="41"/>
  <c r="AY166" i="41"/>
  <c r="AX166" i="41"/>
  <c r="AW166" i="41"/>
  <c r="AV166" i="41"/>
  <c r="AU166" i="41"/>
  <c r="AT166" i="41"/>
  <c r="AS166" i="41"/>
  <c r="AR166" i="41"/>
  <c r="AQ166" i="41"/>
  <c r="AP166" i="41"/>
  <c r="AO166" i="41"/>
  <c r="AN166" i="41"/>
  <c r="AM166" i="41"/>
  <c r="AL166" i="41"/>
  <c r="AK166" i="41"/>
  <c r="AJ166" i="41"/>
  <c r="AI166" i="41"/>
  <c r="AH166" i="41"/>
  <c r="AG166" i="41"/>
  <c r="AF166" i="41"/>
  <c r="AE166" i="41"/>
  <c r="AD166" i="41"/>
  <c r="AC166" i="41"/>
  <c r="AB166" i="41"/>
  <c r="AA166" i="41"/>
  <c r="L166" i="41"/>
  <c r="J166" i="41"/>
  <c r="BE164" i="41"/>
  <c r="BD164" i="41"/>
  <c r="BC164" i="41"/>
  <c r="BB164" i="41"/>
  <c r="BA164" i="41"/>
  <c r="AZ164" i="41"/>
  <c r="AY164" i="41"/>
  <c r="AX164" i="41"/>
  <c r="AW164" i="41"/>
  <c r="AV164" i="41"/>
  <c r="AU164" i="41"/>
  <c r="AT164" i="41"/>
  <c r="AS164" i="41"/>
  <c r="AR164" i="41"/>
  <c r="AQ164" i="41"/>
  <c r="AP164" i="41"/>
  <c r="AO164" i="41"/>
  <c r="AN164" i="41"/>
  <c r="AM164" i="41"/>
  <c r="AL164" i="41"/>
  <c r="AK164" i="41"/>
  <c r="AJ164" i="41"/>
  <c r="AI164" i="41"/>
  <c r="AH164" i="41"/>
  <c r="AG164" i="41"/>
  <c r="AF164" i="41"/>
  <c r="AE164" i="41"/>
  <c r="AD164" i="41"/>
  <c r="AC164" i="41"/>
  <c r="AB164" i="41"/>
  <c r="AA164" i="41"/>
  <c r="L164" i="41"/>
  <c r="J164" i="41"/>
  <c r="BE162" i="41"/>
  <c r="BD162" i="41"/>
  <c r="BC162" i="41"/>
  <c r="BB162" i="41"/>
  <c r="BA162" i="41"/>
  <c r="AZ162" i="41"/>
  <c r="AY162" i="41"/>
  <c r="AX162" i="41"/>
  <c r="AW162" i="41"/>
  <c r="AV162" i="41"/>
  <c r="AU162" i="41"/>
  <c r="AT162" i="41"/>
  <c r="AS162" i="41"/>
  <c r="AR162" i="41"/>
  <c r="AQ162" i="41"/>
  <c r="AP162" i="41"/>
  <c r="AO162" i="41"/>
  <c r="AN162" i="41"/>
  <c r="AM162" i="41"/>
  <c r="AL162" i="41"/>
  <c r="AK162" i="41"/>
  <c r="AJ162" i="41"/>
  <c r="AI162" i="41"/>
  <c r="AH162" i="41"/>
  <c r="AG162" i="41"/>
  <c r="AF162" i="41"/>
  <c r="AE162" i="41"/>
  <c r="AD162" i="41"/>
  <c r="AC162" i="41"/>
  <c r="AB162" i="41"/>
  <c r="AA162" i="41"/>
  <c r="L162" i="41"/>
  <c r="J162" i="41"/>
  <c r="BE160" i="41"/>
  <c r="BD160" i="41"/>
  <c r="BC160" i="41"/>
  <c r="BB160" i="41"/>
  <c r="BA160" i="41"/>
  <c r="AZ160" i="41"/>
  <c r="AY160" i="41"/>
  <c r="AX160" i="41"/>
  <c r="AW160" i="41"/>
  <c r="AV160" i="41"/>
  <c r="AU160" i="41"/>
  <c r="AT160" i="41"/>
  <c r="AS160" i="41"/>
  <c r="AR160" i="41"/>
  <c r="AQ160" i="41"/>
  <c r="AP160" i="41"/>
  <c r="AO160" i="41"/>
  <c r="AN160" i="41"/>
  <c r="AM160" i="41"/>
  <c r="AL160" i="41"/>
  <c r="AK160" i="41"/>
  <c r="AJ160" i="41"/>
  <c r="AI160" i="41"/>
  <c r="AH160" i="41"/>
  <c r="AG160" i="41"/>
  <c r="AF160" i="41"/>
  <c r="AE160" i="41"/>
  <c r="AD160" i="41"/>
  <c r="AC160" i="41"/>
  <c r="AB160" i="41"/>
  <c r="AA160" i="41"/>
  <c r="L160" i="41"/>
  <c r="J160" i="41"/>
  <c r="BE158" i="41"/>
  <c r="BD158" i="41"/>
  <c r="BC158" i="41"/>
  <c r="BB158" i="41"/>
  <c r="BA158" i="41"/>
  <c r="AZ158" i="41"/>
  <c r="AY158" i="41"/>
  <c r="AX158" i="41"/>
  <c r="AW158" i="41"/>
  <c r="AV158" i="41"/>
  <c r="AU158" i="41"/>
  <c r="AT158" i="41"/>
  <c r="AS158" i="41"/>
  <c r="AR158" i="41"/>
  <c r="AQ158" i="41"/>
  <c r="AP158" i="41"/>
  <c r="AO158" i="41"/>
  <c r="AN158" i="41"/>
  <c r="AM158" i="41"/>
  <c r="AL158" i="41"/>
  <c r="AK158" i="41"/>
  <c r="AJ158" i="41"/>
  <c r="AI158" i="41"/>
  <c r="AH158" i="41"/>
  <c r="AG158" i="41"/>
  <c r="AF158" i="41"/>
  <c r="AE158" i="41"/>
  <c r="AD158" i="41"/>
  <c r="AC158" i="41"/>
  <c r="AB158" i="41"/>
  <c r="AA158" i="41"/>
  <c r="L158" i="41"/>
  <c r="J158" i="41"/>
  <c r="BE156" i="41"/>
  <c r="BD156" i="41"/>
  <c r="BC156" i="41"/>
  <c r="BB156" i="41"/>
  <c r="BA156" i="41"/>
  <c r="AZ156" i="41"/>
  <c r="AY156" i="41"/>
  <c r="AX156" i="41"/>
  <c r="AW156" i="41"/>
  <c r="AV156" i="41"/>
  <c r="AU156" i="41"/>
  <c r="AT156" i="41"/>
  <c r="AS156" i="41"/>
  <c r="AR156" i="41"/>
  <c r="AQ156" i="41"/>
  <c r="AP156" i="41"/>
  <c r="AO156" i="41"/>
  <c r="AN156" i="41"/>
  <c r="AM156" i="41"/>
  <c r="AL156" i="41"/>
  <c r="AK156" i="41"/>
  <c r="AJ156" i="41"/>
  <c r="AI156" i="41"/>
  <c r="AH156" i="41"/>
  <c r="AG156" i="41"/>
  <c r="AF156" i="41"/>
  <c r="AE156" i="41"/>
  <c r="AD156" i="41"/>
  <c r="AC156" i="41"/>
  <c r="AB156" i="41"/>
  <c r="AA156" i="41"/>
  <c r="L156" i="41"/>
  <c r="J156" i="41"/>
  <c r="BE154" i="41"/>
  <c r="BD154" i="41"/>
  <c r="BC154" i="41"/>
  <c r="BB154" i="41"/>
  <c r="BA154" i="41"/>
  <c r="AZ154" i="41"/>
  <c r="AY154" i="41"/>
  <c r="AX154" i="41"/>
  <c r="AW154" i="41"/>
  <c r="AV154" i="41"/>
  <c r="AU154" i="41"/>
  <c r="AT154" i="41"/>
  <c r="AS154" i="41"/>
  <c r="AR154" i="41"/>
  <c r="AQ154" i="41"/>
  <c r="AP154" i="41"/>
  <c r="AO154" i="41"/>
  <c r="AN154" i="41"/>
  <c r="AM154" i="41"/>
  <c r="AL154" i="41"/>
  <c r="AK154" i="41"/>
  <c r="AJ154" i="41"/>
  <c r="AI154" i="41"/>
  <c r="AH154" i="41"/>
  <c r="AG154" i="41"/>
  <c r="AF154" i="41"/>
  <c r="AE154" i="41"/>
  <c r="AD154" i="41"/>
  <c r="AC154" i="41"/>
  <c r="AB154" i="41"/>
  <c r="AA154" i="41"/>
  <c r="L154" i="41"/>
  <c r="J154" i="41"/>
  <c r="BE152" i="41"/>
  <c r="BD152" i="41"/>
  <c r="BC152" i="41"/>
  <c r="BB152" i="41"/>
  <c r="BA152" i="41"/>
  <c r="AZ152" i="41"/>
  <c r="AY152" i="41"/>
  <c r="AX152" i="41"/>
  <c r="AW152" i="41"/>
  <c r="AV152" i="41"/>
  <c r="AU152" i="41"/>
  <c r="AT152" i="41"/>
  <c r="AS152" i="41"/>
  <c r="AR152" i="41"/>
  <c r="AQ152" i="41"/>
  <c r="AP152" i="41"/>
  <c r="AO152" i="41"/>
  <c r="AN152" i="41"/>
  <c r="AM152" i="41"/>
  <c r="AL152" i="41"/>
  <c r="AK152" i="41"/>
  <c r="AJ152" i="41"/>
  <c r="AI152" i="41"/>
  <c r="AH152" i="41"/>
  <c r="AG152" i="41"/>
  <c r="AF152" i="41"/>
  <c r="AE152" i="41"/>
  <c r="AD152" i="41"/>
  <c r="AC152" i="41"/>
  <c r="AB152" i="41"/>
  <c r="AA152" i="41"/>
  <c r="L152" i="41"/>
  <c r="J152" i="41"/>
  <c r="BE150" i="41"/>
  <c r="BD150" i="41"/>
  <c r="BC150" i="41"/>
  <c r="BB150" i="41"/>
  <c r="BA150" i="41"/>
  <c r="AZ150" i="41"/>
  <c r="AY150" i="41"/>
  <c r="AX150" i="41"/>
  <c r="AW150" i="41"/>
  <c r="AV150" i="41"/>
  <c r="AU150" i="41"/>
  <c r="AT150" i="41"/>
  <c r="AS150" i="41"/>
  <c r="AR150" i="41"/>
  <c r="AQ150" i="41"/>
  <c r="AP150" i="41"/>
  <c r="AO150" i="41"/>
  <c r="AN150" i="41"/>
  <c r="AM150" i="41"/>
  <c r="AL150" i="41"/>
  <c r="AK150" i="41"/>
  <c r="AJ150" i="41"/>
  <c r="AI150" i="41"/>
  <c r="AH150" i="41"/>
  <c r="AG150" i="41"/>
  <c r="AF150" i="41"/>
  <c r="AE150" i="41"/>
  <c r="AD150" i="41"/>
  <c r="AC150" i="41"/>
  <c r="AB150" i="41"/>
  <c r="AA150" i="41"/>
  <c r="L150" i="41"/>
  <c r="J150" i="41"/>
  <c r="BE148" i="41"/>
  <c r="BD148" i="41"/>
  <c r="BC148" i="41"/>
  <c r="BB148" i="41"/>
  <c r="BA148" i="41"/>
  <c r="AZ148" i="41"/>
  <c r="AY148" i="41"/>
  <c r="AX148" i="41"/>
  <c r="AW148" i="41"/>
  <c r="AV148" i="41"/>
  <c r="AU148" i="41"/>
  <c r="AT148" i="41"/>
  <c r="AS148" i="41"/>
  <c r="AR148" i="41"/>
  <c r="AQ148" i="41"/>
  <c r="AP148" i="41"/>
  <c r="AO148" i="41"/>
  <c r="AN148" i="41"/>
  <c r="AM148" i="41"/>
  <c r="AL148" i="41"/>
  <c r="AK148" i="41"/>
  <c r="AJ148" i="41"/>
  <c r="AI148" i="41"/>
  <c r="AH148" i="41"/>
  <c r="AG148" i="41"/>
  <c r="AF148" i="41"/>
  <c r="AE148" i="41"/>
  <c r="AD148" i="41"/>
  <c r="AC148" i="41"/>
  <c r="AB148" i="41"/>
  <c r="AA148" i="41"/>
  <c r="L148" i="41"/>
  <c r="J148" i="41"/>
  <c r="BE146" i="41"/>
  <c r="BD146" i="41"/>
  <c r="BC146" i="41"/>
  <c r="BB146" i="41"/>
  <c r="BA146" i="41"/>
  <c r="AZ146" i="41"/>
  <c r="AY146" i="41"/>
  <c r="AX146" i="41"/>
  <c r="AW146" i="41"/>
  <c r="AV146" i="41"/>
  <c r="AU146" i="41"/>
  <c r="AT146" i="41"/>
  <c r="AS146" i="41"/>
  <c r="AR146" i="41"/>
  <c r="AQ146" i="41"/>
  <c r="AP146" i="41"/>
  <c r="AO146" i="41"/>
  <c r="AN146" i="41"/>
  <c r="AM146" i="41"/>
  <c r="AL146" i="41"/>
  <c r="AK146" i="41"/>
  <c r="AJ146" i="41"/>
  <c r="AI146" i="41"/>
  <c r="AH146" i="41"/>
  <c r="AG146" i="41"/>
  <c r="AF146" i="41"/>
  <c r="AE146" i="41"/>
  <c r="AD146" i="41"/>
  <c r="AC146" i="41"/>
  <c r="AB146" i="41"/>
  <c r="AA146" i="41"/>
  <c r="L146" i="41"/>
  <c r="J146" i="41"/>
  <c r="BE144" i="41"/>
  <c r="BD144" i="41"/>
  <c r="BC144" i="41"/>
  <c r="BB144" i="41"/>
  <c r="BA144" i="41"/>
  <c r="AZ144" i="41"/>
  <c r="AY144" i="41"/>
  <c r="AX144" i="41"/>
  <c r="AW144" i="41"/>
  <c r="AV144" i="41"/>
  <c r="AU144" i="41"/>
  <c r="AT144" i="41"/>
  <c r="AS144" i="41"/>
  <c r="AR144" i="41"/>
  <c r="AQ144" i="41"/>
  <c r="AP144" i="41"/>
  <c r="AO144" i="41"/>
  <c r="AN144" i="41"/>
  <c r="AM144" i="41"/>
  <c r="AL144" i="41"/>
  <c r="AK144" i="41"/>
  <c r="AJ144" i="41"/>
  <c r="AI144" i="41"/>
  <c r="AH144" i="41"/>
  <c r="AG144" i="41"/>
  <c r="AF144" i="41"/>
  <c r="AE144" i="41"/>
  <c r="AD144" i="41"/>
  <c r="AC144" i="41"/>
  <c r="AB144" i="41"/>
  <c r="AA144" i="41"/>
  <c r="L144" i="41"/>
  <c r="J144" i="41"/>
  <c r="BE142" i="41"/>
  <c r="BD142" i="41"/>
  <c r="BC142" i="41"/>
  <c r="BB142" i="41"/>
  <c r="BA142" i="41"/>
  <c r="AZ142" i="41"/>
  <c r="AY142" i="41"/>
  <c r="AX142" i="41"/>
  <c r="AW142" i="41"/>
  <c r="AV142" i="41"/>
  <c r="AU142" i="41"/>
  <c r="AT142" i="41"/>
  <c r="AS142" i="41"/>
  <c r="AR142" i="41"/>
  <c r="AQ142" i="41"/>
  <c r="AP142" i="41"/>
  <c r="AO142" i="41"/>
  <c r="AN142" i="41"/>
  <c r="AM142" i="41"/>
  <c r="AL142" i="41"/>
  <c r="AK142" i="41"/>
  <c r="AJ142" i="41"/>
  <c r="AI142" i="41"/>
  <c r="AH142" i="41"/>
  <c r="AG142" i="41"/>
  <c r="AF142" i="41"/>
  <c r="AE142" i="41"/>
  <c r="AD142" i="41"/>
  <c r="AC142" i="41"/>
  <c r="AB142" i="41"/>
  <c r="AA142" i="41"/>
  <c r="L142" i="41"/>
  <c r="J142" i="41"/>
  <c r="BE140" i="41"/>
  <c r="BD140" i="41"/>
  <c r="BC140" i="41"/>
  <c r="BB140" i="41"/>
  <c r="BA140" i="41"/>
  <c r="AZ140" i="41"/>
  <c r="AY140" i="41"/>
  <c r="AX140" i="41"/>
  <c r="AW140" i="41"/>
  <c r="AV140" i="41"/>
  <c r="AU140" i="41"/>
  <c r="AT140" i="41"/>
  <c r="AS140" i="41"/>
  <c r="AR140" i="41"/>
  <c r="AQ140" i="41"/>
  <c r="AP140" i="41"/>
  <c r="AO140" i="41"/>
  <c r="AN140" i="41"/>
  <c r="AM140" i="41"/>
  <c r="AL140" i="41"/>
  <c r="AK140" i="41"/>
  <c r="AJ140" i="41"/>
  <c r="AI140" i="41"/>
  <c r="AH140" i="41"/>
  <c r="AG140" i="41"/>
  <c r="AF140" i="41"/>
  <c r="AE140" i="41"/>
  <c r="AD140" i="41"/>
  <c r="AC140" i="41"/>
  <c r="AB140" i="41"/>
  <c r="AA140" i="41"/>
  <c r="L140" i="41"/>
  <c r="J140" i="41"/>
  <c r="BE138" i="41"/>
  <c r="BD138" i="41"/>
  <c r="BC138" i="41"/>
  <c r="BB138" i="41"/>
  <c r="BA138" i="41"/>
  <c r="AZ138" i="41"/>
  <c r="AY138" i="41"/>
  <c r="AX138" i="41"/>
  <c r="AW138" i="41"/>
  <c r="AV138" i="41"/>
  <c r="AU138" i="41"/>
  <c r="AT138" i="41"/>
  <c r="AS138" i="41"/>
  <c r="AR138" i="41"/>
  <c r="AQ138" i="41"/>
  <c r="AP138" i="41"/>
  <c r="AO138" i="41"/>
  <c r="AN138" i="41"/>
  <c r="AM138" i="41"/>
  <c r="AL138" i="41"/>
  <c r="AK138" i="41"/>
  <c r="AJ138" i="41"/>
  <c r="AI138" i="41"/>
  <c r="AH138" i="41"/>
  <c r="AG138" i="41"/>
  <c r="AF138" i="41"/>
  <c r="AE138" i="41"/>
  <c r="AD138" i="41"/>
  <c r="AC138" i="41"/>
  <c r="AB138" i="41"/>
  <c r="AA138" i="41"/>
  <c r="L138" i="41"/>
  <c r="J138" i="41"/>
  <c r="BE136" i="41"/>
  <c r="BD136" i="41"/>
  <c r="BC136" i="41"/>
  <c r="BB136" i="41"/>
  <c r="BA136" i="41"/>
  <c r="AZ136" i="41"/>
  <c r="AY136" i="41"/>
  <c r="AX136" i="41"/>
  <c r="AW136" i="41"/>
  <c r="AV136" i="41"/>
  <c r="AU136" i="41"/>
  <c r="AT136" i="41"/>
  <c r="AS136" i="41"/>
  <c r="AR136" i="41"/>
  <c r="AQ136" i="41"/>
  <c r="AP136" i="41"/>
  <c r="AO136" i="41"/>
  <c r="AN136" i="41"/>
  <c r="AM136" i="41"/>
  <c r="AL136" i="41"/>
  <c r="AK136" i="41"/>
  <c r="AJ136" i="41"/>
  <c r="AI136" i="41"/>
  <c r="AH136" i="41"/>
  <c r="AG136" i="41"/>
  <c r="AF136" i="41"/>
  <c r="AE136" i="41"/>
  <c r="AD136" i="41"/>
  <c r="AC136" i="41"/>
  <c r="AB136" i="41"/>
  <c r="AA136" i="41"/>
  <c r="L136" i="41"/>
  <c r="J136" i="41"/>
  <c r="BE134" i="41"/>
  <c r="BD134" i="41"/>
  <c r="BC134" i="41"/>
  <c r="BB134" i="41"/>
  <c r="BA134" i="41"/>
  <c r="AZ134" i="41"/>
  <c r="AY134" i="41"/>
  <c r="AX134" i="41"/>
  <c r="AW134" i="41"/>
  <c r="AV134" i="41"/>
  <c r="AU134" i="41"/>
  <c r="AT134" i="41"/>
  <c r="AS134" i="41"/>
  <c r="AR134" i="41"/>
  <c r="AQ134" i="41"/>
  <c r="AP134" i="41"/>
  <c r="AO134" i="41"/>
  <c r="AN134" i="41"/>
  <c r="AM134" i="41"/>
  <c r="AL134" i="41"/>
  <c r="AK134" i="41"/>
  <c r="AJ134" i="41"/>
  <c r="AI134" i="41"/>
  <c r="AH134" i="41"/>
  <c r="AG134" i="41"/>
  <c r="AF134" i="41"/>
  <c r="AE134" i="41"/>
  <c r="AD134" i="41"/>
  <c r="AC134" i="41"/>
  <c r="AB134" i="41"/>
  <c r="AA134" i="41"/>
  <c r="L134" i="41"/>
  <c r="J134" i="41"/>
  <c r="BE132" i="41"/>
  <c r="BD132" i="41"/>
  <c r="BC132" i="41"/>
  <c r="BB132" i="41"/>
  <c r="BA132" i="41"/>
  <c r="AZ132" i="41"/>
  <c r="AY132" i="41"/>
  <c r="AX132" i="41"/>
  <c r="AW132" i="41"/>
  <c r="AV132" i="41"/>
  <c r="AU132" i="41"/>
  <c r="AT132" i="41"/>
  <c r="AS132" i="41"/>
  <c r="AR132" i="41"/>
  <c r="AQ132" i="41"/>
  <c r="AP132" i="41"/>
  <c r="AO132" i="41"/>
  <c r="AN132" i="41"/>
  <c r="AM132" i="41"/>
  <c r="AL132" i="41"/>
  <c r="AK132" i="41"/>
  <c r="AJ132" i="41"/>
  <c r="AI132" i="41"/>
  <c r="AH132" i="41"/>
  <c r="AG132" i="41"/>
  <c r="AF132" i="41"/>
  <c r="AE132" i="41"/>
  <c r="AD132" i="41"/>
  <c r="AC132" i="41"/>
  <c r="AB132" i="41"/>
  <c r="AA132" i="41"/>
  <c r="L132" i="41"/>
  <c r="J132" i="41"/>
  <c r="BE130" i="41"/>
  <c r="BD130" i="41"/>
  <c r="BC130" i="41"/>
  <c r="BB130" i="41"/>
  <c r="BA130" i="41"/>
  <c r="AZ130" i="41"/>
  <c r="AY130" i="41"/>
  <c r="AX130" i="41"/>
  <c r="AW130" i="41"/>
  <c r="AV130" i="41"/>
  <c r="AU130" i="41"/>
  <c r="AT130" i="41"/>
  <c r="AS130" i="41"/>
  <c r="AR130" i="41"/>
  <c r="AQ130" i="41"/>
  <c r="AP130" i="41"/>
  <c r="AO130" i="41"/>
  <c r="AN130" i="41"/>
  <c r="AM130" i="41"/>
  <c r="AL130" i="41"/>
  <c r="AK130" i="41"/>
  <c r="AJ130" i="41"/>
  <c r="AI130" i="41"/>
  <c r="AH130" i="41"/>
  <c r="AG130" i="41"/>
  <c r="AF130" i="41"/>
  <c r="AE130" i="41"/>
  <c r="AD130" i="41"/>
  <c r="AC130" i="41"/>
  <c r="AB130" i="41"/>
  <c r="AA130" i="41"/>
  <c r="L130" i="41"/>
  <c r="J130" i="41"/>
  <c r="BE128" i="41"/>
  <c r="BD128" i="41"/>
  <c r="BC128" i="41"/>
  <c r="BB128" i="41"/>
  <c r="BA128" i="41"/>
  <c r="AZ128" i="41"/>
  <c r="AY128" i="41"/>
  <c r="AX128" i="41"/>
  <c r="AW128" i="41"/>
  <c r="AV128" i="41"/>
  <c r="AU128" i="41"/>
  <c r="AT128" i="41"/>
  <c r="AS128" i="41"/>
  <c r="AR128" i="41"/>
  <c r="AQ128" i="41"/>
  <c r="AP128" i="41"/>
  <c r="AO128" i="41"/>
  <c r="AN128" i="41"/>
  <c r="AM128" i="41"/>
  <c r="AL128" i="41"/>
  <c r="AK128" i="41"/>
  <c r="AJ128" i="41"/>
  <c r="AI128" i="41"/>
  <c r="AH128" i="41"/>
  <c r="AG128" i="41"/>
  <c r="AF128" i="41"/>
  <c r="AE128" i="41"/>
  <c r="AD128" i="41"/>
  <c r="AC128" i="41"/>
  <c r="AB128" i="41"/>
  <c r="AA128" i="41"/>
  <c r="L128" i="41"/>
  <c r="J128" i="41"/>
  <c r="BE126" i="41"/>
  <c r="BD126" i="41"/>
  <c r="BC126" i="41"/>
  <c r="BB126" i="41"/>
  <c r="BA126" i="41"/>
  <c r="AZ126" i="41"/>
  <c r="AY126" i="41"/>
  <c r="AX126" i="41"/>
  <c r="AW126" i="41"/>
  <c r="AV126" i="41"/>
  <c r="AU126" i="41"/>
  <c r="AT126" i="41"/>
  <c r="AS126" i="41"/>
  <c r="AR126" i="41"/>
  <c r="AQ126" i="41"/>
  <c r="AP126" i="41"/>
  <c r="AO126" i="41"/>
  <c r="AN126" i="41"/>
  <c r="AM126" i="41"/>
  <c r="AL126" i="41"/>
  <c r="AK126" i="41"/>
  <c r="AJ126" i="41"/>
  <c r="AI126" i="41"/>
  <c r="AH126" i="41"/>
  <c r="AG126" i="41"/>
  <c r="AF126" i="41"/>
  <c r="AE126" i="41"/>
  <c r="AD126" i="41"/>
  <c r="AC126" i="41"/>
  <c r="AB126" i="41"/>
  <c r="AA126" i="41"/>
  <c r="L126" i="41"/>
  <c r="J126" i="41"/>
  <c r="BE124" i="41"/>
  <c r="BD124" i="41"/>
  <c r="BC124" i="41"/>
  <c r="BB124" i="41"/>
  <c r="BA124" i="41"/>
  <c r="AZ124" i="41"/>
  <c r="AY124" i="41"/>
  <c r="AX124" i="41"/>
  <c r="AW124" i="41"/>
  <c r="AV124" i="41"/>
  <c r="AU124" i="41"/>
  <c r="AT124" i="41"/>
  <c r="AS124" i="41"/>
  <c r="AR124" i="41"/>
  <c r="AQ124" i="41"/>
  <c r="AP124" i="41"/>
  <c r="AO124" i="41"/>
  <c r="AN124" i="41"/>
  <c r="AM124" i="41"/>
  <c r="AL124" i="41"/>
  <c r="AK124" i="41"/>
  <c r="AJ124" i="41"/>
  <c r="AI124" i="41"/>
  <c r="AH124" i="41"/>
  <c r="AG124" i="41"/>
  <c r="AF124" i="41"/>
  <c r="AE124" i="41"/>
  <c r="AD124" i="41"/>
  <c r="AC124" i="41"/>
  <c r="AB124" i="41"/>
  <c r="AA124" i="41"/>
  <c r="L124" i="41"/>
  <c r="J124" i="41"/>
  <c r="BE122" i="41"/>
  <c r="BD122" i="41"/>
  <c r="BC122" i="41"/>
  <c r="BB122" i="41"/>
  <c r="BA122" i="41"/>
  <c r="AZ122" i="41"/>
  <c r="AY122" i="41"/>
  <c r="AX122" i="41"/>
  <c r="AW122" i="41"/>
  <c r="AV122" i="41"/>
  <c r="AU122" i="41"/>
  <c r="AT122" i="41"/>
  <c r="AS122" i="41"/>
  <c r="AR122" i="41"/>
  <c r="AQ122" i="41"/>
  <c r="AP122" i="41"/>
  <c r="AO122" i="41"/>
  <c r="AN122" i="41"/>
  <c r="AM122" i="41"/>
  <c r="AL122" i="41"/>
  <c r="AK122" i="41"/>
  <c r="AJ122" i="41"/>
  <c r="AI122" i="41"/>
  <c r="AH122" i="41"/>
  <c r="AG122" i="41"/>
  <c r="AF122" i="41"/>
  <c r="AE122" i="41"/>
  <c r="AD122" i="41"/>
  <c r="AC122" i="41"/>
  <c r="AB122" i="41"/>
  <c r="AA122" i="41"/>
  <c r="L122" i="41"/>
  <c r="J122" i="41"/>
  <c r="BE120" i="41"/>
  <c r="BD120" i="41"/>
  <c r="BC120" i="41"/>
  <c r="BB120" i="41"/>
  <c r="BA120" i="41"/>
  <c r="AZ120" i="41"/>
  <c r="AY120" i="41"/>
  <c r="AX120" i="41"/>
  <c r="AW120" i="41"/>
  <c r="AV120" i="41"/>
  <c r="AU120" i="41"/>
  <c r="AT120" i="41"/>
  <c r="AS120" i="41"/>
  <c r="AR120" i="41"/>
  <c r="AQ120" i="41"/>
  <c r="AP120" i="41"/>
  <c r="AO120" i="41"/>
  <c r="AN120" i="41"/>
  <c r="AM120" i="41"/>
  <c r="AL120" i="41"/>
  <c r="AK120" i="41"/>
  <c r="AJ120" i="41"/>
  <c r="AI120" i="41"/>
  <c r="AH120" i="41"/>
  <c r="AG120" i="41"/>
  <c r="AF120" i="41"/>
  <c r="AE120" i="41"/>
  <c r="AD120" i="41"/>
  <c r="AC120" i="41"/>
  <c r="AB120" i="41"/>
  <c r="AA120" i="41"/>
  <c r="L120" i="41"/>
  <c r="J120" i="41"/>
  <c r="BE118" i="41"/>
  <c r="BD118" i="41"/>
  <c r="BC118" i="41"/>
  <c r="BB118" i="41"/>
  <c r="BA118" i="41"/>
  <c r="AZ118" i="41"/>
  <c r="AY118" i="41"/>
  <c r="AX118" i="41"/>
  <c r="AW118" i="41"/>
  <c r="AV118" i="41"/>
  <c r="AU118" i="41"/>
  <c r="AT118" i="41"/>
  <c r="AS118" i="41"/>
  <c r="AR118" i="41"/>
  <c r="AQ118" i="41"/>
  <c r="AP118" i="41"/>
  <c r="AO118" i="41"/>
  <c r="AN118" i="41"/>
  <c r="AM118" i="41"/>
  <c r="AL118" i="41"/>
  <c r="AK118" i="41"/>
  <c r="AJ118" i="41"/>
  <c r="AI118" i="41"/>
  <c r="AH118" i="41"/>
  <c r="AG118" i="41"/>
  <c r="AF118" i="41"/>
  <c r="AE118" i="41"/>
  <c r="AD118" i="41"/>
  <c r="AC118" i="41"/>
  <c r="AB118" i="41"/>
  <c r="AA118" i="41"/>
  <c r="L118" i="41"/>
  <c r="J118" i="41"/>
  <c r="BE116" i="41"/>
  <c r="BD116" i="41"/>
  <c r="BC116" i="41"/>
  <c r="BB116" i="41"/>
  <c r="BA116" i="41"/>
  <c r="AZ116" i="41"/>
  <c r="AY116" i="41"/>
  <c r="AX116" i="41"/>
  <c r="AW116" i="41"/>
  <c r="AV116" i="41"/>
  <c r="AU116" i="41"/>
  <c r="AT116" i="41"/>
  <c r="AS116" i="41"/>
  <c r="AR116" i="41"/>
  <c r="AQ116" i="41"/>
  <c r="AP116" i="41"/>
  <c r="AO116" i="41"/>
  <c r="AN116" i="41"/>
  <c r="AM116" i="41"/>
  <c r="AL116" i="41"/>
  <c r="AK116" i="41"/>
  <c r="AJ116" i="41"/>
  <c r="AI116" i="41"/>
  <c r="AH116" i="41"/>
  <c r="AG116" i="41"/>
  <c r="AF116" i="41"/>
  <c r="AE116" i="41"/>
  <c r="AD116" i="41"/>
  <c r="AC116" i="41"/>
  <c r="AB116" i="41"/>
  <c r="AA116" i="41"/>
  <c r="L116" i="41"/>
  <c r="J116" i="41"/>
  <c r="BE114" i="41"/>
  <c r="BD114" i="41"/>
  <c r="BC114" i="41"/>
  <c r="BB114" i="41"/>
  <c r="BA114" i="41"/>
  <c r="AZ114" i="41"/>
  <c r="AY114" i="41"/>
  <c r="AX114" i="41"/>
  <c r="AW114" i="41"/>
  <c r="AV114" i="41"/>
  <c r="AU114" i="41"/>
  <c r="AT114" i="41"/>
  <c r="AS114" i="41"/>
  <c r="AR114" i="41"/>
  <c r="AQ114" i="41"/>
  <c r="AP114" i="41"/>
  <c r="AO114" i="41"/>
  <c r="AN114" i="41"/>
  <c r="AM114" i="41"/>
  <c r="AL114" i="41"/>
  <c r="AK114" i="41"/>
  <c r="AJ114" i="41"/>
  <c r="AI114" i="41"/>
  <c r="AH114" i="41"/>
  <c r="AG114" i="41"/>
  <c r="AF114" i="41"/>
  <c r="AE114" i="41"/>
  <c r="AD114" i="41"/>
  <c r="AC114" i="41"/>
  <c r="AB114" i="41"/>
  <c r="AA114" i="41"/>
  <c r="L114" i="41"/>
  <c r="J114" i="41"/>
  <c r="BE112" i="41"/>
  <c r="BD112" i="41"/>
  <c r="BC112" i="41"/>
  <c r="BB112" i="41"/>
  <c r="BA112" i="41"/>
  <c r="AZ112" i="41"/>
  <c r="AY112" i="41"/>
  <c r="AX112" i="41"/>
  <c r="AW112" i="41"/>
  <c r="AV112" i="41"/>
  <c r="AU112" i="41"/>
  <c r="AT112" i="41"/>
  <c r="AS112" i="41"/>
  <c r="AR112" i="41"/>
  <c r="AQ112" i="41"/>
  <c r="AP112" i="41"/>
  <c r="AO112" i="41"/>
  <c r="AN112" i="41"/>
  <c r="AM112" i="41"/>
  <c r="AL112" i="41"/>
  <c r="AK112" i="41"/>
  <c r="AJ112" i="41"/>
  <c r="AI112" i="41"/>
  <c r="AH112" i="41"/>
  <c r="AG112" i="41"/>
  <c r="AF112" i="41"/>
  <c r="AE112" i="41"/>
  <c r="AD112" i="41"/>
  <c r="AC112" i="41"/>
  <c r="AB112" i="41"/>
  <c r="AA112" i="41"/>
  <c r="L112" i="41"/>
  <c r="J112" i="41"/>
  <c r="BE110" i="41"/>
  <c r="BD110" i="41"/>
  <c r="BC110" i="41"/>
  <c r="BB110" i="41"/>
  <c r="BA110" i="41"/>
  <c r="AZ110" i="41"/>
  <c r="AY110" i="41"/>
  <c r="AX110" i="41"/>
  <c r="AW110" i="41"/>
  <c r="AV110" i="41"/>
  <c r="AU110" i="41"/>
  <c r="AT110" i="41"/>
  <c r="AS110" i="41"/>
  <c r="AR110" i="41"/>
  <c r="AQ110" i="41"/>
  <c r="AP110" i="41"/>
  <c r="AO110" i="41"/>
  <c r="AN110" i="41"/>
  <c r="AM110" i="41"/>
  <c r="AL110" i="41"/>
  <c r="AK110" i="41"/>
  <c r="AJ110" i="41"/>
  <c r="AI110" i="41"/>
  <c r="AH110" i="41"/>
  <c r="AG110" i="41"/>
  <c r="AF110" i="41"/>
  <c r="AE110" i="41"/>
  <c r="AD110" i="41"/>
  <c r="AC110" i="41"/>
  <c r="AB110" i="41"/>
  <c r="AA110" i="41"/>
  <c r="L110" i="41"/>
  <c r="J110" i="41"/>
  <c r="BE108" i="41"/>
  <c r="BD108" i="41"/>
  <c r="BC108" i="41"/>
  <c r="BB108" i="41"/>
  <c r="BA108" i="41"/>
  <c r="AZ108" i="41"/>
  <c r="AY108" i="41"/>
  <c r="AX108" i="41"/>
  <c r="AW108" i="41"/>
  <c r="AV108" i="41"/>
  <c r="AU108" i="41"/>
  <c r="AT108" i="41"/>
  <c r="AS108" i="41"/>
  <c r="AR108" i="41"/>
  <c r="AQ108" i="41"/>
  <c r="AP108" i="41"/>
  <c r="AO108" i="41"/>
  <c r="AN108" i="41"/>
  <c r="AM108" i="41"/>
  <c r="AL108" i="41"/>
  <c r="AK108" i="41"/>
  <c r="AJ108" i="41"/>
  <c r="AI108" i="41"/>
  <c r="AH108" i="41"/>
  <c r="AG108" i="41"/>
  <c r="AF108" i="41"/>
  <c r="AE108" i="41"/>
  <c r="AD108" i="41"/>
  <c r="AC108" i="41"/>
  <c r="AB108" i="41"/>
  <c r="AA108" i="41"/>
  <c r="L108" i="41"/>
  <c r="J108" i="41"/>
  <c r="BE106" i="41"/>
  <c r="BD106" i="41"/>
  <c r="BC106" i="41"/>
  <c r="BB106" i="41"/>
  <c r="BA106" i="41"/>
  <c r="AZ106" i="41"/>
  <c r="AY106" i="41"/>
  <c r="AX106" i="41"/>
  <c r="AW106" i="41"/>
  <c r="AV106" i="41"/>
  <c r="AU106" i="41"/>
  <c r="AT106" i="41"/>
  <c r="AS106" i="41"/>
  <c r="AR106" i="41"/>
  <c r="AQ106" i="41"/>
  <c r="AP106" i="41"/>
  <c r="AO106" i="41"/>
  <c r="AN106" i="41"/>
  <c r="AM106" i="41"/>
  <c r="AL106" i="41"/>
  <c r="AK106" i="41"/>
  <c r="AJ106" i="41"/>
  <c r="AI106" i="41"/>
  <c r="AH106" i="41"/>
  <c r="AG106" i="41"/>
  <c r="AF106" i="41"/>
  <c r="AE106" i="41"/>
  <c r="AD106" i="41"/>
  <c r="AC106" i="41"/>
  <c r="AB106" i="41"/>
  <c r="AA106" i="41"/>
  <c r="L106" i="41"/>
  <c r="J106" i="41"/>
  <c r="BE104" i="41"/>
  <c r="BD104" i="41"/>
  <c r="BC104" i="41"/>
  <c r="BB104" i="41"/>
  <c r="BA104" i="41"/>
  <c r="AZ104" i="41"/>
  <c r="AY104" i="41"/>
  <c r="AX104" i="41"/>
  <c r="AW104" i="41"/>
  <c r="AV104" i="41"/>
  <c r="AU104" i="41"/>
  <c r="AT104" i="41"/>
  <c r="AS104" i="41"/>
  <c r="AR104" i="41"/>
  <c r="AQ104" i="41"/>
  <c r="AP104" i="41"/>
  <c r="AO104" i="41"/>
  <c r="AN104" i="41"/>
  <c r="AM104" i="41"/>
  <c r="AL104" i="41"/>
  <c r="AK104" i="41"/>
  <c r="AJ104" i="41"/>
  <c r="AI104" i="41"/>
  <c r="AH104" i="41"/>
  <c r="AG104" i="41"/>
  <c r="AF104" i="41"/>
  <c r="AE104" i="41"/>
  <c r="AD104" i="41"/>
  <c r="AC104" i="41"/>
  <c r="AB104" i="41"/>
  <c r="AA104" i="41"/>
  <c r="L104" i="41"/>
  <c r="J104" i="41"/>
  <c r="BE102" i="41"/>
  <c r="BD102" i="41"/>
  <c r="BC102" i="41"/>
  <c r="BB102" i="41"/>
  <c r="BA102" i="41"/>
  <c r="AZ102" i="41"/>
  <c r="AY102" i="41"/>
  <c r="AX102" i="41"/>
  <c r="AW102" i="41"/>
  <c r="AV102" i="41"/>
  <c r="AU102" i="41"/>
  <c r="AT102" i="41"/>
  <c r="AS102" i="41"/>
  <c r="AR102" i="41"/>
  <c r="AQ102" i="41"/>
  <c r="AP102" i="41"/>
  <c r="AO102" i="41"/>
  <c r="AN102" i="41"/>
  <c r="AM102" i="41"/>
  <c r="AL102" i="41"/>
  <c r="AK102" i="41"/>
  <c r="AJ102" i="41"/>
  <c r="AI102" i="41"/>
  <c r="AH102" i="41"/>
  <c r="AG102" i="41"/>
  <c r="AF102" i="41"/>
  <c r="AE102" i="41"/>
  <c r="AD102" i="41"/>
  <c r="AC102" i="41"/>
  <c r="AB102" i="41"/>
  <c r="AA102" i="41"/>
  <c r="L102" i="41"/>
  <c r="J102" i="41"/>
  <c r="BE100" i="41"/>
  <c r="BD100" i="41"/>
  <c r="BC100" i="41"/>
  <c r="BB100" i="41"/>
  <c r="BA100" i="41"/>
  <c r="AZ100" i="41"/>
  <c r="AY100" i="41"/>
  <c r="AX100" i="41"/>
  <c r="AW100" i="41"/>
  <c r="AV100" i="41"/>
  <c r="AU100" i="41"/>
  <c r="AT100" i="41"/>
  <c r="AS100" i="41"/>
  <c r="AR100" i="41"/>
  <c r="AQ100" i="41"/>
  <c r="AP100" i="41"/>
  <c r="AO100" i="41"/>
  <c r="AN100" i="41"/>
  <c r="AM100" i="41"/>
  <c r="AL100" i="41"/>
  <c r="AK100" i="41"/>
  <c r="AJ100" i="41"/>
  <c r="AI100" i="41"/>
  <c r="AH100" i="41"/>
  <c r="AG100" i="41"/>
  <c r="AF100" i="41"/>
  <c r="AE100" i="41"/>
  <c r="AD100" i="41"/>
  <c r="AC100" i="41"/>
  <c r="AB100" i="41"/>
  <c r="AA100" i="41"/>
  <c r="L100" i="41"/>
  <c r="J100" i="41"/>
  <c r="BE98" i="41"/>
  <c r="BD98" i="41"/>
  <c r="BC98" i="41"/>
  <c r="BB98" i="41"/>
  <c r="BA98" i="41"/>
  <c r="AZ98" i="41"/>
  <c r="AY98" i="41"/>
  <c r="AX98" i="41"/>
  <c r="AW98" i="41"/>
  <c r="AV98" i="41"/>
  <c r="AU98" i="41"/>
  <c r="AT98" i="41"/>
  <c r="AS98" i="41"/>
  <c r="AR98" i="41"/>
  <c r="AQ98" i="41"/>
  <c r="AP98" i="41"/>
  <c r="AO98" i="41"/>
  <c r="AN98" i="41"/>
  <c r="AM98" i="41"/>
  <c r="AL98" i="41"/>
  <c r="AK98" i="41"/>
  <c r="AJ98" i="41"/>
  <c r="AI98" i="41"/>
  <c r="AH98" i="41"/>
  <c r="AG98" i="41"/>
  <c r="AF98" i="41"/>
  <c r="AE98" i="41"/>
  <c r="AD98" i="41"/>
  <c r="AC98" i="41"/>
  <c r="AB98" i="41"/>
  <c r="AA98" i="41"/>
  <c r="L98" i="41"/>
  <c r="J98" i="41"/>
  <c r="BE96" i="41"/>
  <c r="BD96" i="41"/>
  <c r="BC96" i="41"/>
  <c r="BB96" i="41"/>
  <c r="BA96" i="41"/>
  <c r="AZ96" i="41"/>
  <c r="AY96" i="41"/>
  <c r="AX96" i="41"/>
  <c r="AW96" i="41"/>
  <c r="AV96" i="41"/>
  <c r="AU96" i="41"/>
  <c r="AT96" i="41"/>
  <c r="AS96" i="41"/>
  <c r="AR96" i="41"/>
  <c r="AQ96" i="41"/>
  <c r="AP96" i="41"/>
  <c r="AO96" i="41"/>
  <c r="AN96" i="41"/>
  <c r="AM96" i="41"/>
  <c r="AL96" i="41"/>
  <c r="AK96" i="41"/>
  <c r="AJ96" i="41"/>
  <c r="AI96" i="41"/>
  <c r="AH96" i="41"/>
  <c r="AG96" i="41"/>
  <c r="AF96" i="41"/>
  <c r="AE96" i="41"/>
  <c r="AD96" i="41"/>
  <c r="AC96" i="41"/>
  <c r="AB96" i="41"/>
  <c r="AA96" i="41"/>
  <c r="L96" i="41"/>
  <c r="J96" i="41"/>
  <c r="BE94" i="41"/>
  <c r="BD94" i="41"/>
  <c r="BC94" i="41"/>
  <c r="BB94" i="41"/>
  <c r="BA94" i="41"/>
  <c r="AZ94" i="41"/>
  <c r="AY94" i="41"/>
  <c r="AX94" i="41"/>
  <c r="AW94" i="41"/>
  <c r="AV94" i="41"/>
  <c r="AU94" i="41"/>
  <c r="AT94" i="41"/>
  <c r="AS94" i="41"/>
  <c r="AR94" i="41"/>
  <c r="AQ94" i="41"/>
  <c r="AP94" i="41"/>
  <c r="AO94" i="41"/>
  <c r="AN94" i="41"/>
  <c r="AM94" i="41"/>
  <c r="AL94" i="41"/>
  <c r="AK94" i="41"/>
  <c r="AJ94" i="41"/>
  <c r="AI94" i="41"/>
  <c r="AH94" i="41"/>
  <c r="AG94" i="41"/>
  <c r="AF94" i="41"/>
  <c r="AE94" i="41"/>
  <c r="AD94" i="41"/>
  <c r="AC94" i="41"/>
  <c r="AB94" i="41"/>
  <c r="AA94" i="41"/>
  <c r="L94" i="41"/>
  <c r="J94" i="41"/>
  <c r="BE92" i="41"/>
  <c r="BD92" i="41"/>
  <c r="BC92" i="41"/>
  <c r="BB92" i="41"/>
  <c r="BA92" i="41"/>
  <c r="AZ92" i="41"/>
  <c r="AY92" i="41"/>
  <c r="AX92" i="41"/>
  <c r="AW92" i="41"/>
  <c r="AV92" i="41"/>
  <c r="AU92" i="41"/>
  <c r="AT92" i="41"/>
  <c r="AS92" i="41"/>
  <c r="AR92" i="41"/>
  <c r="AQ92" i="41"/>
  <c r="AP92" i="41"/>
  <c r="AO92" i="41"/>
  <c r="AN92" i="41"/>
  <c r="AM92" i="41"/>
  <c r="AL92" i="41"/>
  <c r="AK92" i="41"/>
  <c r="AJ92" i="41"/>
  <c r="AI92" i="41"/>
  <c r="AH92" i="41"/>
  <c r="AG92" i="41"/>
  <c r="AF92" i="41"/>
  <c r="AE92" i="41"/>
  <c r="AD92" i="41"/>
  <c r="AC92" i="41"/>
  <c r="AB92" i="41"/>
  <c r="AA92" i="41"/>
  <c r="L92" i="41"/>
  <c r="J92" i="41"/>
  <c r="BE90" i="41"/>
  <c r="BD90" i="41"/>
  <c r="BC90" i="41"/>
  <c r="BB90" i="41"/>
  <c r="BA90" i="41"/>
  <c r="AZ90" i="41"/>
  <c r="AY90" i="41"/>
  <c r="AX90" i="41"/>
  <c r="AW90" i="41"/>
  <c r="AV90" i="41"/>
  <c r="AU90" i="41"/>
  <c r="AT90" i="41"/>
  <c r="AS90" i="41"/>
  <c r="AR90" i="41"/>
  <c r="AQ90" i="41"/>
  <c r="AP90" i="41"/>
  <c r="AO90" i="41"/>
  <c r="AN90" i="41"/>
  <c r="AM90" i="41"/>
  <c r="AL90" i="41"/>
  <c r="AK90" i="41"/>
  <c r="AJ90" i="41"/>
  <c r="AI90" i="41"/>
  <c r="AH90" i="41"/>
  <c r="AG90" i="41"/>
  <c r="AF90" i="41"/>
  <c r="AE90" i="41"/>
  <c r="AD90" i="41"/>
  <c r="AC90" i="41"/>
  <c r="AB90" i="41"/>
  <c r="AA90" i="41"/>
  <c r="L90" i="41"/>
  <c r="J90" i="41"/>
  <c r="BE88" i="41"/>
  <c r="BD88" i="41"/>
  <c r="BC88" i="41"/>
  <c r="BB88" i="41"/>
  <c r="BA88" i="41"/>
  <c r="AZ88" i="41"/>
  <c r="AY88" i="41"/>
  <c r="AX88" i="41"/>
  <c r="AW88" i="41"/>
  <c r="AV88" i="41"/>
  <c r="AU88" i="41"/>
  <c r="AT88" i="41"/>
  <c r="AS88" i="41"/>
  <c r="AR88" i="41"/>
  <c r="AQ88" i="41"/>
  <c r="AP88" i="41"/>
  <c r="AO88" i="41"/>
  <c r="AN88" i="41"/>
  <c r="AM88" i="41"/>
  <c r="AL88" i="41"/>
  <c r="AK88" i="41"/>
  <c r="AJ88" i="41"/>
  <c r="AI88" i="41"/>
  <c r="AH88" i="41"/>
  <c r="AG88" i="41"/>
  <c r="AF88" i="41"/>
  <c r="AE88" i="41"/>
  <c r="AD88" i="41"/>
  <c r="AC88" i="41"/>
  <c r="AB88" i="41"/>
  <c r="AA88" i="41"/>
  <c r="L88" i="41"/>
  <c r="J88" i="41"/>
  <c r="BE86" i="41"/>
  <c r="BD86" i="41"/>
  <c r="BC86" i="41"/>
  <c r="BB86" i="41"/>
  <c r="BA86" i="41"/>
  <c r="AZ86" i="41"/>
  <c r="AY86" i="41"/>
  <c r="AX86" i="41"/>
  <c r="AW86" i="41"/>
  <c r="AV86" i="41"/>
  <c r="AU86" i="41"/>
  <c r="AT86" i="41"/>
  <c r="AS86" i="41"/>
  <c r="AR86" i="41"/>
  <c r="AQ86" i="41"/>
  <c r="AP86" i="41"/>
  <c r="AO86" i="41"/>
  <c r="AN86" i="41"/>
  <c r="AM86" i="41"/>
  <c r="AL86" i="41"/>
  <c r="AK86" i="41"/>
  <c r="AJ86" i="41"/>
  <c r="AI86" i="41"/>
  <c r="AH86" i="41"/>
  <c r="AG86" i="41"/>
  <c r="AF86" i="41"/>
  <c r="AE86" i="41"/>
  <c r="AD86" i="41"/>
  <c r="AC86" i="41"/>
  <c r="AB86" i="41"/>
  <c r="AA86" i="41"/>
  <c r="L86" i="41"/>
  <c r="J86" i="41"/>
  <c r="BE84" i="41"/>
  <c r="BD84" i="41"/>
  <c r="BC84" i="41"/>
  <c r="BB84" i="41"/>
  <c r="BA84" i="41"/>
  <c r="AZ84" i="41"/>
  <c r="AY84" i="41"/>
  <c r="AX84" i="41"/>
  <c r="AW84" i="41"/>
  <c r="AV84" i="41"/>
  <c r="AU84" i="41"/>
  <c r="AT84" i="41"/>
  <c r="AS84" i="41"/>
  <c r="AR84" i="41"/>
  <c r="AQ84" i="41"/>
  <c r="AP84" i="41"/>
  <c r="AO84" i="41"/>
  <c r="AN84" i="41"/>
  <c r="AM84" i="41"/>
  <c r="AL84" i="41"/>
  <c r="AK84" i="41"/>
  <c r="AJ84" i="41"/>
  <c r="AI84" i="41"/>
  <c r="AH84" i="41"/>
  <c r="AG84" i="41"/>
  <c r="AF84" i="41"/>
  <c r="AE84" i="41"/>
  <c r="AD84" i="41"/>
  <c r="AC84" i="41"/>
  <c r="AB84" i="41"/>
  <c r="AA84" i="41"/>
  <c r="L84" i="41"/>
  <c r="J84" i="41"/>
  <c r="BE82" i="41"/>
  <c r="BD82" i="41"/>
  <c r="BC82" i="41"/>
  <c r="BB82" i="41"/>
  <c r="BA82" i="41"/>
  <c r="AZ82" i="41"/>
  <c r="AY82" i="41"/>
  <c r="AX82" i="41"/>
  <c r="AW82" i="41"/>
  <c r="AV82" i="41"/>
  <c r="AU82" i="41"/>
  <c r="AT82" i="41"/>
  <c r="AS82" i="41"/>
  <c r="AR82" i="41"/>
  <c r="AQ82" i="41"/>
  <c r="AP82" i="41"/>
  <c r="AO82" i="41"/>
  <c r="AN82" i="41"/>
  <c r="AM82" i="41"/>
  <c r="AL82" i="41"/>
  <c r="AK82" i="41"/>
  <c r="AJ82" i="41"/>
  <c r="AI82" i="41"/>
  <c r="AH82" i="41"/>
  <c r="AG82" i="41"/>
  <c r="AF82" i="41"/>
  <c r="AE82" i="41"/>
  <c r="AD82" i="41"/>
  <c r="AC82" i="41"/>
  <c r="AB82" i="41"/>
  <c r="AA82" i="41"/>
  <c r="L82" i="41"/>
  <c r="J82" i="41"/>
  <c r="BE80" i="41"/>
  <c r="BD80" i="41"/>
  <c r="BC80" i="41"/>
  <c r="BB80" i="41"/>
  <c r="BA80" i="41"/>
  <c r="AZ80" i="41"/>
  <c r="AY80" i="41"/>
  <c r="AX80" i="41"/>
  <c r="AW80" i="41"/>
  <c r="AV80" i="41"/>
  <c r="AU80" i="41"/>
  <c r="AT80" i="41"/>
  <c r="AS80" i="41"/>
  <c r="AR80" i="41"/>
  <c r="AQ80" i="41"/>
  <c r="AP80" i="41"/>
  <c r="AO80" i="41"/>
  <c r="AN80" i="41"/>
  <c r="AM80" i="41"/>
  <c r="AL80" i="41"/>
  <c r="AK80" i="41"/>
  <c r="AJ80" i="41"/>
  <c r="AI80" i="41"/>
  <c r="AH80" i="41"/>
  <c r="AG80" i="41"/>
  <c r="AF80" i="41"/>
  <c r="AE80" i="41"/>
  <c r="AD80" i="41"/>
  <c r="AC80" i="41"/>
  <c r="AB80" i="41"/>
  <c r="AA80" i="41"/>
  <c r="L80" i="41"/>
  <c r="J80" i="41"/>
  <c r="BE78" i="41"/>
  <c r="BD78" i="41"/>
  <c r="BC78" i="41"/>
  <c r="BB78" i="41"/>
  <c r="BA78" i="41"/>
  <c r="AZ78" i="41"/>
  <c r="AY78" i="41"/>
  <c r="AX78" i="41"/>
  <c r="AW78" i="41"/>
  <c r="AV78" i="41"/>
  <c r="AU78" i="41"/>
  <c r="AT78" i="41"/>
  <c r="AS78" i="41"/>
  <c r="AR78" i="41"/>
  <c r="AQ78" i="41"/>
  <c r="AP78" i="41"/>
  <c r="AO78" i="41"/>
  <c r="AN78" i="41"/>
  <c r="AM78" i="41"/>
  <c r="AL78" i="41"/>
  <c r="AK78" i="41"/>
  <c r="AJ78" i="41"/>
  <c r="AI78" i="41"/>
  <c r="AH78" i="41"/>
  <c r="AG78" i="41"/>
  <c r="AF78" i="41"/>
  <c r="AE78" i="41"/>
  <c r="AD78" i="41"/>
  <c r="AC78" i="41"/>
  <c r="AB78" i="41"/>
  <c r="AA78" i="41"/>
  <c r="L78" i="41"/>
  <c r="J78" i="41"/>
  <c r="BE76" i="41"/>
  <c r="BD76" i="41"/>
  <c r="BC76" i="41"/>
  <c r="BB76" i="41"/>
  <c r="BA76" i="41"/>
  <c r="AZ76" i="41"/>
  <c r="AY76" i="41"/>
  <c r="AX76" i="41"/>
  <c r="AW76" i="41"/>
  <c r="AV76" i="41"/>
  <c r="AU76" i="41"/>
  <c r="AT76" i="41"/>
  <c r="AS76" i="41"/>
  <c r="AR76" i="41"/>
  <c r="AQ76" i="41"/>
  <c r="AP76" i="41"/>
  <c r="AO76" i="41"/>
  <c r="AN76" i="41"/>
  <c r="AM76" i="41"/>
  <c r="AL76" i="41"/>
  <c r="AK76" i="41"/>
  <c r="AJ76" i="41"/>
  <c r="AI76" i="41"/>
  <c r="AH76" i="41"/>
  <c r="AG76" i="41"/>
  <c r="AF76" i="41"/>
  <c r="AE76" i="41"/>
  <c r="AD76" i="41"/>
  <c r="AC76" i="41"/>
  <c r="AB76" i="41"/>
  <c r="AA76" i="41"/>
  <c r="L76" i="41"/>
  <c r="J76" i="41"/>
  <c r="BE74" i="41"/>
  <c r="BD74" i="41"/>
  <c r="BC74" i="41"/>
  <c r="BB74" i="41"/>
  <c r="BA74" i="41"/>
  <c r="AZ74" i="41"/>
  <c r="AY74" i="41"/>
  <c r="AX74" i="41"/>
  <c r="AW74" i="41"/>
  <c r="AV74" i="41"/>
  <c r="AU74" i="41"/>
  <c r="AT74" i="41"/>
  <c r="AS74" i="41"/>
  <c r="AR74" i="41"/>
  <c r="AQ74" i="41"/>
  <c r="AP74" i="41"/>
  <c r="AO74" i="41"/>
  <c r="AN74" i="41"/>
  <c r="AM74" i="41"/>
  <c r="AL74" i="41"/>
  <c r="AK74" i="41"/>
  <c r="AJ74" i="41"/>
  <c r="AI74" i="41"/>
  <c r="AH74" i="41"/>
  <c r="AG74" i="41"/>
  <c r="AF74" i="41"/>
  <c r="AE74" i="41"/>
  <c r="AD74" i="41"/>
  <c r="AC74" i="41"/>
  <c r="AB74" i="41"/>
  <c r="AA74" i="41"/>
  <c r="L74" i="41"/>
  <c r="J74" i="41"/>
  <c r="BE72" i="41"/>
  <c r="BD72" i="41"/>
  <c r="BC72" i="41"/>
  <c r="BB72" i="41"/>
  <c r="BA72" i="41"/>
  <c r="AZ72" i="41"/>
  <c r="AY72" i="41"/>
  <c r="AX72" i="41"/>
  <c r="AW72" i="41"/>
  <c r="AV72" i="41"/>
  <c r="AU72" i="41"/>
  <c r="AT72" i="41"/>
  <c r="AS72" i="41"/>
  <c r="AR72" i="41"/>
  <c r="AQ72" i="41"/>
  <c r="AP72" i="41"/>
  <c r="AO72" i="41"/>
  <c r="AN72" i="41"/>
  <c r="AM72" i="41"/>
  <c r="AL72" i="41"/>
  <c r="AK72" i="41"/>
  <c r="AJ72" i="41"/>
  <c r="AI72" i="41"/>
  <c r="AH72" i="41"/>
  <c r="AG72" i="41"/>
  <c r="AF72" i="41"/>
  <c r="AE72" i="41"/>
  <c r="AD72" i="41"/>
  <c r="AC72" i="41"/>
  <c r="AB72" i="41"/>
  <c r="AA72" i="41"/>
  <c r="L72" i="41"/>
  <c r="J72" i="41"/>
  <c r="BE70" i="41"/>
  <c r="BD70" i="41"/>
  <c r="BC70" i="41"/>
  <c r="BB70" i="41"/>
  <c r="BA70" i="41"/>
  <c r="AZ70" i="41"/>
  <c r="AY70" i="41"/>
  <c r="AX70" i="41"/>
  <c r="AW70" i="41"/>
  <c r="AV70" i="41"/>
  <c r="AU70" i="41"/>
  <c r="AT70" i="41"/>
  <c r="AS70" i="41"/>
  <c r="AR70" i="41"/>
  <c r="AQ70" i="41"/>
  <c r="AP70" i="41"/>
  <c r="AO70" i="41"/>
  <c r="AN70" i="41"/>
  <c r="AM70" i="41"/>
  <c r="AL70" i="41"/>
  <c r="AK70" i="41"/>
  <c r="AJ70" i="41"/>
  <c r="AI70" i="41"/>
  <c r="AH70" i="41"/>
  <c r="AG70" i="41"/>
  <c r="AF70" i="41"/>
  <c r="AE70" i="41"/>
  <c r="AD70" i="41"/>
  <c r="AC70" i="41"/>
  <c r="AB70" i="41"/>
  <c r="AA70" i="41"/>
  <c r="L70" i="41"/>
  <c r="J70" i="41"/>
  <c r="BE68" i="41"/>
  <c r="BD68" i="41"/>
  <c r="BC68" i="41"/>
  <c r="BB68" i="41"/>
  <c r="BA68" i="41"/>
  <c r="AZ68" i="41"/>
  <c r="AY68" i="41"/>
  <c r="AX68" i="41"/>
  <c r="AW68" i="41"/>
  <c r="AV68" i="41"/>
  <c r="AU68" i="41"/>
  <c r="AT68" i="41"/>
  <c r="AS68" i="41"/>
  <c r="AR68" i="41"/>
  <c r="AQ68" i="41"/>
  <c r="AP68" i="41"/>
  <c r="AO68" i="41"/>
  <c r="AN68" i="41"/>
  <c r="AM68" i="41"/>
  <c r="AL68" i="41"/>
  <c r="AK68" i="41"/>
  <c r="AJ68" i="41"/>
  <c r="AI68" i="41"/>
  <c r="AH68" i="41"/>
  <c r="AG68" i="41"/>
  <c r="AF68" i="41"/>
  <c r="AE68" i="41"/>
  <c r="AD68" i="41"/>
  <c r="AC68" i="41"/>
  <c r="AB68" i="41"/>
  <c r="AA68" i="41"/>
  <c r="L68" i="41"/>
  <c r="J68" i="41"/>
  <c r="BE66" i="41"/>
  <c r="BD66" i="41"/>
  <c r="BC66" i="41"/>
  <c r="BB66" i="41"/>
  <c r="BA66" i="41"/>
  <c r="AZ66" i="41"/>
  <c r="AY66" i="41"/>
  <c r="AX66" i="41"/>
  <c r="AW66" i="41"/>
  <c r="AV66" i="41"/>
  <c r="AU66" i="41"/>
  <c r="AT66" i="41"/>
  <c r="AS66" i="41"/>
  <c r="AR66" i="41"/>
  <c r="AQ66" i="41"/>
  <c r="AP66" i="41"/>
  <c r="AO66" i="41"/>
  <c r="AN66" i="41"/>
  <c r="AM66" i="41"/>
  <c r="AL66" i="41"/>
  <c r="AK66" i="41"/>
  <c r="AJ66" i="41"/>
  <c r="AI66" i="41"/>
  <c r="AH66" i="41"/>
  <c r="AG66" i="41"/>
  <c r="AF66" i="41"/>
  <c r="AE66" i="41"/>
  <c r="AD66" i="41"/>
  <c r="AC66" i="41"/>
  <c r="AB66" i="41"/>
  <c r="AA66" i="41"/>
  <c r="L66" i="41"/>
  <c r="J66" i="41"/>
  <c r="BE64" i="41"/>
  <c r="BD64" i="41"/>
  <c r="BC64" i="41"/>
  <c r="BB64" i="41"/>
  <c r="BA64" i="41"/>
  <c r="AZ64" i="41"/>
  <c r="AY64" i="41"/>
  <c r="AX64" i="41"/>
  <c r="AW64" i="41"/>
  <c r="AV64" i="41"/>
  <c r="AU64" i="41"/>
  <c r="AT64" i="41"/>
  <c r="AS64" i="41"/>
  <c r="AR64" i="41"/>
  <c r="AQ64" i="41"/>
  <c r="AP64" i="41"/>
  <c r="AO64" i="41"/>
  <c r="AN64" i="41"/>
  <c r="AM64" i="41"/>
  <c r="AL64" i="41"/>
  <c r="AK64" i="41"/>
  <c r="AJ64" i="41"/>
  <c r="AI64" i="41"/>
  <c r="AH64" i="41"/>
  <c r="AG64" i="41"/>
  <c r="AF64" i="41"/>
  <c r="AE64" i="41"/>
  <c r="AD64" i="41"/>
  <c r="AC64" i="41"/>
  <c r="AB64" i="41"/>
  <c r="AA64" i="41"/>
  <c r="L64" i="41"/>
  <c r="J64" i="41"/>
  <c r="BE62" i="41"/>
  <c r="BD62" i="41"/>
  <c r="BC62" i="41"/>
  <c r="BB62" i="41"/>
  <c r="BA62" i="41"/>
  <c r="AZ62" i="41"/>
  <c r="AY62" i="41"/>
  <c r="AX62" i="41"/>
  <c r="AW62" i="41"/>
  <c r="AV62" i="41"/>
  <c r="AU62" i="41"/>
  <c r="AT62" i="41"/>
  <c r="AS62" i="41"/>
  <c r="AR62" i="41"/>
  <c r="AQ62" i="41"/>
  <c r="AP62" i="41"/>
  <c r="AO62" i="41"/>
  <c r="AN62" i="41"/>
  <c r="AM62" i="41"/>
  <c r="AL62" i="41"/>
  <c r="AK62" i="41"/>
  <c r="AJ62" i="41"/>
  <c r="AI62" i="41"/>
  <c r="AH62" i="41"/>
  <c r="AG62" i="41"/>
  <c r="AF62" i="41"/>
  <c r="AE62" i="41"/>
  <c r="AD62" i="41"/>
  <c r="AC62" i="41"/>
  <c r="AB62" i="41"/>
  <c r="AA62" i="41"/>
  <c r="L62" i="41"/>
  <c r="J62" i="41"/>
  <c r="BE60" i="41"/>
  <c r="BD60" i="41"/>
  <c r="BC60" i="41"/>
  <c r="BB60" i="41"/>
  <c r="BA60" i="41"/>
  <c r="AZ60" i="41"/>
  <c r="AY60" i="41"/>
  <c r="AX60" i="41"/>
  <c r="AW60" i="41"/>
  <c r="AV60" i="41"/>
  <c r="AU60" i="41"/>
  <c r="AT60" i="41"/>
  <c r="AS60" i="41"/>
  <c r="AR60" i="41"/>
  <c r="AQ60" i="41"/>
  <c r="AP60" i="41"/>
  <c r="AO60" i="41"/>
  <c r="AN60" i="41"/>
  <c r="AM60" i="41"/>
  <c r="AL60" i="41"/>
  <c r="AK60" i="41"/>
  <c r="AJ60" i="41"/>
  <c r="AI60" i="41"/>
  <c r="AH60" i="41"/>
  <c r="AG60" i="41"/>
  <c r="AF60" i="41"/>
  <c r="AE60" i="41"/>
  <c r="AD60" i="41"/>
  <c r="AC60" i="41"/>
  <c r="AB60" i="41"/>
  <c r="AA60" i="41"/>
  <c r="L60" i="41"/>
  <c r="J60" i="41"/>
  <c r="BE58" i="41"/>
  <c r="BD58" i="41"/>
  <c r="BC58" i="41"/>
  <c r="BB58" i="41"/>
  <c r="BA58" i="41"/>
  <c r="AZ58" i="41"/>
  <c r="AY58" i="41"/>
  <c r="AX58" i="41"/>
  <c r="AW58" i="41"/>
  <c r="AV58" i="41"/>
  <c r="AU58" i="41"/>
  <c r="AT58" i="41"/>
  <c r="AS58" i="41"/>
  <c r="AR58" i="41"/>
  <c r="AQ58" i="41"/>
  <c r="AP58" i="41"/>
  <c r="AO58" i="41"/>
  <c r="AN58" i="41"/>
  <c r="AM58" i="41"/>
  <c r="AL58" i="41"/>
  <c r="AK58" i="41"/>
  <c r="AJ58" i="41"/>
  <c r="AI58" i="41"/>
  <c r="AH58" i="41"/>
  <c r="AG58" i="41"/>
  <c r="AF58" i="41"/>
  <c r="AE58" i="41"/>
  <c r="AD58" i="41"/>
  <c r="AC58" i="41"/>
  <c r="AB58" i="41"/>
  <c r="AA58" i="41"/>
  <c r="L58" i="41"/>
  <c r="J58" i="41"/>
  <c r="BE56" i="41"/>
  <c r="BD56" i="41"/>
  <c r="BC56" i="41"/>
  <c r="BB56" i="41"/>
  <c r="BA56" i="41"/>
  <c r="AZ56" i="41"/>
  <c r="AY56" i="41"/>
  <c r="AX56" i="41"/>
  <c r="AW56" i="41"/>
  <c r="AV56" i="41"/>
  <c r="AU56" i="41"/>
  <c r="AT56" i="41"/>
  <c r="AS56" i="41"/>
  <c r="AR56" i="41"/>
  <c r="AQ56" i="41"/>
  <c r="AP56" i="41"/>
  <c r="AO56" i="41"/>
  <c r="AN56" i="41"/>
  <c r="AM56" i="41"/>
  <c r="AL56" i="41"/>
  <c r="AK56" i="41"/>
  <c r="AJ56" i="41"/>
  <c r="AI56" i="41"/>
  <c r="AH56" i="41"/>
  <c r="AG56" i="41"/>
  <c r="AF56" i="41"/>
  <c r="AE56" i="41"/>
  <c r="AD56" i="41"/>
  <c r="AC56" i="41"/>
  <c r="AB56" i="41"/>
  <c r="AA56" i="41"/>
  <c r="L56" i="41"/>
  <c r="J56" i="41"/>
  <c r="BE54" i="41"/>
  <c r="BD54" i="41"/>
  <c r="BC54" i="41"/>
  <c r="BB54" i="41"/>
  <c r="BA54" i="41"/>
  <c r="AZ54" i="41"/>
  <c r="AY54" i="41"/>
  <c r="AX54" i="41"/>
  <c r="AW54" i="41"/>
  <c r="AV54" i="41"/>
  <c r="AU54" i="41"/>
  <c r="AT54" i="41"/>
  <c r="AS54" i="41"/>
  <c r="AR54" i="41"/>
  <c r="AQ54" i="41"/>
  <c r="AP54" i="41"/>
  <c r="AO54" i="41"/>
  <c r="AN54" i="41"/>
  <c r="AM54" i="41"/>
  <c r="AL54" i="41"/>
  <c r="AK54" i="41"/>
  <c r="AJ54" i="41"/>
  <c r="AI54" i="41"/>
  <c r="AH54" i="41"/>
  <c r="AG54" i="41"/>
  <c r="AF54" i="41"/>
  <c r="AE54" i="41"/>
  <c r="AD54" i="41"/>
  <c r="AC54" i="41"/>
  <c r="AB54" i="41"/>
  <c r="AA54" i="41"/>
  <c r="L54" i="41"/>
  <c r="J54" i="41"/>
  <c r="BE52" i="41"/>
  <c r="BD52" i="41"/>
  <c r="BC52" i="41"/>
  <c r="BB52" i="41"/>
  <c r="BA52" i="41"/>
  <c r="AZ52" i="41"/>
  <c r="AY52" i="41"/>
  <c r="AX52" i="41"/>
  <c r="AW52" i="41"/>
  <c r="AV52" i="41"/>
  <c r="AU52" i="41"/>
  <c r="AT52" i="41"/>
  <c r="AS52" i="41"/>
  <c r="AR52" i="41"/>
  <c r="AQ52" i="41"/>
  <c r="AP52" i="41"/>
  <c r="AO52" i="41"/>
  <c r="AN52" i="41"/>
  <c r="AM52" i="41"/>
  <c r="AL52" i="41"/>
  <c r="AK52" i="41"/>
  <c r="AJ52" i="41"/>
  <c r="AI52" i="41"/>
  <c r="AH52" i="41"/>
  <c r="AG52" i="41"/>
  <c r="AF52" i="41"/>
  <c r="AE52" i="41"/>
  <c r="AD52" i="41"/>
  <c r="AC52" i="41"/>
  <c r="AB52" i="41"/>
  <c r="AA52" i="41"/>
  <c r="L52" i="41"/>
  <c r="J52" i="41"/>
  <c r="BE50" i="41"/>
  <c r="BD50" i="41"/>
  <c r="BC50" i="41"/>
  <c r="BB50" i="41"/>
  <c r="BA50" i="41"/>
  <c r="AZ50" i="41"/>
  <c r="AY50" i="41"/>
  <c r="AX50" i="41"/>
  <c r="AW50" i="41"/>
  <c r="AV50" i="41"/>
  <c r="AU50" i="41"/>
  <c r="AT50" i="41"/>
  <c r="AS50" i="41"/>
  <c r="AR50" i="41"/>
  <c r="AQ50" i="41"/>
  <c r="AP50" i="41"/>
  <c r="AO50" i="41"/>
  <c r="AN50" i="41"/>
  <c r="AM50" i="41"/>
  <c r="AL50" i="41"/>
  <c r="AK50" i="41"/>
  <c r="AJ50" i="41"/>
  <c r="AI50" i="41"/>
  <c r="AH50" i="41"/>
  <c r="AG50" i="41"/>
  <c r="AF50" i="41"/>
  <c r="AE50" i="41"/>
  <c r="AD50" i="41"/>
  <c r="AC50" i="41"/>
  <c r="AB50" i="41"/>
  <c r="AA50" i="41"/>
  <c r="L50" i="41"/>
  <c r="J50" i="41"/>
  <c r="BE48" i="41"/>
  <c r="BD48" i="41"/>
  <c r="BC48" i="41"/>
  <c r="BB48" i="41"/>
  <c r="BA48" i="41"/>
  <c r="AZ48" i="41"/>
  <c r="AY48" i="41"/>
  <c r="AX48" i="41"/>
  <c r="AW48" i="41"/>
  <c r="AV48" i="41"/>
  <c r="AU48" i="41"/>
  <c r="AT48" i="41"/>
  <c r="AS48" i="41"/>
  <c r="AR48" i="41"/>
  <c r="AQ48" i="41"/>
  <c r="AP48" i="41"/>
  <c r="AO48" i="41"/>
  <c r="AN48" i="41"/>
  <c r="AM48" i="41"/>
  <c r="AL48" i="41"/>
  <c r="AK48" i="41"/>
  <c r="AJ48" i="41"/>
  <c r="AI48" i="41"/>
  <c r="AH48" i="41"/>
  <c r="AG48" i="41"/>
  <c r="AF48" i="41"/>
  <c r="AE48" i="41"/>
  <c r="AD48" i="41"/>
  <c r="AC48" i="41"/>
  <c r="AB48" i="41"/>
  <c r="AA48" i="41"/>
  <c r="L48" i="41"/>
  <c r="J48" i="41"/>
  <c r="BE46" i="41"/>
  <c r="BD46" i="41"/>
  <c r="BC46" i="41"/>
  <c r="BB46" i="41"/>
  <c r="BA46" i="41"/>
  <c r="AZ46" i="41"/>
  <c r="AY46" i="41"/>
  <c r="AX46" i="41"/>
  <c r="AW46" i="41"/>
  <c r="AV46" i="41"/>
  <c r="AU46" i="41"/>
  <c r="AT46" i="41"/>
  <c r="AS46" i="41"/>
  <c r="AR46" i="41"/>
  <c r="AQ46" i="41"/>
  <c r="AP46" i="41"/>
  <c r="AO46" i="41"/>
  <c r="AN46" i="41"/>
  <c r="AM46" i="41"/>
  <c r="AL46" i="41"/>
  <c r="AK46" i="41"/>
  <c r="AJ46" i="41"/>
  <c r="AI46" i="41"/>
  <c r="AH46" i="41"/>
  <c r="AG46" i="41"/>
  <c r="AF46" i="41"/>
  <c r="AE46" i="41"/>
  <c r="AD46" i="41"/>
  <c r="AC46" i="41"/>
  <c r="AB46" i="41"/>
  <c r="AA46" i="41"/>
  <c r="L46" i="41"/>
  <c r="J46" i="41"/>
  <c r="BE44" i="41"/>
  <c r="BD44" i="41"/>
  <c r="BC44" i="41"/>
  <c r="BB44" i="41"/>
  <c r="BA44" i="41"/>
  <c r="AZ44" i="41"/>
  <c r="AY44" i="41"/>
  <c r="AX44" i="41"/>
  <c r="AW44" i="41"/>
  <c r="AV44" i="41"/>
  <c r="AU44" i="41"/>
  <c r="AT44" i="41"/>
  <c r="AS44" i="41"/>
  <c r="AR44" i="41"/>
  <c r="AQ44" i="41"/>
  <c r="AP44" i="41"/>
  <c r="AO44" i="41"/>
  <c r="AN44" i="41"/>
  <c r="AM44" i="41"/>
  <c r="AL44" i="41"/>
  <c r="AK44" i="41"/>
  <c r="AJ44" i="41"/>
  <c r="AI44" i="41"/>
  <c r="AH44" i="41"/>
  <c r="AG44" i="41"/>
  <c r="AF44" i="41"/>
  <c r="AE44" i="41"/>
  <c r="AD44" i="41"/>
  <c r="AC44" i="41"/>
  <c r="AB44" i="41"/>
  <c r="AA44" i="41"/>
  <c r="L44" i="41"/>
  <c r="J44" i="41"/>
  <c r="BE42" i="41"/>
  <c r="BD42" i="41"/>
  <c r="BC42" i="41"/>
  <c r="BB42" i="41"/>
  <c r="BA42" i="41"/>
  <c r="AZ42" i="41"/>
  <c r="AY42" i="41"/>
  <c r="AX42" i="41"/>
  <c r="AW42" i="41"/>
  <c r="AV42" i="41"/>
  <c r="AU42" i="41"/>
  <c r="AT42" i="41"/>
  <c r="AS42" i="41"/>
  <c r="AR42" i="41"/>
  <c r="AQ42" i="41"/>
  <c r="AP42" i="41"/>
  <c r="AO42" i="41"/>
  <c r="AN42" i="41"/>
  <c r="AM42" i="41"/>
  <c r="AL42" i="41"/>
  <c r="AK42" i="41"/>
  <c r="AJ42" i="41"/>
  <c r="AI42" i="41"/>
  <c r="AH42" i="41"/>
  <c r="AG42" i="41"/>
  <c r="AF42" i="41"/>
  <c r="AE42" i="41"/>
  <c r="AD42" i="41"/>
  <c r="AC42" i="41"/>
  <c r="AB42" i="41"/>
  <c r="AA42" i="41"/>
  <c r="L42" i="41"/>
  <c r="J42" i="41"/>
  <c r="BE40" i="41"/>
  <c r="BD40" i="41"/>
  <c r="BC40" i="41"/>
  <c r="BB40" i="41"/>
  <c r="BA40" i="41"/>
  <c r="AZ40" i="41"/>
  <c r="AY40" i="41"/>
  <c r="AX40" i="41"/>
  <c r="AW40" i="41"/>
  <c r="AV40" i="41"/>
  <c r="AU40" i="41"/>
  <c r="AT40" i="41"/>
  <c r="AS40" i="41"/>
  <c r="AR40" i="41"/>
  <c r="AQ40" i="41"/>
  <c r="AP40" i="41"/>
  <c r="AO40" i="41"/>
  <c r="AN40" i="41"/>
  <c r="AM40" i="41"/>
  <c r="AL40" i="41"/>
  <c r="AK40" i="41"/>
  <c r="AJ40" i="41"/>
  <c r="AI40" i="41"/>
  <c r="AH40" i="41"/>
  <c r="AG40" i="41"/>
  <c r="AF40" i="41"/>
  <c r="AE40" i="41"/>
  <c r="AD40" i="41"/>
  <c r="AC40" i="41"/>
  <c r="AB40" i="41"/>
  <c r="AA40" i="41"/>
  <c r="L40" i="41"/>
  <c r="J40" i="41"/>
  <c r="BE38" i="41"/>
  <c r="BD38" i="41"/>
  <c r="BC38" i="41"/>
  <c r="BB38" i="41"/>
  <c r="BA38" i="41"/>
  <c r="AZ38" i="41"/>
  <c r="AY38" i="41"/>
  <c r="AX38" i="41"/>
  <c r="AW38" i="41"/>
  <c r="AV38" i="41"/>
  <c r="AU38" i="41"/>
  <c r="AT38" i="41"/>
  <c r="AS38" i="41"/>
  <c r="AR38" i="41"/>
  <c r="AQ38" i="41"/>
  <c r="AP38" i="41"/>
  <c r="AO38" i="41"/>
  <c r="AN38" i="41"/>
  <c r="AM38" i="41"/>
  <c r="AL38" i="41"/>
  <c r="AK38" i="41"/>
  <c r="AJ38" i="41"/>
  <c r="AI38" i="41"/>
  <c r="AH38" i="41"/>
  <c r="AG38" i="41"/>
  <c r="AF38" i="41"/>
  <c r="AE38" i="41"/>
  <c r="AD38" i="41"/>
  <c r="AC38" i="41"/>
  <c r="AB38" i="41"/>
  <c r="AA38" i="41"/>
  <c r="L38" i="41"/>
  <c r="J38" i="41"/>
  <c r="BE36" i="41"/>
  <c r="BD36" i="41"/>
  <c r="BC36" i="41"/>
  <c r="BB36" i="41"/>
  <c r="BA36" i="41"/>
  <c r="AZ36" i="41"/>
  <c r="AY36" i="41"/>
  <c r="AX36" i="41"/>
  <c r="AW36" i="41"/>
  <c r="AV36" i="41"/>
  <c r="AU36" i="41"/>
  <c r="AT36" i="41"/>
  <c r="AS36" i="41"/>
  <c r="AR36" i="41"/>
  <c r="AQ36" i="41"/>
  <c r="AP36" i="41"/>
  <c r="AO36" i="41"/>
  <c r="AN36" i="41"/>
  <c r="AM36" i="41"/>
  <c r="AL36" i="41"/>
  <c r="AK36" i="41"/>
  <c r="AJ36" i="41"/>
  <c r="AI36" i="41"/>
  <c r="AH36" i="41"/>
  <c r="AG36" i="41"/>
  <c r="AF36" i="41"/>
  <c r="AE36" i="41"/>
  <c r="AD36" i="41"/>
  <c r="AC36" i="41"/>
  <c r="AB36" i="41"/>
  <c r="BF36" i="41" s="1"/>
  <c r="BH36" i="41" s="1"/>
  <c r="AA36" i="41"/>
  <c r="L36" i="41"/>
  <c r="J36" i="41"/>
  <c r="BE34" i="41"/>
  <c r="BD34" i="41"/>
  <c r="BC34" i="41"/>
  <c r="BB34" i="41"/>
  <c r="BA34" i="41"/>
  <c r="AZ34" i="41"/>
  <c r="AY34" i="41"/>
  <c r="AX34" i="41"/>
  <c r="AW34" i="41"/>
  <c r="AV34" i="41"/>
  <c r="AU34" i="41"/>
  <c r="AT34" i="41"/>
  <c r="AS34" i="41"/>
  <c r="AR34" i="41"/>
  <c r="AQ34" i="41"/>
  <c r="AP34" i="41"/>
  <c r="AO34" i="41"/>
  <c r="AN34" i="41"/>
  <c r="AM34" i="41"/>
  <c r="AL34" i="41"/>
  <c r="AK34" i="41"/>
  <c r="AJ34" i="41"/>
  <c r="AI34" i="41"/>
  <c r="AH34" i="41"/>
  <c r="AG34" i="41"/>
  <c r="AF34" i="41"/>
  <c r="AE34" i="41"/>
  <c r="AD34" i="41"/>
  <c r="AC34" i="41"/>
  <c r="AB34" i="41"/>
  <c r="AA34" i="41"/>
  <c r="L34" i="41"/>
  <c r="J34" i="41"/>
  <c r="BE32" i="41"/>
  <c r="BD32" i="41"/>
  <c r="BC32" i="41"/>
  <c r="BB32" i="41"/>
  <c r="BA32" i="41"/>
  <c r="AZ32" i="41"/>
  <c r="AY32" i="41"/>
  <c r="AX32" i="41"/>
  <c r="AW32" i="41"/>
  <c r="AV32" i="41"/>
  <c r="AU32" i="41"/>
  <c r="AT32" i="41"/>
  <c r="AS32" i="41"/>
  <c r="AR32" i="41"/>
  <c r="AQ32" i="41"/>
  <c r="AP32" i="41"/>
  <c r="AO32" i="41"/>
  <c r="AN32" i="41"/>
  <c r="AM32" i="41"/>
  <c r="AL32" i="41"/>
  <c r="AK32" i="41"/>
  <c r="AJ32" i="41"/>
  <c r="AI32" i="41"/>
  <c r="AH32" i="41"/>
  <c r="AG32" i="41"/>
  <c r="AF32" i="41"/>
  <c r="AE32" i="41"/>
  <c r="AD32" i="41"/>
  <c r="AC32" i="41"/>
  <c r="AB32" i="41"/>
  <c r="AA32" i="41"/>
  <c r="L32" i="41"/>
  <c r="J32" i="41"/>
  <c r="BE30" i="41"/>
  <c r="BD30" i="41"/>
  <c r="BC30" i="41"/>
  <c r="BB30" i="41"/>
  <c r="BA30" i="41"/>
  <c r="AZ30" i="41"/>
  <c r="AY30" i="41"/>
  <c r="AX30" i="41"/>
  <c r="AW30" i="41"/>
  <c r="AV30" i="41"/>
  <c r="AU30" i="41"/>
  <c r="AT30" i="41"/>
  <c r="AS30" i="41"/>
  <c r="AR30" i="41"/>
  <c r="AQ30" i="41"/>
  <c r="AP30" i="41"/>
  <c r="AO30" i="41"/>
  <c r="AN30" i="41"/>
  <c r="AM30" i="41"/>
  <c r="AL30" i="41"/>
  <c r="AK30" i="41"/>
  <c r="AJ30" i="41"/>
  <c r="AI30" i="41"/>
  <c r="AH30" i="41"/>
  <c r="AG30" i="41"/>
  <c r="AF30" i="41"/>
  <c r="AE30" i="41"/>
  <c r="AD30" i="41"/>
  <c r="AC30" i="41"/>
  <c r="AB30" i="41"/>
  <c r="AA30" i="41"/>
  <c r="L30" i="41"/>
  <c r="J30" i="41"/>
  <c r="BE28" i="41"/>
  <c r="BD28" i="41"/>
  <c r="BC28" i="41"/>
  <c r="BB28" i="41"/>
  <c r="BA28" i="41"/>
  <c r="AZ28" i="41"/>
  <c r="AY28" i="41"/>
  <c r="AX28" i="41"/>
  <c r="AW28" i="41"/>
  <c r="AV28" i="41"/>
  <c r="AU28" i="41"/>
  <c r="AT28" i="41"/>
  <c r="AS28" i="41"/>
  <c r="AR28" i="41"/>
  <c r="AQ28" i="41"/>
  <c r="AP28" i="41"/>
  <c r="AO28" i="41"/>
  <c r="AN28" i="41"/>
  <c r="AM28" i="41"/>
  <c r="AL28" i="41"/>
  <c r="AK28" i="41"/>
  <c r="AJ28" i="41"/>
  <c r="AI28" i="41"/>
  <c r="AH28" i="41"/>
  <c r="AG28" i="41"/>
  <c r="AF28" i="41"/>
  <c r="AE28" i="41"/>
  <c r="AD28" i="41"/>
  <c r="AC28" i="41"/>
  <c r="AB28" i="41"/>
  <c r="AA28" i="41"/>
  <c r="L28" i="41"/>
  <c r="J28" i="41"/>
  <c r="BE26" i="41"/>
  <c r="BD26" i="41"/>
  <c r="BC26" i="41"/>
  <c r="BB26" i="41"/>
  <c r="BA26" i="41"/>
  <c r="AZ26" i="41"/>
  <c r="AY26" i="41"/>
  <c r="AX26" i="41"/>
  <c r="AW26" i="41"/>
  <c r="AV26" i="41"/>
  <c r="AU26" i="41"/>
  <c r="AT26" i="41"/>
  <c r="AS26" i="41"/>
  <c r="AR26" i="41"/>
  <c r="AQ26" i="41"/>
  <c r="AP26" i="41"/>
  <c r="AO26" i="41"/>
  <c r="AN26" i="41"/>
  <c r="AM26" i="41"/>
  <c r="AL26" i="41"/>
  <c r="AK26" i="41"/>
  <c r="AJ26" i="41"/>
  <c r="AI26" i="41"/>
  <c r="AH26" i="41"/>
  <c r="AG26" i="41"/>
  <c r="AF26" i="41"/>
  <c r="AE26" i="41"/>
  <c r="AD26" i="41"/>
  <c r="AC26" i="41"/>
  <c r="AB26" i="41"/>
  <c r="AA26" i="41"/>
  <c r="L26" i="41"/>
  <c r="J26" i="41"/>
  <c r="BE24" i="41"/>
  <c r="BD24" i="41"/>
  <c r="BC24" i="41"/>
  <c r="BB24" i="41"/>
  <c r="BA24" i="41"/>
  <c r="AZ24" i="41"/>
  <c r="AY24" i="41"/>
  <c r="AX24" i="41"/>
  <c r="AW24" i="41"/>
  <c r="AV24" i="41"/>
  <c r="AU24" i="41"/>
  <c r="AT24" i="41"/>
  <c r="AS24" i="41"/>
  <c r="AR24" i="41"/>
  <c r="AQ24" i="41"/>
  <c r="AP24" i="41"/>
  <c r="AO24" i="41"/>
  <c r="AN24" i="41"/>
  <c r="AM24" i="41"/>
  <c r="AL24" i="41"/>
  <c r="AK24" i="41"/>
  <c r="AJ24" i="41"/>
  <c r="AI24" i="41"/>
  <c r="AH24" i="41"/>
  <c r="AG24" i="41"/>
  <c r="AF24" i="41"/>
  <c r="AE24" i="41"/>
  <c r="AD24" i="41"/>
  <c r="AC24" i="41"/>
  <c r="AB24" i="41"/>
  <c r="AA24" i="41"/>
  <c r="L24" i="41"/>
  <c r="J24" i="41"/>
  <c r="BE22" i="41"/>
  <c r="BD22" i="41"/>
  <c r="BC22" i="41"/>
  <c r="BB22" i="41"/>
  <c r="BA22" i="41"/>
  <c r="AZ22" i="41"/>
  <c r="AY22" i="41"/>
  <c r="AX22" i="41"/>
  <c r="AW22" i="41"/>
  <c r="AV22" i="41"/>
  <c r="AU22" i="41"/>
  <c r="AT22" i="41"/>
  <c r="AS22" i="41"/>
  <c r="AR22" i="41"/>
  <c r="AQ22" i="41"/>
  <c r="AP22" i="41"/>
  <c r="AO22" i="41"/>
  <c r="AN22" i="41"/>
  <c r="AM22" i="41"/>
  <c r="AL22" i="41"/>
  <c r="AK22" i="41"/>
  <c r="AJ22" i="41"/>
  <c r="AI22" i="41"/>
  <c r="AH22" i="41"/>
  <c r="AG22" i="41"/>
  <c r="AF22" i="41"/>
  <c r="AE22" i="41"/>
  <c r="AD22" i="41"/>
  <c r="AC22" i="41"/>
  <c r="AB22" i="41"/>
  <c r="AA22" i="41"/>
  <c r="L22" i="41"/>
  <c r="J22" i="41"/>
  <c r="BE20" i="41"/>
  <c r="BD20" i="41"/>
  <c r="BC20" i="41"/>
  <c r="BB20" i="41"/>
  <c r="BA20" i="41"/>
  <c r="AZ20" i="41"/>
  <c r="AY20" i="41"/>
  <c r="AX20" i="41"/>
  <c r="AW20" i="41"/>
  <c r="AV20" i="41"/>
  <c r="AU20" i="41"/>
  <c r="AT20" i="41"/>
  <c r="AS20" i="41"/>
  <c r="AR20" i="41"/>
  <c r="AQ20" i="41"/>
  <c r="AP20" i="41"/>
  <c r="AO20" i="41"/>
  <c r="AN20" i="41"/>
  <c r="AM20" i="41"/>
  <c r="AL20" i="41"/>
  <c r="AK20" i="41"/>
  <c r="AJ20" i="41"/>
  <c r="AI20" i="41"/>
  <c r="AH20" i="41"/>
  <c r="AG20" i="41"/>
  <c r="AF20" i="41"/>
  <c r="AE20" i="41"/>
  <c r="AD20" i="41"/>
  <c r="AC20" i="41"/>
  <c r="AB20" i="41"/>
  <c r="BF20" i="41" s="1"/>
  <c r="BH20" i="41" s="1"/>
  <c r="AA20" i="41"/>
  <c r="L20" i="41"/>
  <c r="J20" i="41"/>
  <c r="BE18" i="41"/>
  <c r="BD18" i="41"/>
  <c r="BC18" i="41"/>
  <c r="BB18" i="41"/>
  <c r="BA18" i="41"/>
  <c r="AZ18" i="41"/>
  <c r="AY18" i="41"/>
  <c r="AX18" i="41"/>
  <c r="AW18" i="41"/>
  <c r="AV18" i="41"/>
  <c r="AU18" i="41"/>
  <c r="AT18" i="41"/>
  <c r="AS18" i="41"/>
  <c r="AR18" i="41"/>
  <c r="AQ18" i="41"/>
  <c r="AP18" i="41"/>
  <c r="AO18" i="41"/>
  <c r="AN18" i="41"/>
  <c r="AM18" i="41"/>
  <c r="AL18" i="41"/>
  <c r="AK18" i="41"/>
  <c r="AJ18" i="41"/>
  <c r="AI18" i="41"/>
  <c r="AH18" i="41"/>
  <c r="AG18" i="41"/>
  <c r="AF18" i="41"/>
  <c r="AE18" i="41"/>
  <c r="AD18" i="41"/>
  <c r="AC18" i="41"/>
  <c r="AB18" i="41"/>
  <c r="AA18" i="41"/>
  <c r="L18" i="41"/>
  <c r="J18" i="41"/>
  <c r="Q222" i="41" s="1"/>
  <c r="B17" i="41"/>
  <c r="B19" i="41" s="1"/>
  <c r="B21" i="41" s="1"/>
  <c r="B23" i="41" s="1"/>
  <c r="B25" i="41" s="1"/>
  <c r="B27" i="41" s="1"/>
  <c r="B29" i="41" s="1"/>
  <c r="B31" i="41" s="1"/>
  <c r="B33" i="41" s="1"/>
  <c r="B35" i="41" s="1"/>
  <c r="B37" i="41" s="1"/>
  <c r="B39" i="41" s="1"/>
  <c r="B41" i="41" s="1"/>
  <c r="B43" i="41" s="1"/>
  <c r="B45" i="41" s="1"/>
  <c r="B47" i="41" s="1"/>
  <c r="B49" i="41" s="1"/>
  <c r="B51" i="41" s="1"/>
  <c r="B53" i="41" s="1"/>
  <c r="B55" i="41" s="1"/>
  <c r="B57" i="41" s="1"/>
  <c r="B59" i="41" s="1"/>
  <c r="B61" i="41" s="1"/>
  <c r="B63" i="41" s="1"/>
  <c r="B65" i="41" s="1"/>
  <c r="B67" i="41" s="1"/>
  <c r="B69" i="41" s="1"/>
  <c r="B71" i="41" s="1"/>
  <c r="B73" i="41" s="1"/>
  <c r="B75" i="41" s="1"/>
  <c r="B77" i="41" s="1"/>
  <c r="B79" i="41" s="1"/>
  <c r="B81" i="41" s="1"/>
  <c r="B83" i="41" s="1"/>
  <c r="B85" i="41" s="1"/>
  <c r="B87" i="41" s="1"/>
  <c r="B89" i="41" s="1"/>
  <c r="B91" i="41" s="1"/>
  <c r="B93" i="41" s="1"/>
  <c r="B95" i="41" s="1"/>
  <c r="B97" i="41" s="1"/>
  <c r="B99" i="41" s="1"/>
  <c r="B101" i="41" s="1"/>
  <c r="B103" i="41" s="1"/>
  <c r="B105" i="41" s="1"/>
  <c r="B107" i="41" s="1"/>
  <c r="B109" i="41" s="1"/>
  <c r="B111" i="41" s="1"/>
  <c r="B113" i="41" s="1"/>
  <c r="B115" i="41" s="1"/>
  <c r="B117" i="41" s="1"/>
  <c r="B119" i="41" s="1"/>
  <c r="B121" i="41" s="1"/>
  <c r="B123" i="41" s="1"/>
  <c r="B125" i="41" s="1"/>
  <c r="B127" i="41" s="1"/>
  <c r="B129" i="41" s="1"/>
  <c r="B131" i="41" s="1"/>
  <c r="B133" i="41" s="1"/>
  <c r="B135" i="41" s="1"/>
  <c r="B137" i="41" s="1"/>
  <c r="B139" i="41" s="1"/>
  <c r="B141" i="41" s="1"/>
  <c r="B143" i="41" s="1"/>
  <c r="B145" i="41" s="1"/>
  <c r="B147" i="41" s="1"/>
  <c r="B149" i="41" s="1"/>
  <c r="B151" i="41" s="1"/>
  <c r="B153" i="41" s="1"/>
  <c r="B155" i="41" s="1"/>
  <c r="B157" i="41" s="1"/>
  <c r="B159" i="41" s="1"/>
  <c r="B161" i="41" s="1"/>
  <c r="B163" i="41" s="1"/>
  <c r="B165" i="41" s="1"/>
  <c r="B167" i="41" s="1"/>
  <c r="B169" i="41" s="1"/>
  <c r="B171" i="41" s="1"/>
  <c r="B173" i="41" s="1"/>
  <c r="B175" i="41" s="1"/>
  <c r="B177" i="41" s="1"/>
  <c r="B179" i="41" s="1"/>
  <c r="B181" i="41" s="1"/>
  <c r="B183" i="41" s="1"/>
  <c r="B185" i="41" s="1"/>
  <c r="B187" i="41" s="1"/>
  <c r="B189" i="41" s="1"/>
  <c r="B191" i="41" s="1"/>
  <c r="B193" i="41" s="1"/>
  <c r="B195" i="41" s="1"/>
  <c r="B197" i="41" s="1"/>
  <c r="B199" i="41" s="1"/>
  <c r="B201" i="41" s="1"/>
  <c r="B203" i="41" s="1"/>
  <c r="B205" i="41" s="1"/>
  <c r="B207" i="41" s="1"/>
  <c r="B209" i="41" s="1"/>
  <c r="B211" i="41" s="1"/>
  <c r="B213" i="41" s="1"/>
  <c r="B215" i="41" s="1"/>
  <c r="BD15" i="41"/>
  <c r="BD16" i="41" s="1"/>
  <c r="AS15" i="41"/>
  <c r="AS16" i="41" s="1"/>
  <c r="AR15" i="41"/>
  <c r="AR16" i="41" s="1"/>
  <c r="AQ15" i="41"/>
  <c r="AQ16" i="41" s="1"/>
  <c r="AC15" i="41"/>
  <c r="AC16" i="41" s="1"/>
  <c r="AB15" i="41"/>
  <c r="AB16" i="41" s="1"/>
  <c r="BE14" i="41"/>
  <c r="BE15" i="41" s="1"/>
  <c r="BE16" i="41" s="1"/>
  <c r="BD14" i="41"/>
  <c r="BC14" i="41"/>
  <c r="BC15" i="41" s="1"/>
  <c r="BC16" i="41" s="1"/>
  <c r="BF12" i="41"/>
  <c r="AJ2" i="41"/>
  <c r="AP15" i="41" s="1"/>
  <c r="AP16" i="41" s="1"/>
  <c r="P231" i="40"/>
  <c r="U231" i="40" s="1"/>
  <c r="P236" i="40" s="1"/>
  <c r="U236" i="40" s="1"/>
  <c r="AQ222" i="40" s="1"/>
  <c r="K231" i="40"/>
  <c r="P230" i="40"/>
  <c r="K230" i="40"/>
  <c r="AH228" i="40"/>
  <c r="AM226" i="40"/>
  <c r="AA236" i="40" s="1"/>
  <c r="AJ226" i="40"/>
  <c r="AH226" i="40"/>
  <c r="W226" i="40"/>
  <c r="K236" i="40" s="1"/>
  <c r="T226" i="40"/>
  <c r="R226" i="40"/>
  <c r="BA216" i="40"/>
  <c r="AZ216" i="40"/>
  <c r="AY216" i="40"/>
  <c r="AX216" i="40"/>
  <c r="AW216" i="40"/>
  <c r="AV216" i="40"/>
  <c r="AU216" i="40"/>
  <c r="AT216" i="40"/>
  <c r="AS216" i="40"/>
  <c r="AR216" i="40"/>
  <c r="AQ216" i="40"/>
  <c r="AP216" i="40"/>
  <c r="AO216" i="40"/>
  <c r="AN216" i="40"/>
  <c r="AM216" i="40"/>
  <c r="AL216" i="40"/>
  <c r="AK216" i="40"/>
  <c r="AJ216" i="40"/>
  <c r="AI216" i="40"/>
  <c r="AH216" i="40"/>
  <c r="AG216" i="40"/>
  <c r="AF216" i="40"/>
  <c r="AE216" i="40"/>
  <c r="AD216" i="40"/>
  <c r="AC216" i="40"/>
  <c r="AB216" i="40"/>
  <c r="AA216" i="40"/>
  <c r="Z216" i="40"/>
  <c r="Y216" i="40"/>
  <c r="X216" i="40"/>
  <c r="W216" i="40"/>
  <c r="H216" i="40"/>
  <c r="F216" i="40"/>
  <c r="BA214" i="40"/>
  <c r="AZ214" i="40"/>
  <c r="AY214" i="40"/>
  <c r="AX214" i="40"/>
  <c r="AW214" i="40"/>
  <c r="AV214" i="40"/>
  <c r="AU214" i="40"/>
  <c r="AT214" i="40"/>
  <c r="AS214" i="40"/>
  <c r="AR214" i="40"/>
  <c r="AQ214" i="40"/>
  <c r="AP214" i="40"/>
  <c r="AO214" i="40"/>
  <c r="AN214" i="40"/>
  <c r="AM214" i="40"/>
  <c r="AL214" i="40"/>
  <c r="AK214" i="40"/>
  <c r="AJ214" i="40"/>
  <c r="AI214" i="40"/>
  <c r="AH214" i="40"/>
  <c r="AG214" i="40"/>
  <c r="AF214" i="40"/>
  <c r="AE214" i="40"/>
  <c r="AD214" i="40"/>
  <c r="AC214" i="40"/>
  <c r="AB214" i="40"/>
  <c r="AA214" i="40"/>
  <c r="Z214" i="40"/>
  <c r="Y214" i="40"/>
  <c r="X214" i="40"/>
  <c r="W214" i="40"/>
  <c r="H214" i="40"/>
  <c r="F214" i="40"/>
  <c r="BA212" i="40"/>
  <c r="AZ212" i="40"/>
  <c r="AY212" i="40"/>
  <c r="AX212" i="40"/>
  <c r="AW212" i="40"/>
  <c r="AV212" i="40"/>
  <c r="AU212" i="40"/>
  <c r="AT212" i="40"/>
  <c r="AS212" i="40"/>
  <c r="AR212" i="40"/>
  <c r="AQ212" i="40"/>
  <c r="AP212" i="40"/>
  <c r="AO212" i="40"/>
  <c r="AN212" i="40"/>
  <c r="AM212" i="40"/>
  <c r="AL212" i="40"/>
  <c r="AK212" i="40"/>
  <c r="AJ212" i="40"/>
  <c r="AI212" i="40"/>
  <c r="AH212" i="40"/>
  <c r="AG212" i="40"/>
  <c r="AF212" i="40"/>
  <c r="AE212" i="40"/>
  <c r="AD212" i="40"/>
  <c r="AC212" i="40"/>
  <c r="AB212" i="40"/>
  <c r="AA212" i="40"/>
  <c r="Z212" i="40"/>
  <c r="Y212" i="40"/>
  <c r="X212" i="40"/>
  <c r="W212" i="40"/>
  <c r="H212" i="40"/>
  <c r="F212" i="40"/>
  <c r="BA210" i="40"/>
  <c r="AZ210" i="40"/>
  <c r="AY210" i="40"/>
  <c r="AX210" i="40"/>
  <c r="AW210" i="40"/>
  <c r="AV210" i="40"/>
  <c r="AU210" i="40"/>
  <c r="AT210" i="40"/>
  <c r="AS210" i="40"/>
  <c r="AR210" i="40"/>
  <c r="AQ210" i="40"/>
  <c r="AP210" i="40"/>
  <c r="AO210" i="40"/>
  <c r="AN210" i="40"/>
  <c r="AM210" i="40"/>
  <c r="AL210" i="40"/>
  <c r="AK210" i="40"/>
  <c r="AJ210" i="40"/>
  <c r="AI210" i="40"/>
  <c r="AH210" i="40"/>
  <c r="AG210" i="40"/>
  <c r="AF210" i="40"/>
  <c r="AE210" i="40"/>
  <c r="AD210" i="40"/>
  <c r="AC210" i="40"/>
  <c r="AB210" i="40"/>
  <c r="AA210" i="40"/>
  <c r="Z210" i="40"/>
  <c r="Y210" i="40"/>
  <c r="X210" i="40"/>
  <c r="W210" i="40"/>
  <c r="H210" i="40"/>
  <c r="F210" i="40"/>
  <c r="BA208" i="40"/>
  <c r="AZ208" i="40"/>
  <c r="AY208" i="40"/>
  <c r="AX208" i="40"/>
  <c r="AW208" i="40"/>
  <c r="AV208" i="40"/>
  <c r="AU208" i="40"/>
  <c r="AT208" i="40"/>
  <c r="AS208" i="40"/>
  <c r="AR208" i="40"/>
  <c r="AQ208" i="40"/>
  <c r="AP208" i="40"/>
  <c r="AO208" i="40"/>
  <c r="AN208" i="40"/>
  <c r="AM208" i="40"/>
  <c r="AL208" i="40"/>
  <c r="AK208" i="40"/>
  <c r="AJ208" i="40"/>
  <c r="AI208" i="40"/>
  <c r="AH208" i="40"/>
  <c r="AG208" i="40"/>
  <c r="AF208" i="40"/>
  <c r="AE208" i="40"/>
  <c r="AD208" i="40"/>
  <c r="AC208" i="40"/>
  <c r="AB208" i="40"/>
  <c r="AA208" i="40"/>
  <c r="Z208" i="40"/>
  <c r="Y208" i="40"/>
  <c r="X208" i="40"/>
  <c r="W208" i="40"/>
  <c r="H208" i="40"/>
  <c r="F208" i="40"/>
  <c r="BA206" i="40"/>
  <c r="AZ206" i="40"/>
  <c r="AY206" i="40"/>
  <c r="AX206" i="40"/>
  <c r="AW206" i="40"/>
  <c r="AV206" i="40"/>
  <c r="AU206" i="40"/>
  <c r="AT206" i="40"/>
  <c r="AS206" i="40"/>
  <c r="AR206" i="40"/>
  <c r="AQ206" i="40"/>
  <c r="AP206" i="40"/>
  <c r="AO206" i="40"/>
  <c r="AN206" i="40"/>
  <c r="AM206" i="40"/>
  <c r="AL206" i="40"/>
  <c r="AK206" i="40"/>
  <c r="AJ206" i="40"/>
  <c r="AI206" i="40"/>
  <c r="AH206" i="40"/>
  <c r="AG206" i="40"/>
  <c r="AF206" i="40"/>
  <c r="AE206" i="40"/>
  <c r="AD206" i="40"/>
  <c r="AC206" i="40"/>
  <c r="AB206" i="40"/>
  <c r="AA206" i="40"/>
  <c r="Z206" i="40"/>
  <c r="Y206" i="40"/>
  <c r="X206" i="40"/>
  <c r="W206" i="40"/>
  <c r="H206" i="40"/>
  <c r="F206" i="40"/>
  <c r="BA204" i="40"/>
  <c r="AZ204" i="40"/>
  <c r="AY204" i="40"/>
  <c r="AX204" i="40"/>
  <c r="AW204" i="40"/>
  <c r="AV204" i="40"/>
  <c r="AU204" i="40"/>
  <c r="AT204" i="40"/>
  <c r="AS204" i="40"/>
  <c r="AR204" i="40"/>
  <c r="AQ204" i="40"/>
  <c r="AP204" i="40"/>
  <c r="AO204" i="40"/>
  <c r="AN204" i="40"/>
  <c r="AM204" i="40"/>
  <c r="AL204" i="40"/>
  <c r="AK204" i="40"/>
  <c r="AJ204" i="40"/>
  <c r="AI204" i="40"/>
  <c r="AH204" i="40"/>
  <c r="AG204" i="40"/>
  <c r="AF204" i="40"/>
  <c r="AE204" i="40"/>
  <c r="AD204" i="40"/>
  <c r="AC204" i="40"/>
  <c r="AB204" i="40"/>
  <c r="AA204" i="40"/>
  <c r="Z204" i="40"/>
  <c r="Y204" i="40"/>
  <c r="X204" i="40"/>
  <c r="W204" i="40"/>
  <c r="H204" i="40"/>
  <c r="F204" i="40"/>
  <c r="BA202" i="40"/>
  <c r="AZ202" i="40"/>
  <c r="AY202" i="40"/>
  <c r="AX202" i="40"/>
  <c r="AW202" i="40"/>
  <c r="AV202" i="40"/>
  <c r="AU202" i="40"/>
  <c r="AT202" i="40"/>
  <c r="AS202" i="40"/>
  <c r="AR202" i="40"/>
  <c r="AQ202" i="40"/>
  <c r="AP202" i="40"/>
  <c r="AO202" i="40"/>
  <c r="AN202" i="40"/>
  <c r="AM202" i="40"/>
  <c r="AL202" i="40"/>
  <c r="AK202" i="40"/>
  <c r="AJ202" i="40"/>
  <c r="AI202" i="40"/>
  <c r="AH202" i="40"/>
  <c r="AG202" i="40"/>
  <c r="AF202" i="40"/>
  <c r="AE202" i="40"/>
  <c r="AD202" i="40"/>
  <c r="AC202" i="40"/>
  <c r="AB202" i="40"/>
  <c r="AA202" i="40"/>
  <c r="Z202" i="40"/>
  <c r="Y202" i="40"/>
  <c r="X202" i="40"/>
  <c r="W202" i="40"/>
  <c r="H202" i="40"/>
  <c r="F202" i="40"/>
  <c r="BA200" i="40"/>
  <c r="AZ200" i="40"/>
  <c r="AY200" i="40"/>
  <c r="AX200" i="40"/>
  <c r="AW200" i="40"/>
  <c r="AV200" i="40"/>
  <c r="AU200" i="40"/>
  <c r="AT200" i="40"/>
  <c r="AS200" i="40"/>
  <c r="AR200" i="40"/>
  <c r="AQ200" i="40"/>
  <c r="AP200" i="40"/>
  <c r="AO200" i="40"/>
  <c r="AN200" i="40"/>
  <c r="AM200" i="40"/>
  <c r="AL200" i="40"/>
  <c r="AK200" i="40"/>
  <c r="AJ200" i="40"/>
  <c r="AI200" i="40"/>
  <c r="AH200" i="40"/>
  <c r="AG200" i="40"/>
  <c r="AF200" i="40"/>
  <c r="AE200" i="40"/>
  <c r="AD200" i="40"/>
  <c r="AC200" i="40"/>
  <c r="AB200" i="40"/>
  <c r="AA200" i="40"/>
  <c r="Z200" i="40"/>
  <c r="Y200" i="40"/>
  <c r="X200" i="40"/>
  <c r="W200" i="40"/>
  <c r="H200" i="40"/>
  <c r="F200" i="40"/>
  <c r="BA198" i="40"/>
  <c r="AZ198" i="40"/>
  <c r="AY198" i="40"/>
  <c r="AX198" i="40"/>
  <c r="AW198" i="40"/>
  <c r="AV198" i="40"/>
  <c r="AU198" i="40"/>
  <c r="AT198" i="40"/>
  <c r="AS198" i="40"/>
  <c r="AR198" i="40"/>
  <c r="AQ198" i="40"/>
  <c r="AP198" i="40"/>
  <c r="AO198" i="40"/>
  <c r="AN198" i="40"/>
  <c r="AM198" i="40"/>
  <c r="AL198" i="40"/>
  <c r="AK198" i="40"/>
  <c r="AJ198" i="40"/>
  <c r="AI198" i="40"/>
  <c r="AH198" i="40"/>
  <c r="AG198" i="40"/>
  <c r="AF198" i="40"/>
  <c r="AE198" i="40"/>
  <c r="AD198" i="40"/>
  <c r="AC198" i="40"/>
  <c r="AB198" i="40"/>
  <c r="AA198" i="40"/>
  <c r="Z198" i="40"/>
  <c r="Y198" i="40"/>
  <c r="X198" i="40"/>
  <c r="W198" i="40"/>
  <c r="H198" i="40"/>
  <c r="F198" i="40"/>
  <c r="BA196" i="40"/>
  <c r="AZ196" i="40"/>
  <c r="AY196" i="40"/>
  <c r="AX196" i="40"/>
  <c r="AW196" i="40"/>
  <c r="AV196" i="40"/>
  <c r="AU196" i="40"/>
  <c r="AT196" i="40"/>
  <c r="AS196" i="40"/>
  <c r="AR196" i="40"/>
  <c r="AQ196" i="40"/>
  <c r="AP196" i="40"/>
  <c r="AO196" i="40"/>
  <c r="AN196" i="40"/>
  <c r="AM196" i="40"/>
  <c r="AL196" i="40"/>
  <c r="AK196" i="40"/>
  <c r="AJ196" i="40"/>
  <c r="AI196" i="40"/>
  <c r="AH196" i="40"/>
  <c r="AG196" i="40"/>
  <c r="AF196" i="40"/>
  <c r="AE196" i="40"/>
  <c r="AD196" i="40"/>
  <c r="AC196" i="40"/>
  <c r="AB196" i="40"/>
  <c r="AA196" i="40"/>
  <c r="Z196" i="40"/>
  <c r="Y196" i="40"/>
  <c r="X196" i="40"/>
  <c r="W196" i="40"/>
  <c r="H196" i="40"/>
  <c r="F196" i="40"/>
  <c r="BA194" i="40"/>
  <c r="AZ194" i="40"/>
  <c r="AY194" i="40"/>
  <c r="AX194" i="40"/>
  <c r="AW194" i="40"/>
  <c r="AV194" i="40"/>
  <c r="AU194" i="40"/>
  <c r="AT194" i="40"/>
  <c r="AS194" i="40"/>
  <c r="AR194" i="40"/>
  <c r="AQ194" i="40"/>
  <c r="AP194" i="40"/>
  <c r="AO194" i="40"/>
  <c r="AN194" i="40"/>
  <c r="AM194" i="40"/>
  <c r="AL194" i="40"/>
  <c r="AK194" i="40"/>
  <c r="AJ194" i="40"/>
  <c r="AI194" i="40"/>
  <c r="AH194" i="40"/>
  <c r="AG194" i="40"/>
  <c r="AF194" i="40"/>
  <c r="AE194" i="40"/>
  <c r="AD194" i="40"/>
  <c r="AC194" i="40"/>
  <c r="AB194" i="40"/>
  <c r="AA194" i="40"/>
  <c r="Z194" i="40"/>
  <c r="Y194" i="40"/>
  <c r="X194" i="40"/>
  <c r="W194" i="40"/>
  <c r="H194" i="40"/>
  <c r="F194" i="40"/>
  <c r="BA192" i="40"/>
  <c r="AZ192" i="40"/>
  <c r="AY192" i="40"/>
  <c r="AX192" i="40"/>
  <c r="AW192" i="40"/>
  <c r="AV192" i="40"/>
  <c r="AU192" i="40"/>
  <c r="AT192" i="40"/>
  <c r="AS192" i="40"/>
  <c r="AR192" i="40"/>
  <c r="AQ192" i="40"/>
  <c r="AP192" i="40"/>
  <c r="AO192" i="40"/>
  <c r="AN192" i="40"/>
  <c r="AM192" i="40"/>
  <c r="AL192" i="40"/>
  <c r="AK192" i="40"/>
  <c r="AJ192" i="40"/>
  <c r="AI192" i="40"/>
  <c r="AH192" i="40"/>
  <c r="AG192" i="40"/>
  <c r="AF192" i="40"/>
  <c r="AE192" i="40"/>
  <c r="AD192" i="40"/>
  <c r="AC192" i="40"/>
  <c r="AB192" i="40"/>
  <c r="AA192" i="40"/>
  <c r="Z192" i="40"/>
  <c r="Y192" i="40"/>
  <c r="X192" i="40"/>
  <c r="W192" i="40"/>
  <c r="H192" i="40"/>
  <c r="F192" i="40"/>
  <c r="BA190" i="40"/>
  <c r="AZ190" i="40"/>
  <c r="AY190" i="40"/>
  <c r="AX190" i="40"/>
  <c r="AW190" i="40"/>
  <c r="AV190" i="40"/>
  <c r="AU190" i="40"/>
  <c r="AT190" i="40"/>
  <c r="AS190" i="40"/>
  <c r="AR190" i="40"/>
  <c r="AQ190" i="40"/>
  <c r="AP190" i="40"/>
  <c r="AO190" i="40"/>
  <c r="AN190" i="40"/>
  <c r="AM190" i="40"/>
  <c r="AL190" i="40"/>
  <c r="AK190" i="40"/>
  <c r="AJ190" i="40"/>
  <c r="AI190" i="40"/>
  <c r="AH190" i="40"/>
  <c r="AG190" i="40"/>
  <c r="AF190" i="40"/>
  <c r="AE190" i="40"/>
  <c r="AD190" i="40"/>
  <c r="AC190" i="40"/>
  <c r="AB190" i="40"/>
  <c r="AA190" i="40"/>
  <c r="Z190" i="40"/>
  <c r="Y190" i="40"/>
  <c r="X190" i="40"/>
  <c r="W190" i="40"/>
  <c r="H190" i="40"/>
  <c r="F190" i="40"/>
  <c r="BA188" i="40"/>
  <c r="AZ188" i="40"/>
  <c r="AY188" i="40"/>
  <c r="AX188" i="40"/>
  <c r="AW188" i="40"/>
  <c r="AV188" i="40"/>
  <c r="AU188" i="40"/>
  <c r="AT188" i="40"/>
  <c r="AS188" i="40"/>
  <c r="AR188" i="40"/>
  <c r="AQ188" i="40"/>
  <c r="AP188" i="40"/>
  <c r="AO188" i="40"/>
  <c r="AN188" i="40"/>
  <c r="AM188" i="40"/>
  <c r="AL188" i="40"/>
  <c r="AK188" i="40"/>
  <c r="AJ188" i="40"/>
  <c r="AI188" i="40"/>
  <c r="AH188" i="40"/>
  <c r="AG188" i="40"/>
  <c r="AF188" i="40"/>
  <c r="AE188" i="40"/>
  <c r="AD188" i="40"/>
  <c r="AC188" i="40"/>
  <c r="AB188" i="40"/>
  <c r="AA188" i="40"/>
  <c r="Z188" i="40"/>
  <c r="Y188" i="40"/>
  <c r="X188" i="40"/>
  <c r="W188" i="40"/>
  <c r="H188" i="40"/>
  <c r="F188" i="40"/>
  <c r="BA186" i="40"/>
  <c r="AZ186" i="40"/>
  <c r="AY186" i="40"/>
  <c r="AX186" i="40"/>
  <c r="AW186" i="40"/>
  <c r="AV186" i="40"/>
  <c r="AU186" i="40"/>
  <c r="AT186" i="40"/>
  <c r="AS186" i="40"/>
  <c r="AR186" i="40"/>
  <c r="AQ186" i="40"/>
  <c r="AP186" i="40"/>
  <c r="AO186" i="40"/>
  <c r="AN186" i="40"/>
  <c r="AM186" i="40"/>
  <c r="AL186" i="40"/>
  <c r="AK186" i="40"/>
  <c r="AJ186" i="40"/>
  <c r="AI186" i="40"/>
  <c r="AH186" i="40"/>
  <c r="AG186" i="40"/>
  <c r="AF186" i="40"/>
  <c r="AE186" i="40"/>
  <c r="AD186" i="40"/>
  <c r="AC186" i="40"/>
  <c r="AB186" i="40"/>
  <c r="AA186" i="40"/>
  <c r="Z186" i="40"/>
  <c r="Y186" i="40"/>
  <c r="X186" i="40"/>
  <c r="W186" i="40"/>
  <c r="H186" i="40"/>
  <c r="F186" i="40"/>
  <c r="BA184" i="40"/>
  <c r="AZ184" i="40"/>
  <c r="AY184" i="40"/>
  <c r="AX184" i="40"/>
  <c r="AW184" i="40"/>
  <c r="AV184" i="40"/>
  <c r="AU184" i="40"/>
  <c r="AT184" i="40"/>
  <c r="AS184" i="40"/>
  <c r="AR184" i="40"/>
  <c r="AQ184" i="40"/>
  <c r="AP184" i="40"/>
  <c r="AO184" i="40"/>
  <c r="AN184" i="40"/>
  <c r="AM184" i="40"/>
  <c r="AL184" i="40"/>
  <c r="AK184" i="40"/>
  <c r="AJ184" i="40"/>
  <c r="AI184" i="40"/>
  <c r="AH184" i="40"/>
  <c r="AG184" i="40"/>
  <c r="AF184" i="40"/>
  <c r="AE184" i="40"/>
  <c r="AD184" i="40"/>
  <c r="AC184" i="40"/>
  <c r="AB184" i="40"/>
  <c r="AA184" i="40"/>
  <c r="Z184" i="40"/>
  <c r="Y184" i="40"/>
  <c r="X184" i="40"/>
  <c r="BB184" i="40" s="1"/>
  <c r="BD184" i="40" s="1"/>
  <c r="W184" i="40"/>
  <c r="H184" i="40"/>
  <c r="F184" i="40"/>
  <c r="BA182" i="40"/>
  <c r="AZ182" i="40"/>
  <c r="AY182" i="40"/>
  <c r="AX182" i="40"/>
  <c r="AW182" i="40"/>
  <c r="AV182" i="40"/>
  <c r="AU182" i="40"/>
  <c r="AT182" i="40"/>
  <c r="AS182" i="40"/>
  <c r="AR182" i="40"/>
  <c r="AQ182" i="40"/>
  <c r="AP182" i="40"/>
  <c r="AO182" i="40"/>
  <c r="AN182" i="40"/>
  <c r="AM182" i="40"/>
  <c r="AL182" i="40"/>
  <c r="AK182" i="40"/>
  <c r="AJ182" i="40"/>
  <c r="AI182" i="40"/>
  <c r="AH182" i="40"/>
  <c r="AG182" i="40"/>
  <c r="AF182" i="40"/>
  <c r="AE182" i="40"/>
  <c r="AD182" i="40"/>
  <c r="AC182" i="40"/>
  <c r="AB182" i="40"/>
  <c r="AA182" i="40"/>
  <c r="Z182" i="40"/>
  <c r="Y182" i="40"/>
  <c r="X182" i="40"/>
  <c r="W182" i="40"/>
  <c r="H182" i="40"/>
  <c r="F182" i="40"/>
  <c r="BA180" i="40"/>
  <c r="AZ180" i="40"/>
  <c r="AY180" i="40"/>
  <c r="AX180" i="40"/>
  <c r="AW180" i="40"/>
  <c r="AV180" i="40"/>
  <c r="AU180" i="40"/>
  <c r="AT180" i="40"/>
  <c r="AS180" i="40"/>
  <c r="AR180" i="40"/>
  <c r="AQ180" i="40"/>
  <c r="AP180" i="40"/>
  <c r="AO180" i="40"/>
  <c r="AN180" i="40"/>
  <c r="AM180" i="40"/>
  <c r="AL180" i="40"/>
  <c r="AK180" i="40"/>
  <c r="AJ180" i="40"/>
  <c r="AI180" i="40"/>
  <c r="AH180" i="40"/>
  <c r="AG180" i="40"/>
  <c r="AF180" i="40"/>
  <c r="AE180" i="40"/>
  <c r="AD180" i="40"/>
  <c r="AC180" i="40"/>
  <c r="AB180" i="40"/>
  <c r="AA180" i="40"/>
  <c r="Z180" i="40"/>
  <c r="Y180" i="40"/>
  <c r="X180" i="40"/>
  <c r="W180" i="40"/>
  <c r="H180" i="40"/>
  <c r="F180" i="40"/>
  <c r="BA178" i="40"/>
  <c r="AZ178" i="40"/>
  <c r="AY178" i="40"/>
  <c r="AX178" i="40"/>
  <c r="AW178" i="40"/>
  <c r="AV178" i="40"/>
  <c r="AU178" i="40"/>
  <c r="AT178" i="40"/>
  <c r="AS178" i="40"/>
  <c r="AR178" i="40"/>
  <c r="AQ178" i="40"/>
  <c r="AP178" i="40"/>
  <c r="AO178" i="40"/>
  <c r="AN178" i="40"/>
  <c r="AM178" i="40"/>
  <c r="AL178" i="40"/>
  <c r="AK178" i="40"/>
  <c r="AJ178" i="40"/>
  <c r="AI178" i="40"/>
  <c r="AH178" i="40"/>
  <c r="AG178" i="40"/>
  <c r="AF178" i="40"/>
  <c r="AE178" i="40"/>
  <c r="AD178" i="40"/>
  <c r="AC178" i="40"/>
  <c r="AB178" i="40"/>
  <c r="AA178" i="40"/>
  <c r="Z178" i="40"/>
  <c r="Y178" i="40"/>
  <c r="X178" i="40"/>
  <c r="W178" i="40"/>
  <c r="H178" i="40"/>
  <c r="F178" i="40"/>
  <c r="BA176" i="40"/>
  <c r="AZ176" i="40"/>
  <c r="AY176" i="40"/>
  <c r="AX176" i="40"/>
  <c r="AW176" i="40"/>
  <c r="AV176" i="40"/>
  <c r="AU176" i="40"/>
  <c r="AT176" i="40"/>
  <c r="AS176" i="40"/>
  <c r="AR176" i="40"/>
  <c r="AQ176" i="40"/>
  <c r="AP176" i="40"/>
  <c r="AO176" i="40"/>
  <c r="AN176" i="40"/>
  <c r="AM176" i="40"/>
  <c r="AL176" i="40"/>
  <c r="AK176" i="40"/>
  <c r="AJ176" i="40"/>
  <c r="AI176" i="40"/>
  <c r="AH176" i="40"/>
  <c r="AG176" i="40"/>
  <c r="AF176" i="40"/>
  <c r="AE176" i="40"/>
  <c r="AD176" i="40"/>
  <c r="AC176" i="40"/>
  <c r="AB176" i="40"/>
  <c r="AA176" i="40"/>
  <c r="Z176" i="40"/>
  <c r="Y176" i="40"/>
  <c r="X176" i="40"/>
  <c r="W176" i="40"/>
  <c r="H176" i="40"/>
  <c r="F176" i="40"/>
  <c r="BA174" i="40"/>
  <c r="AZ174" i="40"/>
  <c r="AY174" i="40"/>
  <c r="AX174" i="40"/>
  <c r="AW174" i="40"/>
  <c r="AV174" i="40"/>
  <c r="AU174" i="40"/>
  <c r="AT174" i="40"/>
  <c r="AS174" i="40"/>
  <c r="AR174" i="40"/>
  <c r="AQ174" i="40"/>
  <c r="AP174" i="40"/>
  <c r="AO174" i="40"/>
  <c r="AN174" i="40"/>
  <c r="AM174" i="40"/>
  <c r="AL174" i="40"/>
  <c r="AK174" i="40"/>
  <c r="AJ174" i="40"/>
  <c r="AI174" i="40"/>
  <c r="AH174" i="40"/>
  <c r="AG174" i="40"/>
  <c r="AF174" i="40"/>
  <c r="AE174" i="40"/>
  <c r="AD174" i="40"/>
  <c r="AC174" i="40"/>
  <c r="AB174" i="40"/>
  <c r="AA174" i="40"/>
  <c r="Z174" i="40"/>
  <c r="Y174" i="40"/>
  <c r="X174" i="40"/>
  <c r="W174" i="40"/>
  <c r="H174" i="40"/>
  <c r="F174" i="40"/>
  <c r="BA172" i="40"/>
  <c r="AZ172" i="40"/>
  <c r="AY172" i="40"/>
  <c r="AX172" i="40"/>
  <c r="AW172" i="40"/>
  <c r="AV172" i="40"/>
  <c r="AU172" i="40"/>
  <c r="AT172" i="40"/>
  <c r="AS172" i="40"/>
  <c r="AR172" i="40"/>
  <c r="AQ172" i="40"/>
  <c r="AP172" i="40"/>
  <c r="AO172" i="40"/>
  <c r="AN172" i="40"/>
  <c r="AM172" i="40"/>
  <c r="AL172" i="40"/>
  <c r="AK172" i="40"/>
  <c r="AJ172" i="40"/>
  <c r="AI172" i="40"/>
  <c r="AH172" i="40"/>
  <c r="AG172" i="40"/>
  <c r="AF172" i="40"/>
  <c r="AE172" i="40"/>
  <c r="AD172" i="40"/>
  <c r="AC172" i="40"/>
  <c r="AB172" i="40"/>
  <c r="AA172" i="40"/>
  <c r="Z172" i="40"/>
  <c r="Y172" i="40"/>
  <c r="X172" i="40"/>
  <c r="W172" i="40"/>
  <c r="H172" i="40"/>
  <c r="F172" i="40"/>
  <c r="BA170" i="40"/>
  <c r="AZ170" i="40"/>
  <c r="AY170" i="40"/>
  <c r="AX170" i="40"/>
  <c r="AW170" i="40"/>
  <c r="AV170" i="40"/>
  <c r="AU170" i="40"/>
  <c r="AT170" i="40"/>
  <c r="AS170" i="40"/>
  <c r="AR170" i="40"/>
  <c r="AQ170" i="40"/>
  <c r="AP170" i="40"/>
  <c r="AO170" i="40"/>
  <c r="AN170" i="40"/>
  <c r="AM170" i="40"/>
  <c r="AL170" i="40"/>
  <c r="AK170" i="40"/>
  <c r="AJ170" i="40"/>
  <c r="AI170" i="40"/>
  <c r="AH170" i="40"/>
  <c r="AG170" i="40"/>
  <c r="AF170" i="40"/>
  <c r="AE170" i="40"/>
  <c r="AD170" i="40"/>
  <c r="AC170" i="40"/>
  <c r="AB170" i="40"/>
  <c r="AA170" i="40"/>
  <c r="Z170" i="40"/>
  <c r="Y170" i="40"/>
  <c r="X170" i="40"/>
  <c r="W170" i="40"/>
  <c r="H170" i="40"/>
  <c r="F170" i="40"/>
  <c r="BA168" i="40"/>
  <c r="AZ168" i="40"/>
  <c r="AY168" i="40"/>
  <c r="AX168" i="40"/>
  <c r="AW168" i="40"/>
  <c r="AV168" i="40"/>
  <c r="AU168" i="40"/>
  <c r="AT168" i="40"/>
  <c r="AS168" i="40"/>
  <c r="AR168" i="40"/>
  <c r="AQ168" i="40"/>
  <c r="AP168" i="40"/>
  <c r="AO168" i="40"/>
  <c r="AN168" i="40"/>
  <c r="AM168" i="40"/>
  <c r="AL168" i="40"/>
  <c r="AK168" i="40"/>
  <c r="AJ168" i="40"/>
  <c r="AI168" i="40"/>
  <c r="AH168" i="40"/>
  <c r="AG168" i="40"/>
  <c r="AF168" i="40"/>
  <c r="AE168" i="40"/>
  <c r="AD168" i="40"/>
  <c r="AC168" i="40"/>
  <c r="AB168" i="40"/>
  <c r="AA168" i="40"/>
  <c r="Z168" i="40"/>
  <c r="Y168" i="40"/>
  <c r="X168" i="40"/>
  <c r="W168" i="40"/>
  <c r="H168" i="40"/>
  <c r="F168" i="40"/>
  <c r="BA166" i="40"/>
  <c r="AZ166" i="40"/>
  <c r="AY166" i="40"/>
  <c r="AX166" i="40"/>
  <c r="AW166" i="40"/>
  <c r="AV166" i="40"/>
  <c r="AU166" i="40"/>
  <c r="AT166" i="40"/>
  <c r="AS166" i="40"/>
  <c r="AR166" i="40"/>
  <c r="AQ166" i="40"/>
  <c r="AP166" i="40"/>
  <c r="AO166" i="40"/>
  <c r="AN166" i="40"/>
  <c r="AM166" i="40"/>
  <c r="AL166" i="40"/>
  <c r="AK166" i="40"/>
  <c r="AJ166" i="40"/>
  <c r="AI166" i="40"/>
  <c r="AH166" i="40"/>
  <c r="AG166" i="40"/>
  <c r="AF166" i="40"/>
  <c r="AE166" i="40"/>
  <c r="AD166" i="40"/>
  <c r="AC166" i="40"/>
  <c r="AB166" i="40"/>
  <c r="AA166" i="40"/>
  <c r="Z166" i="40"/>
  <c r="Y166" i="40"/>
  <c r="X166" i="40"/>
  <c r="W166" i="40"/>
  <c r="H166" i="40"/>
  <c r="F166" i="40"/>
  <c r="BA164" i="40"/>
  <c r="AZ164" i="40"/>
  <c r="AY164" i="40"/>
  <c r="AX164" i="40"/>
  <c r="AW164" i="40"/>
  <c r="AV164" i="40"/>
  <c r="AU164" i="40"/>
  <c r="AT164" i="40"/>
  <c r="AS164" i="40"/>
  <c r="AR164" i="40"/>
  <c r="AQ164" i="40"/>
  <c r="AP164" i="40"/>
  <c r="AO164" i="40"/>
  <c r="AN164" i="40"/>
  <c r="AM164" i="40"/>
  <c r="AL164" i="40"/>
  <c r="AK164" i="40"/>
  <c r="AJ164" i="40"/>
  <c r="AI164" i="40"/>
  <c r="AH164" i="40"/>
  <c r="AG164" i="40"/>
  <c r="AF164" i="40"/>
  <c r="AE164" i="40"/>
  <c r="AD164" i="40"/>
  <c r="AC164" i="40"/>
  <c r="AB164" i="40"/>
  <c r="AA164" i="40"/>
  <c r="Z164" i="40"/>
  <c r="Y164" i="40"/>
  <c r="X164" i="40"/>
  <c r="W164" i="40"/>
  <c r="H164" i="40"/>
  <c r="F164" i="40"/>
  <c r="BA162" i="40"/>
  <c r="AZ162" i="40"/>
  <c r="AY162" i="40"/>
  <c r="AX162" i="40"/>
  <c r="AW162" i="40"/>
  <c r="AV162" i="40"/>
  <c r="AU162" i="40"/>
  <c r="AT162" i="40"/>
  <c r="AS162" i="40"/>
  <c r="AR162" i="40"/>
  <c r="AQ162" i="40"/>
  <c r="AP162" i="40"/>
  <c r="AO162" i="40"/>
  <c r="AN162" i="40"/>
  <c r="AM162" i="40"/>
  <c r="AL162" i="40"/>
  <c r="AK162" i="40"/>
  <c r="AJ162" i="40"/>
  <c r="AI162" i="40"/>
  <c r="AH162" i="40"/>
  <c r="AG162" i="40"/>
  <c r="AF162" i="40"/>
  <c r="AE162" i="40"/>
  <c r="AD162" i="40"/>
  <c r="AC162" i="40"/>
  <c r="AB162" i="40"/>
  <c r="AA162" i="40"/>
  <c r="Z162" i="40"/>
  <c r="Y162" i="40"/>
  <c r="X162" i="40"/>
  <c r="W162" i="40"/>
  <c r="H162" i="40"/>
  <c r="F162" i="40"/>
  <c r="BA160" i="40"/>
  <c r="AZ160" i="40"/>
  <c r="AY160" i="40"/>
  <c r="AX160" i="40"/>
  <c r="AW160" i="40"/>
  <c r="AV160" i="40"/>
  <c r="AU160" i="40"/>
  <c r="AT160" i="40"/>
  <c r="AS160" i="40"/>
  <c r="AR160" i="40"/>
  <c r="AQ160" i="40"/>
  <c r="AP160" i="40"/>
  <c r="AO160" i="40"/>
  <c r="AN160" i="40"/>
  <c r="AM160" i="40"/>
  <c r="AL160" i="40"/>
  <c r="AK160" i="40"/>
  <c r="AJ160" i="40"/>
  <c r="AI160" i="40"/>
  <c r="AH160" i="40"/>
  <c r="AG160" i="40"/>
  <c r="AF160" i="40"/>
  <c r="AE160" i="40"/>
  <c r="AD160" i="40"/>
  <c r="AC160" i="40"/>
  <c r="AB160" i="40"/>
  <c r="AA160" i="40"/>
  <c r="Z160" i="40"/>
  <c r="Y160" i="40"/>
  <c r="X160" i="40"/>
  <c r="BB160" i="40" s="1"/>
  <c r="BD160" i="40" s="1"/>
  <c r="W160" i="40"/>
  <c r="H160" i="40"/>
  <c r="F160" i="40"/>
  <c r="BA158" i="40"/>
  <c r="AZ158" i="40"/>
  <c r="AY158" i="40"/>
  <c r="AX158" i="40"/>
  <c r="AW158" i="40"/>
  <c r="AV158" i="40"/>
  <c r="AU158" i="40"/>
  <c r="AT158" i="40"/>
  <c r="AS158" i="40"/>
  <c r="AR158" i="40"/>
  <c r="AQ158" i="40"/>
  <c r="AP158" i="40"/>
  <c r="AO158" i="40"/>
  <c r="AN158" i="40"/>
  <c r="AM158" i="40"/>
  <c r="AL158" i="40"/>
  <c r="AK158" i="40"/>
  <c r="AJ158" i="40"/>
  <c r="AI158" i="40"/>
  <c r="AH158" i="40"/>
  <c r="AG158" i="40"/>
  <c r="AF158" i="40"/>
  <c r="AE158" i="40"/>
  <c r="AD158" i="40"/>
  <c r="AC158" i="40"/>
  <c r="AB158" i="40"/>
  <c r="AA158" i="40"/>
  <c r="Z158" i="40"/>
  <c r="Y158" i="40"/>
  <c r="X158" i="40"/>
  <c r="W158" i="40"/>
  <c r="H158" i="40"/>
  <c r="F158" i="40"/>
  <c r="BA156" i="40"/>
  <c r="AZ156" i="40"/>
  <c r="AY156" i="40"/>
  <c r="AX156" i="40"/>
  <c r="AW156" i="40"/>
  <c r="AV156" i="40"/>
  <c r="AU156" i="40"/>
  <c r="AT156" i="40"/>
  <c r="AS156" i="40"/>
  <c r="AR156" i="40"/>
  <c r="AQ156" i="40"/>
  <c r="AP156" i="40"/>
  <c r="AO156" i="40"/>
  <c r="AN156" i="40"/>
  <c r="AM156" i="40"/>
  <c r="AL156" i="40"/>
  <c r="AK156" i="40"/>
  <c r="AJ156" i="40"/>
  <c r="AI156" i="40"/>
  <c r="AH156" i="40"/>
  <c r="AG156" i="40"/>
  <c r="AF156" i="40"/>
  <c r="AE156" i="40"/>
  <c r="AD156" i="40"/>
  <c r="AC156" i="40"/>
  <c r="AB156" i="40"/>
  <c r="AA156" i="40"/>
  <c r="Z156" i="40"/>
  <c r="Y156" i="40"/>
  <c r="X156" i="40"/>
  <c r="W156" i="40"/>
  <c r="H156" i="40"/>
  <c r="F156" i="40"/>
  <c r="BA154" i="40"/>
  <c r="AZ154" i="40"/>
  <c r="AY154" i="40"/>
  <c r="AX154" i="40"/>
  <c r="AW154" i="40"/>
  <c r="AV154" i="40"/>
  <c r="AU154" i="40"/>
  <c r="AT154" i="40"/>
  <c r="AS154" i="40"/>
  <c r="AR154" i="40"/>
  <c r="AQ154" i="40"/>
  <c r="AP154" i="40"/>
  <c r="AO154" i="40"/>
  <c r="AN154" i="40"/>
  <c r="AM154" i="40"/>
  <c r="AL154" i="40"/>
  <c r="AK154" i="40"/>
  <c r="AJ154" i="40"/>
  <c r="AI154" i="40"/>
  <c r="AH154" i="40"/>
  <c r="AG154" i="40"/>
  <c r="AF154" i="40"/>
  <c r="AE154" i="40"/>
  <c r="AD154" i="40"/>
  <c r="AC154" i="40"/>
  <c r="AB154" i="40"/>
  <c r="AA154" i="40"/>
  <c r="Z154" i="40"/>
  <c r="Y154" i="40"/>
  <c r="X154" i="40"/>
  <c r="W154" i="40"/>
  <c r="H154" i="40"/>
  <c r="F154" i="40"/>
  <c r="BA152" i="40"/>
  <c r="AZ152" i="40"/>
  <c r="AY152" i="40"/>
  <c r="AX152" i="40"/>
  <c r="AW152" i="40"/>
  <c r="AV152" i="40"/>
  <c r="AU152" i="40"/>
  <c r="AT152" i="40"/>
  <c r="AS152" i="40"/>
  <c r="AR152" i="40"/>
  <c r="AQ152" i="40"/>
  <c r="AP152" i="40"/>
  <c r="AO152" i="40"/>
  <c r="AN152" i="40"/>
  <c r="AM152" i="40"/>
  <c r="AL152" i="40"/>
  <c r="AK152" i="40"/>
  <c r="AJ152" i="40"/>
  <c r="AI152" i="40"/>
  <c r="AH152" i="40"/>
  <c r="AG152" i="40"/>
  <c r="AF152" i="40"/>
  <c r="AE152" i="40"/>
  <c r="AD152" i="40"/>
  <c r="AC152" i="40"/>
  <c r="AB152" i="40"/>
  <c r="AA152" i="40"/>
  <c r="Z152" i="40"/>
  <c r="Y152" i="40"/>
  <c r="X152" i="40"/>
  <c r="W152" i="40"/>
  <c r="H152" i="40"/>
  <c r="F152" i="40"/>
  <c r="BA150" i="40"/>
  <c r="AZ150" i="40"/>
  <c r="AY150" i="40"/>
  <c r="AX150" i="40"/>
  <c r="AW150" i="40"/>
  <c r="AV150" i="40"/>
  <c r="AU150" i="40"/>
  <c r="AT150" i="40"/>
  <c r="AS150" i="40"/>
  <c r="AR150" i="40"/>
  <c r="AQ150" i="40"/>
  <c r="AP150" i="40"/>
  <c r="AO150" i="40"/>
  <c r="AN150" i="40"/>
  <c r="AM150" i="40"/>
  <c r="AL150" i="40"/>
  <c r="AK150" i="40"/>
  <c r="AJ150" i="40"/>
  <c r="AI150" i="40"/>
  <c r="AH150" i="40"/>
  <c r="AG150" i="40"/>
  <c r="AF150" i="40"/>
  <c r="AE150" i="40"/>
  <c r="AD150" i="40"/>
  <c r="AC150" i="40"/>
  <c r="AB150" i="40"/>
  <c r="AA150" i="40"/>
  <c r="Z150" i="40"/>
  <c r="Y150" i="40"/>
  <c r="X150" i="40"/>
  <c r="W150" i="40"/>
  <c r="H150" i="40"/>
  <c r="F150" i="40"/>
  <c r="BA148" i="40"/>
  <c r="AZ148" i="40"/>
  <c r="AY148" i="40"/>
  <c r="AX148" i="40"/>
  <c r="AW148" i="40"/>
  <c r="AV148" i="40"/>
  <c r="AU148" i="40"/>
  <c r="AT148" i="40"/>
  <c r="AS148" i="40"/>
  <c r="AR148" i="40"/>
  <c r="AQ148" i="40"/>
  <c r="AP148" i="40"/>
  <c r="AO148" i="40"/>
  <c r="AN148" i="40"/>
  <c r="AM148" i="40"/>
  <c r="AL148" i="40"/>
  <c r="AK148" i="40"/>
  <c r="AJ148" i="40"/>
  <c r="AI148" i="40"/>
  <c r="AH148" i="40"/>
  <c r="AG148" i="40"/>
  <c r="AF148" i="40"/>
  <c r="AE148" i="40"/>
  <c r="AD148" i="40"/>
  <c r="AC148" i="40"/>
  <c r="AB148" i="40"/>
  <c r="AA148" i="40"/>
  <c r="Z148" i="40"/>
  <c r="Y148" i="40"/>
  <c r="X148" i="40"/>
  <c r="W148" i="40"/>
  <c r="H148" i="40"/>
  <c r="F148" i="40"/>
  <c r="BA146" i="40"/>
  <c r="AZ146" i="40"/>
  <c r="AY146" i="40"/>
  <c r="AX146" i="40"/>
  <c r="AW146" i="40"/>
  <c r="AV146" i="40"/>
  <c r="AU146" i="40"/>
  <c r="AT146" i="40"/>
  <c r="AS146" i="40"/>
  <c r="AR146" i="40"/>
  <c r="AQ146" i="40"/>
  <c r="AP146" i="40"/>
  <c r="AO146" i="40"/>
  <c r="AN146" i="40"/>
  <c r="AM146" i="40"/>
  <c r="AL146" i="40"/>
  <c r="AK146" i="40"/>
  <c r="AJ146" i="40"/>
  <c r="AI146" i="40"/>
  <c r="AH146" i="40"/>
  <c r="AG146" i="40"/>
  <c r="AF146" i="40"/>
  <c r="AE146" i="40"/>
  <c r="AD146" i="40"/>
  <c r="AC146" i="40"/>
  <c r="AB146" i="40"/>
  <c r="AA146" i="40"/>
  <c r="Z146" i="40"/>
  <c r="Y146" i="40"/>
  <c r="X146" i="40"/>
  <c r="W146" i="40"/>
  <c r="H146" i="40"/>
  <c r="F146" i="40"/>
  <c r="BA144" i="40"/>
  <c r="AZ144" i="40"/>
  <c r="AY144" i="40"/>
  <c r="AX144" i="40"/>
  <c r="AW144" i="40"/>
  <c r="AV144" i="40"/>
  <c r="AU144" i="40"/>
  <c r="AT144" i="40"/>
  <c r="AS144" i="40"/>
  <c r="AR144" i="40"/>
  <c r="AQ144" i="40"/>
  <c r="AP144" i="40"/>
  <c r="AO144" i="40"/>
  <c r="AN144" i="40"/>
  <c r="AM144" i="40"/>
  <c r="AL144" i="40"/>
  <c r="AK144" i="40"/>
  <c r="AJ144" i="40"/>
  <c r="AI144" i="40"/>
  <c r="AH144" i="40"/>
  <c r="AG144" i="40"/>
  <c r="AF144" i="40"/>
  <c r="AE144" i="40"/>
  <c r="AD144" i="40"/>
  <c r="AC144" i="40"/>
  <c r="AB144" i="40"/>
  <c r="AA144" i="40"/>
  <c r="Z144" i="40"/>
  <c r="Y144" i="40"/>
  <c r="X144" i="40"/>
  <c r="W144" i="40"/>
  <c r="H144" i="40"/>
  <c r="F144" i="40"/>
  <c r="BA142" i="40"/>
  <c r="AZ142" i="40"/>
  <c r="AY142" i="40"/>
  <c r="AX142" i="40"/>
  <c r="AW142" i="40"/>
  <c r="AV142" i="40"/>
  <c r="AU142" i="40"/>
  <c r="AT142" i="40"/>
  <c r="AS142" i="40"/>
  <c r="AR142" i="40"/>
  <c r="AQ142" i="40"/>
  <c r="AP142" i="40"/>
  <c r="AO142" i="40"/>
  <c r="AN142" i="40"/>
  <c r="AM142" i="40"/>
  <c r="AL142" i="40"/>
  <c r="AK142" i="40"/>
  <c r="AJ142" i="40"/>
  <c r="AI142" i="40"/>
  <c r="AH142" i="40"/>
  <c r="AG142" i="40"/>
  <c r="AF142" i="40"/>
  <c r="AE142" i="40"/>
  <c r="AD142" i="40"/>
  <c r="AC142" i="40"/>
  <c r="AB142" i="40"/>
  <c r="AA142" i="40"/>
  <c r="Z142" i="40"/>
  <c r="Y142" i="40"/>
  <c r="X142" i="40"/>
  <c r="W142" i="40"/>
  <c r="H142" i="40"/>
  <c r="F142" i="40"/>
  <c r="BA140" i="40"/>
  <c r="AZ140" i="40"/>
  <c r="AY140" i="40"/>
  <c r="AX140" i="40"/>
  <c r="AW140" i="40"/>
  <c r="AV140" i="40"/>
  <c r="AU140" i="40"/>
  <c r="AT140" i="40"/>
  <c r="AS140" i="40"/>
  <c r="AR140" i="40"/>
  <c r="AQ140" i="40"/>
  <c r="AP140" i="40"/>
  <c r="AO140" i="40"/>
  <c r="AN140" i="40"/>
  <c r="AM140" i="40"/>
  <c r="AL140" i="40"/>
  <c r="AK140" i="40"/>
  <c r="AJ140" i="40"/>
  <c r="AI140" i="40"/>
  <c r="AH140" i="40"/>
  <c r="AG140" i="40"/>
  <c r="AF140" i="40"/>
  <c r="AE140" i="40"/>
  <c r="AD140" i="40"/>
  <c r="AC140" i="40"/>
  <c r="AB140" i="40"/>
  <c r="AA140" i="40"/>
  <c r="Z140" i="40"/>
  <c r="Y140" i="40"/>
  <c r="X140" i="40"/>
  <c r="W140" i="40"/>
  <c r="H140" i="40"/>
  <c r="F140" i="40"/>
  <c r="BA138" i="40"/>
  <c r="AZ138" i="40"/>
  <c r="AY138" i="40"/>
  <c r="AX138" i="40"/>
  <c r="AW138" i="40"/>
  <c r="AV138" i="40"/>
  <c r="AU138" i="40"/>
  <c r="AT138" i="40"/>
  <c r="AS138" i="40"/>
  <c r="AR138" i="40"/>
  <c r="AQ138" i="40"/>
  <c r="AP138" i="40"/>
  <c r="AO138" i="40"/>
  <c r="AN138" i="40"/>
  <c r="AM138" i="40"/>
  <c r="AL138" i="40"/>
  <c r="AK138" i="40"/>
  <c r="AJ138" i="40"/>
  <c r="AI138" i="40"/>
  <c r="AH138" i="40"/>
  <c r="AG138" i="40"/>
  <c r="AF138" i="40"/>
  <c r="AE138" i="40"/>
  <c r="AD138" i="40"/>
  <c r="AC138" i="40"/>
  <c r="AB138" i="40"/>
  <c r="AA138" i="40"/>
  <c r="Z138" i="40"/>
  <c r="Y138" i="40"/>
  <c r="X138" i="40"/>
  <c r="W138" i="40"/>
  <c r="H138" i="40"/>
  <c r="F138" i="40"/>
  <c r="BA136" i="40"/>
  <c r="AZ136" i="40"/>
  <c r="AY136" i="40"/>
  <c r="AX136" i="40"/>
  <c r="AW136" i="40"/>
  <c r="AV136" i="40"/>
  <c r="AU136" i="40"/>
  <c r="AT136" i="40"/>
  <c r="AS136" i="40"/>
  <c r="AR136" i="40"/>
  <c r="AQ136" i="40"/>
  <c r="AP136" i="40"/>
  <c r="AO136" i="40"/>
  <c r="AN136" i="40"/>
  <c r="AM136" i="40"/>
  <c r="AL136" i="40"/>
  <c r="AK136" i="40"/>
  <c r="AJ136" i="40"/>
  <c r="AI136" i="40"/>
  <c r="AH136" i="40"/>
  <c r="AG136" i="40"/>
  <c r="AF136" i="40"/>
  <c r="AE136" i="40"/>
  <c r="AD136" i="40"/>
  <c r="AC136" i="40"/>
  <c r="AB136" i="40"/>
  <c r="AA136" i="40"/>
  <c r="Z136" i="40"/>
  <c r="Y136" i="40"/>
  <c r="X136" i="40"/>
  <c r="BB136" i="40" s="1"/>
  <c r="BD136" i="40" s="1"/>
  <c r="W136" i="40"/>
  <c r="H136" i="40"/>
  <c r="F136" i="40"/>
  <c r="BA134" i="40"/>
  <c r="AZ134" i="40"/>
  <c r="AY134" i="40"/>
  <c r="AX134" i="40"/>
  <c r="AW134" i="40"/>
  <c r="AV134" i="40"/>
  <c r="AU134" i="40"/>
  <c r="AT134" i="40"/>
  <c r="AS134" i="40"/>
  <c r="AR134" i="40"/>
  <c r="AQ134" i="40"/>
  <c r="AP134" i="40"/>
  <c r="AO134" i="40"/>
  <c r="AN134" i="40"/>
  <c r="AM134" i="40"/>
  <c r="AL134" i="40"/>
  <c r="AK134" i="40"/>
  <c r="AJ134" i="40"/>
  <c r="AI134" i="40"/>
  <c r="AH134" i="40"/>
  <c r="AG134" i="40"/>
  <c r="AF134" i="40"/>
  <c r="AE134" i="40"/>
  <c r="AD134" i="40"/>
  <c r="AC134" i="40"/>
  <c r="AB134" i="40"/>
  <c r="AA134" i="40"/>
  <c r="Z134" i="40"/>
  <c r="Y134" i="40"/>
  <c r="X134" i="40"/>
  <c r="W134" i="40"/>
  <c r="H134" i="40"/>
  <c r="F134" i="40"/>
  <c r="BA132" i="40"/>
  <c r="AZ132" i="40"/>
  <c r="AY132" i="40"/>
  <c r="AX132" i="40"/>
  <c r="AW132" i="40"/>
  <c r="AV132" i="40"/>
  <c r="AU132" i="40"/>
  <c r="AT132" i="40"/>
  <c r="AS132" i="40"/>
  <c r="AR132" i="40"/>
  <c r="AQ132" i="40"/>
  <c r="AP132" i="40"/>
  <c r="AO132" i="40"/>
  <c r="AN132" i="40"/>
  <c r="AM132" i="40"/>
  <c r="AL132" i="40"/>
  <c r="AK132" i="40"/>
  <c r="AJ132" i="40"/>
  <c r="AI132" i="40"/>
  <c r="AH132" i="40"/>
  <c r="AG132" i="40"/>
  <c r="AF132" i="40"/>
  <c r="AE132" i="40"/>
  <c r="AD132" i="40"/>
  <c r="AC132" i="40"/>
  <c r="AB132" i="40"/>
  <c r="AA132" i="40"/>
  <c r="Z132" i="40"/>
  <c r="Y132" i="40"/>
  <c r="X132" i="40"/>
  <c r="W132" i="40"/>
  <c r="H132" i="40"/>
  <c r="F132" i="40"/>
  <c r="BA130" i="40"/>
  <c r="AZ130" i="40"/>
  <c r="AY130" i="40"/>
  <c r="AX130" i="40"/>
  <c r="AW130" i="40"/>
  <c r="AV130" i="40"/>
  <c r="AU130" i="40"/>
  <c r="AT130" i="40"/>
  <c r="AS130" i="40"/>
  <c r="AR130" i="40"/>
  <c r="AQ130" i="40"/>
  <c r="AP130" i="40"/>
  <c r="AO130" i="40"/>
  <c r="AN130" i="40"/>
  <c r="AM130" i="40"/>
  <c r="AL130" i="40"/>
  <c r="AK130" i="40"/>
  <c r="AJ130" i="40"/>
  <c r="AI130" i="40"/>
  <c r="AH130" i="40"/>
  <c r="AG130" i="40"/>
  <c r="AF130" i="40"/>
  <c r="AE130" i="40"/>
  <c r="AD130" i="40"/>
  <c r="AC130" i="40"/>
  <c r="AB130" i="40"/>
  <c r="AA130" i="40"/>
  <c r="Z130" i="40"/>
  <c r="Y130" i="40"/>
  <c r="X130" i="40"/>
  <c r="W130" i="40"/>
  <c r="H130" i="40"/>
  <c r="F130" i="40"/>
  <c r="BA128" i="40"/>
  <c r="AZ128" i="40"/>
  <c r="AY128" i="40"/>
  <c r="AX128" i="40"/>
  <c r="AW128" i="40"/>
  <c r="AV128" i="40"/>
  <c r="AU128" i="40"/>
  <c r="AT128" i="40"/>
  <c r="AS128" i="40"/>
  <c r="AR128" i="40"/>
  <c r="AQ128" i="40"/>
  <c r="AP128" i="40"/>
  <c r="AO128" i="40"/>
  <c r="AN128" i="40"/>
  <c r="AM128" i="40"/>
  <c r="AL128" i="40"/>
  <c r="AK128" i="40"/>
  <c r="AJ128" i="40"/>
  <c r="AI128" i="40"/>
  <c r="AH128" i="40"/>
  <c r="AG128" i="40"/>
  <c r="AF128" i="40"/>
  <c r="AE128" i="40"/>
  <c r="AD128" i="40"/>
  <c r="AC128" i="40"/>
  <c r="AB128" i="40"/>
  <c r="AA128" i="40"/>
  <c r="Z128" i="40"/>
  <c r="Y128" i="40"/>
  <c r="X128" i="40"/>
  <c r="W128" i="40"/>
  <c r="H128" i="40"/>
  <c r="F128" i="40"/>
  <c r="BA126" i="40"/>
  <c r="AZ126" i="40"/>
  <c r="AY126" i="40"/>
  <c r="AX126" i="40"/>
  <c r="AW126" i="40"/>
  <c r="AV126" i="40"/>
  <c r="AU126" i="40"/>
  <c r="AT126" i="40"/>
  <c r="AS126" i="40"/>
  <c r="AR126" i="40"/>
  <c r="AQ126" i="40"/>
  <c r="AP126" i="40"/>
  <c r="AO126" i="40"/>
  <c r="AN126" i="40"/>
  <c r="AM126" i="40"/>
  <c r="AL126" i="40"/>
  <c r="AK126" i="40"/>
  <c r="AJ126" i="40"/>
  <c r="AI126" i="40"/>
  <c r="AH126" i="40"/>
  <c r="AG126" i="40"/>
  <c r="AF126" i="40"/>
  <c r="AE126" i="40"/>
  <c r="AD126" i="40"/>
  <c r="AC126" i="40"/>
  <c r="AB126" i="40"/>
  <c r="AA126" i="40"/>
  <c r="Z126" i="40"/>
  <c r="Y126" i="40"/>
  <c r="X126" i="40"/>
  <c r="W126" i="40"/>
  <c r="H126" i="40"/>
  <c r="F126" i="40"/>
  <c r="BA124" i="40"/>
  <c r="AZ124" i="40"/>
  <c r="AY124" i="40"/>
  <c r="AX124" i="40"/>
  <c r="AW124" i="40"/>
  <c r="AV124" i="40"/>
  <c r="AU124" i="40"/>
  <c r="AT124" i="40"/>
  <c r="AS124" i="40"/>
  <c r="AR124" i="40"/>
  <c r="AQ124" i="40"/>
  <c r="AP124" i="40"/>
  <c r="AO124" i="40"/>
  <c r="AN124" i="40"/>
  <c r="AM124" i="40"/>
  <c r="AL124" i="40"/>
  <c r="AK124" i="40"/>
  <c r="AJ124" i="40"/>
  <c r="AI124" i="40"/>
  <c r="AH124" i="40"/>
  <c r="AG124" i="40"/>
  <c r="AF124" i="40"/>
  <c r="AE124" i="40"/>
  <c r="AD124" i="40"/>
  <c r="AC124" i="40"/>
  <c r="AB124" i="40"/>
  <c r="AA124" i="40"/>
  <c r="Z124" i="40"/>
  <c r="Y124" i="40"/>
  <c r="X124" i="40"/>
  <c r="W124" i="40"/>
  <c r="H124" i="40"/>
  <c r="F124" i="40"/>
  <c r="BA122" i="40"/>
  <c r="AZ122" i="40"/>
  <c r="AY122" i="40"/>
  <c r="AX122" i="40"/>
  <c r="AW122" i="40"/>
  <c r="AV122" i="40"/>
  <c r="AU122" i="40"/>
  <c r="AT122" i="40"/>
  <c r="AS122" i="40"/>
  <c r="AR122" i="40"/>
  <c r="AQ122" i="40"/>
  <c r="AP122" i="40"/>
  <c r="AO122" i="40"/>
  <c r="AN122" i="40"/>
  <c r="AM122" i="40"/>
  <c r="AL122" i="40"/>
  <c r="AK122" i="40"/>
  <c r="AJ122" i="40"/>
  <c r="AI122" i="40"/>
  <c r="AH122" i="40"/>
  <c r="AG122" i="40"/>
  <c r="AF122" i="40"/>
  <c r="AE122" i="40"/>
  <c r="AD122" i="40"/>
  <c r="AC122" i="40"/>
  <c r="AB122" i="40"/>
  <c r="AA122" i="40"/>
  <c r="Z122" i="40"/>
  <c r="Y122" i="40"/>
  <c r="X122" i="40"/>
  <c r="W122" i="40"/>
  <c r="H122" i="40"/>
  <c r="F122" i="40"/>
  <c r="BA120" i="40"/>
  <c r="AZ120" i="40"/>
  <c r="AY120" i="40"/>
  <c r="AX120" i="40"/>
  <c r="AW120" i="40"/>
  <c r="AV120" i="40"/>
  <c r="AU120" i="40"/>
  <c r="AT120" i="40"/>
  <c r="AS120" i="40"/>
  <c r="AR120" i="40"/>
  <c r="AQ120" i="40"/>
  <c r="AP120" i="40"/>
  <c r="AO120" i="40"/>
  <c r="AN120" i="40"/>
  <c r="AM120" i="40"/>
  <c r="AL120" i="40"/>
  <c r="AK120" i="40"/>
  <c r="AJ120" i="40"/>
  <c r="AI120" i="40"/>
  <c r="AH120" i="40"/>
  <c r="AG120" i="40"/>
  <c r="AF120" i="40"/>
  <c r="AE120" i="40"/>
  <c r="AD120" i="40"/>
  <c r="AC120" i="40"/>
  <c r="AB120" i="40"/>
  <c r="AA120" i="40"/>
  <c r="Z120" i="40"/>
  <c r="Y120" i="40"/>
  <c r="X120" i="40"/>
  <c r="W120" i="40"/>
  <c r="H120" i="40"/>
  <c r="F120" i="40"/>
  <c r="BA118" i="40"/>
  <c r="AZ118" i="40"/>
  <c r="AY118" i="40"/>
  <c r="AX118" i="40"/>
  <c r="AW118" i="40"/>
  <c r="AV118" i="40"/>
  <c r="AU118" i="40"/>
  <c r="AT118" i="40"/>
  <c r="AS118" i="40"/>
  <c r="AR118" i="40"/>
  <c r="AQ118" i="40"/>
  <c r="AP118" i="40"/>
  <c r="AO118" i="40"/>
  <c r="AN118" i="40"/>
  <c r="AM118" i="40"/>
  <c r="AL118" i="40"/>
  <c r="AK118" i="40"/>
  <c r="AJ118" i="40"/>
  <c r="AI118" i="40"/>
  <c r="AH118" i="40"/>
  <c r="AG118" i="40"/>
  <c r="AF118" i="40"/>
  <c r="AE118" i="40"/>
  <c r="AD118" i="40"/>
  <c r="AC118" i="40"/>
  <c r="AB118" i="40"/>
  <c r="AA118" i="40"/>
  <c r="Z118" i="40"/>
  <c r="Y118" i="40"/>
  <c r="X118" i="40"/>
  <c r="W118" i="40"/>
  <c r="H118" i="40"/>
  <c r="F118" i="40"/>
  <c r="BA116" i="40"/>
  <c r="AZ116" i="40"/>
  <c r="AY116" i="40"/>
  <c r="AX116" i="40"/>
  <c r="AW116" i="40"/>
  <c r="AV116" i="40"/>
  <c r="AU116" i="40"/>
  <c r="AT116" i="40"/>
  <c r="AS116" i="40"/>
  <c r="AR116" i="40"/>
  <c r="AQ116" i="40"/>
  <c r="AP116" i="40"/>
  <c r="AO116" i="40"/>
  <c r="AN116" i="40"/>
  <c r="AM116" i="40"/>
  <c r="AL116" i="40"/>
  <c r="AK116" i="40"/>
  <c r="AJ116" i="40"/>
  <c r="AI116" i="40"/>
  <c r="AH116" i="40"/>
  <c r="AG116" i="40"/>
  <c r="AF116" i="40"/>
  <c r="AE116" i="40"/>
  <c r="AD116" i="40"/>
  <c r="AC116" i="40"/>
  <c r="AB116" i="40"/>
  <c r="AA116" i="40"/>
  <c r="Z116" i="40"/>
  <c r="Y116" i="40"/>
  <c r="X116" i="40"/>
  <c r="W116" i="40"/>
  <c r="H116" i="40"/>
  <c r="F116" i="40"/>
  <c r="BA114" i="40"/>
  <c r="AZ114" i="40"/>
  <c r="AY114" i="40"/>
  <c r="AX114" i="40"/>
  <c r="AW114" i="40"/>
  <c r="AV114" i="40"/>
  <c r="AU114" i="40"/>
  <c r="AT114" i="40"/>
  <c r="AS114" i="40"/>
  <c r="AR114" i="40"/>
  <c r="AQ114" i="40"/>
  <c r="AP114" i="40"/>
  <c r="AO114" i="40"/>
  <c r="AN114" i="40"/>
  <c r="AM114" i="40"/>
  <c r="AL114" i="40"/>
  <c r="AK114" i="40"/>
  <c r="AJ114" i="40"/>
  <c r="AI114" i="40"/>
  <c r="AH114" i="40"/>
  <c r="AG114" i="40"/>
  <c r="AF114" i="40"/>
  <c r="AE114" i="40"/>
  <c r="AD114" i="40"/>
  <c r="AC114" i="40"/>
  <c r="AB114" i="40"/>
  <c r="AA114" i="40"/>
  <c r="Z114" i="40"/>
  <c r="Y114" i="40"/>
  <c r="X114" i="40"/>
  <c r="W114" i="40"/>
  <c r="H114" i="40"/>
  <c r="F114" i="40"/>
  <c r="BA112" i="40"/>
  <c r="AZ112" i="40"/>
  <c r="AY112" i="40"/>
  <c r="AX112" i="40"/>
  <c r="AW112" i="40"/>
  <c r="AV112" i="40"/>
  <c r="AU112" i="40"/>
  <c r="AT112" i="40"/>
  <c r="AS112" i="40"/>
  <c r="AR112" i="40"/>
  <c r="AQ112" i="40"/>
  <c r="AP112" i="40"/>
  <c r="AO112" i="40"/>
  <c r="AN112" i="40"/>
  <c r="AM112" i="40"/>
  <c r="AL112" i="40"/>
  <c r="AK112" i="40"/>
  <c r="AJ112" i="40"/>
  <c r="AI112" i="40"/>
  <c r="AH112" i="40"/>
  <c r="AG112" i="40"/>
  <c r="AF112" i="40"/>
  <c r="AE112" i="40"/>
  <c r="AD112" i="40"/>
  <c r="AC112" i="40"/>
  <c r="AB112" i="40"/>
  <c r="AA112" i="40"/>
  <c r="Z112" i="40"/>
  <c r="Y112" i="40"/>
  <c r="X112" i="40"/>
  <c r="W112" i="40"/>
  <c r="H112" i="40"/>
  <c r="F112" i="40"/>
  <c r="BA110" i="40"/>
  <c r="AZ110" i="40"/>
  <c r="AY110" i="40"/>
  <c r="AX110" i="40"/>
  <c r="AW110" i="40"/>
  <c r="AV110" i="40"/>
  <c r="AU110" i="40"/>
  <c r="AT110" i="40"/>
  <c r="AS110" i="40"/>
  <c r="AR110" i="40"/>
  <c r="AQ110" i="40"/>
  <c r="AP110" i="40"/>
  <c r="AO110" i="40"/>
  <c r="AN110" i="40"/>
  <c r="AM110" i="40"/>
  <c r="AL110" i="40"/>
  <c r="AK110" i="40"/>
  <c r="AJ110" i="40"/>
  <c r="AI110" i="40"/>
  <c r="AH110" i="40"/>
  <c r="AG110" i="40"/>
  <c r="AF110" i="40"/>
  <c r="AE110" i="40"/>
  <c r="AD110" i="40"/>
  <c r="AC110" i="40"/>
  <c r="AB110" i="40"/>
  <c r="AA110" i="40"/>
  <c r="Z110" i="40"/>
  <c r="Y110" i="40"/>
  <c r="X110" i="40"/>
  <c r="W110" i="40"/>
  <c r="H110" i="40"/>
  <c r="F110" i="40"/>
  <c r="BA108" i="40"/>
  <c r="AZ108" i="40"/>
  <c r="AY108" i="40"/>
  <c r="AX108" i="40"/>
  <c r="AW108" i="40"/>
  <c r="AV108" i="40"/>
  <c r="AU108" i="40"/>
  <c r="AT108" i="40"/>
  <c r="AS108" i="40"/>
  <c r="AR108" i="40"/>
  <c r="AQ108" i="40"/>
  <c r="AP108" i="40"/>
  <c r="AO108" i="40"/>
  <c r="AN108" i="40"/>
  <c r="AM108" i="40"/>
  <c r="AL108" i="40"/>
  <c r="AK108" i="40"/>
  <c r="AJ108" i="40"/>
  <c r="AI108" i="40"/>
  <c r="AH108" i="40"/>
  <c r="AG108" i="40"/>
  <c r="AF108" i="40"/>
  <c r="AE108" i="40"/>
  <c r="AD108" i="40"/>
  <c r="AC108" i="40"/>
  <c r="AB108" i="40"/>
  <c r="AA108" i="40"/>
  <c r="Z108" i="40"/>
  <c r="Y108" i="40"/>
  <c r="X108" i="40"/>
  <c r="W108" i="40"/>
  <c r="H108" i="40"/>
  <c r="F108" i="40"/>
  <c r="BA106" i="40"/>
  <c r="AZ106" i="40"/>
  <c r="AY106" i="40"/>
  <c r="AX106" i="40"/>
  <c r="AW106" i="40"/>
  <c r="AV106" i="40"/>
  <c r="AU106" i="40"/>
  <c r="AT106" i="40"/>
  <c r="AS106" i="40"/>
  <c r="AR106" i="40"/>
  <c r="AQ106" i="40"/>
  <c r="AP106" i="40"/>
  <c r="AO106" i="40"/>
  <c r="AN106" i="40"/>
  <c r="AM106" i="40"/>
  <c r="AL106" i="40"/>
  <c r="AK106" i="40"/>
  <c r="AJ106" i="40"/>
  <c r="AI106" i="40"/>
  <c r="AH106" i="40"/>
  <c r="AG106" i="40"/>
  <c r="AF106" i="40"/>
  <c r="AE106" i="40"/>
  <c r="AD106" i="40"/>
  <c r="AC106" i="40"/>
  <c r="AB106" i="40"/>
  <c r="AA106" i="40"/>
  <c r="Z106" i="40"/>
  <c r="Y106" i="40"/>
  <c r="X106" i="40"/>
  <c r="W106" i="40"/>
  <c r="H106" i="40"/>
  <c r="F106" i="40"/>
  <c r="BA104" i="40"/>
  <c r="AZ104" i="40"/>
  <c r="AY104" i="40"/>
  <c r="AX104" i="40"/>
  <c r="AW104" i="40"/>
  <c r="AV104" i="40"/>
  <c r="AU104" i="40"/>
  <c r="AT104" i="40"/>
  <c r="AS104" i="40"/>
  <c r="AR104" i="40"/>
  <c r="AQ104" i="40"/>
  <c r="AP104" i="40"/>
  <c r="AO104" i="40"/>
  <c r="AN104" i="40"/>
  <c r="AM104" i="40"/>
  <c r="AL104" i="40"/>
  <c r="AK104" i="40"/>
  <c r="AJ104" i="40"/>
  <c r="AI104" i="40"/>
  <c r="AH104" i="40"/>
  <c r="AG104" i="40"/>
  <c r="AF104" i="40"/>
  <c r="AE104" i="40"/>
  <c r="AD104" i="40"/>
  <c r="AC104" i="40"/>
  <c r="AB104" i="40"/>
  <c r="AA104" i="40"/>
  <c r="Z104" i="40"/>
  <c r="Y104" i="40"/>
  <c r="X104" i="40"/>
  <c r="W104" i="40"/>
  <c r="H104" i="40"/>
  <c r="F104" i="40"/>
  <c r="BA102" i="40"/>
  <c r="AZ102" i="40"/>
  <c r="AY102" i="40"/>
  <c r="AX102" i="40"/>
  <c r="AW102" i="40"/>
  <c r="AV102" i="40"/>
  <c r="AU102" i="40"/>
  <c r="AT102" i="40"/>
  <c r="AS102" i="40"/>
  <c r="AR102" i="40"/>
  <c r="AQ102" i="40"/>
  <c r="AP102" i="40"/>
  <c r="AO102" i="40"/>
  <c r="AN102" i="40"/>
  <c r="AM102" i="40"/>
  <c r="AL102" i="40"/>
  <c r="AK102" i="40"/>
  <c r="AJ102" i="40"/>
  <c r="AI102" i="40"/>
  <c r="AH102" i="40"/>
  <c r="AG102" i="40"/>
  <c r="AF102" i="40"/>
  <c r="AE102" i="40"/>
  <c r="AD102" i="40"/>
  <c r="AC102" i="40"/>
  <c r="AB102" i="40"/>
  <c r="AA102" i="40"/>
  <c r="Z102" i="40"/>
  <c r="Y102" i="40"/>
  <c r="X102" i="40"/>
  <c r="W102" i="40"/>
  <c r="H102" i="40"/>
  <c r="F102" i="40"/>
  <c r="BA100" i="40"/>
  <c r="AZ100" i="40"/>
  <c r="AY100" i="40"/>
  <c r="AX100" i="40"/>
  <c r="AW100" i="40"/>
  <c r="AV100" i="40"/>
  <c r="AU100" i="40"/>
  <c r="AT100" i="40"/>
  <c r="AS100" i="40"/>
  <c r="AR100" i="40"/>
  <c r="AQ100" i="40"/>
  <c r="AP100" i="40"/>
  <c r="AO100" i="40"/>
  <c r="AN100" i="40"/>
  <c r="AM100" i="40"/>
  <c r="AL100" i="40"/>
  <c r="AK100" i="40"/>
  <c r="AJ100" i="40"/>
  <c r="AI100" i="40"/>
  <c r="AH100" i="40"/>
  <c r="AG100" i="40"/>
  <c r="AF100" i="40"/>
  <c r="AE100" i="40"/>
  <c r="AD100" i="40"/>
  <c r="AC100" i="40"/>
  <c r="AB100" i="40"/>
  <c r="AA100" i="40"/>
  <c r="Z100" i="40"/>
  <c r="Y100" i="40"/>
  <c r="X100" i="40"/>
  <c r="W100" i="40"/>
  <c r="H100" i="40"/>
  <c r="F100" i="40"/>
  <c r="BA98" i="40"/>
  <c r="AZ98" i="40"/>
  <c r="AY98" i="40"/>
  <c r="AX98" i="40"/>
  <c r="AW98" i="40"/>
  <c r="AV98" i="40"/>
  <c r="AU98" i="40"/>
  <c r="AT98" i="40"/>
  <c r="AS98" i="40"/>
  <c r="AR98" i="40"/>
  <c r="AQ98" i="40"/>
  <c r="AP98" i="40"/>
  <c r="AO98" i="40"/>
  <c r="AN98" i="40"/>
  <c r="AM98" i="40"/>
  <c r="AL98" i="40"/>
  <c r="AK98" i="40"/>
  <c r="AJ98" i="40"/>
  <c r="AI98" i="40"/>
  <c r="AH98" i="40"/>
  <c r="AG98" i="40"/>
  <c r="AF98" i="40"/>
  <c r="AE98" i="40"/>
  <c r="AD98" i="40"/>
  <c r="AC98" i="40"/>
  <c r="AB98" i="40"/>
  <c r="AA98" i="40"/>
  <c r="Z98" i="40"/>
  <c r="Y98" i="40"/>
  <c r="X98" i="40"/>
  <c r="W98" i="40"/>
  <c r="H98" i="40"/>
  <c r="F98" i="40"/>
  <c r="BA96" i="40"/>
  <c r="AZ96" i="40"/>
  <c r="AY96" i="40"/>
  <c r="AX96" i="40"/>
  <c r="AW96" i="40"/>
  <c r="AV96" i="40"/>
  <c r="AU96" i="40"/>
  <c r="AT96" i="40"/>
  <c r="AS96" i="40"/>
  <c r="AR96" i="40"/>
  <c r="AQ96" i="40"/>
  <c r="AP96" i="40"/>
  <c r="AO96" i="40"/>
  <c r="AN96" i="40"/>
  <c r="AM96" i="40"/>
  <c r="AL96" i="40"/>
  <c r="AK96" i="40"/>
  <c r="AJ96" i="40"/>
  <c r="AI96" i="40"/>
  <c r="AH96" i="40"/>
  <c r="AG96" i="40"/>
  <c r="AF96" i="40"/>
  <c r="AE96" i="40"/>
  <c r="AD96" i="40"/>
  <c r="AC96" i="40"/>
  <c r="AB96" i="40"/>
  <c r="AA96" i="40"/>
  <c r="Z96" i="40"/>
  <c r="Y96" i="40"/>
  <c r="X96" i="40"/>
  <c r="W96" i="40"/>
  <c r="H96" i="40"/>
  <c r="F96" i="40"/>
  <c r="BA94" i="40"/>
  <c r="AZ94" i="40"/>
  <c r="AY94" i="40"/>
  <c r="AX94" i="40"/>
  <c r="AW94" i="40"/>
  <c r="AV94" i="40"/>
  <c r="AU94" i="40"/>
  <c r="AT94" i="40"/>
  <c r="AS94" i="40"/>
  <c r="AR94" i="40"/>
  <c r="AQ94" i="40"/>
  <c r="AP94" i="40"/>
  <c r="AO94" i="40"/>
  <c r="AN94" i="40"/>
  <c r="AM94" i="40"/>
  <c r="AL94" i="40"/>
  <c r="AK94" i="40"/>
  <c r="AJ94" i="40"/>
  <c r="AI94" i="40"/>
  <c r="AH94" i="40"/>
  <c r="AG94" i="40"/>
  <c r="AF94" i="40"/>
  <c r="AE94" i="40"/>
  <c r="AD94" i="40"/>
  <c r="AC94" i="40"/>
  <c r="AB94" i="40"/>
  <c r="AA94" i="40"/>
  <c r="Z94" i="40"/>
  <c r="Y94" i="40"/>
  <c r="X94" i="40"/>
  <c r="W94" i="40"/>
  <c r="H94" i="40"/>
  <c r="F94" i="40"/>
  <c r="BA92" i="40"/>
  <c r="AZ92" i="40"/>
  <c r="AY92" i="40"/>
  <c r="AX92" i="40"/>
  <c r="AW92" i="40"/>
  <c r="AV92" i="40"/>
  <c r="AU92" i="40"/>
  <c r="AT92" i="40"/>
  <c r="AS92" i="40"/>
  <c r="AR92" i="40"/>
  <c r="AQ92" i="40"/>
  <c r="AP92" i="40"/>
  <c r="AO92" i="40"/>
  <c r="AN92" i="40"/>
  <c r="AM92" i="40"/>
  <c r="AL92" i="40"/>
  <c r="AK92" i="40"/>
  <c r="AJ92" i="40"/>
  <c r="AI92" i="40"/>
  <c r="AH92" i="40"/>
  <c r="AG92" i="40"/>
  <c r="AF92" i="40"/>
  <c r="AE92" i="40"/>
  <c r="AD92" i="40"/>
  <c r="AC92" i="40"/>
  <c r="AB92" i="40"/>
  <c r="AA92" i="40"/>
  <c r="Z92" i="40"/>
  <c r="Y92" i="40"/>
  <c r="X92" i="40"/>
  <c r="W92" i="40"/>
  <c r="H92" i="40"/>
  <c r="F92" i="40"/>
  <c r="AE225" i="40" s="1"/>
  <c r="BA90" i="40"/>
  <c r="AZ90" i="40"/>
  <c r="AY90" i="40"/>
  <c r="AX90" i="40"/>
  <c r="AW90" i="40"/>
  <c r="AV90" i="40"/>
  <c r="AU90" i="40"/>
  <c r="AT90" i="40"/>
  <c r="AS90" i="40"/>
  <c r="AR90" i="40"/>
  <c r="AQ90" i="40"/>
  <c r="AP90" i="40"/>
  <c r="AO90" i="40"/>
  <c r="AN90" i="40"/>
  <c r="AM90" i="40"/>
  <c r="AL90" i="40"/>
  <c r="AK90" i="40"/>
  <c r="AJ90" i="40"/>
  <c r="AI90" i="40"/>
  <c r="AH90" i="40"/>
  <c r="AG90" i="40"/>
  <c r="AF90" i="40"/>
  <c r="AE90" i="40"/>
  <c r="AD90" i="40"/>
  <c r="AC90" i="40"/>
  <c r="AB90" i="40"/>
  <c r="AA90" i="40"/>
  <c r="Z90" i="40"/>
  <c r="Y90" i="40"/>
  <c r="X90" i="40"/>
  <c r="W90" i="40"/>
  <c r="H90" i="40"/>
  <c r="F90" i="40"/>
  <c r="BA88" i="40"/>
  <c r="AZ88" i="40"/>
  <c r="AY88" i="40"/>
  <c r="AX88" i="40"/>
  <c r="AW88" i="40"/>
  <c r="AV88" i="40"/>
  <c r="AU88" i="40"/>
  <c r="AT88" i="40"/>
  <c r="AS88" i="40"/>
  <c r="AR88" i="40"/>
  <c r="AQ88" i="40"/>
  <c r="AP88" i="40"/>
  <c r="AO88" i="40"/>
  <c r="AN88" i="40"/>
  <c r="AM88" i="40"/>
  <c r="AL88" i="40"/>
  <c r="AK88" i="40"/>
  <c r="AJ88" i="40"/>
  <c r="AI88" i="40"/>
  <c r="AH88" i="40"/>
  <c r="AG88" i="40"/>
  <c r="AF88" i="40"/>
  <c r="AE88" i="40"/>
  <c r="AD88" i="40"/>
  <c r="AC88" i="40"/>
  <c r="AB88" i="40"/>
  <c r="AA88" i="40"/>
  <c r="Z88" i="40"/>
  <c r="Y88" i="40"/>
  <c r="X88" i="40"/>
  <c r="W88" i="40"/>
  <c r="H88" i="40"/>
  <c r="F88" i="40"/>
  <c r="BA86" i="40"/>
  <c r="AZ86" i="40"/>
  <c r="AY86" i="40"/>
  <c r="AX86" i="40"/>
  <c r="AW86" i="40"/>
  <c r="AV86" i="40"/>
  <c r="AU86" i="40"/>
  <c r="AT86" i="40"/>
  <c r="AS86" i="40"/>
  <c r="AR86" i="40"/>
  <c r="AQ86" i="40"/>
  <c r="AP86" i="40"/>
  <c r="AO86" i="40"/>
  <c r="AN86" i="40"/>
  <c r="AM86" i="40"/>
  <c r="AL86" i="40"/>
  <c r="AK86" i="40"/>
  <c r="AJ86" i="40"/>
  <c r="AI86" i="40"/>
  <c r="AH86" i="40"/>
  <c r="AG86" i="40"/>
  <c r="AF86" i="40"/>
  <c r="AE86" i="40"/>
  <c r="AD86" i="40"/>
  <c r="AC86" i="40"/>
  <c r="AB86" i="40"/>
  <c r="AA86" i="40"/>
  <c r="Z86" i="40"/>
  <c r="Y86" i="40"/>
  <c r="X86" i="40"/>
  <c r="W86" i="40"/>
  <c r="H86" i="40"/>
  <c r="F86" i="40"/>
  <c r="BA84" i="40"/>
  <c r="AZ84" i="40"/>
  <c r="AY84" i="40"/>
  <c r="AX84" i="40"/>
  <c r="AW84" i="40"/>
  <c r="AV84" i="40"/>
  <c r="AU84" i="40"/>
  <c r="AT84" i="40"/>
  <c r="AS84" i="40"/>
  <c r="AR84" i="40"/>
  <c r="AQ84" i="40"/>
  <c r="AP84" i="40"/>
  <c r="AO84" i="40"/>
  <c r="AN84" i="40"/>
  <c r="AM84" i="40"/>
  <c r="AL84" i="40"/>
  <c r="AK84" i="40"/>
  <c r="AJ84" i="40"/>
  <c r="AI84" i="40"/>
  <c r="AH84" i="40"/>
  <c r="AG84" i="40"/>
  <c r="AF84" i="40"/>
  <c r="AE84" i="40"/>
  <c r="AD84" i="40"/>
  <c r="AC84" i="40"/>
  <c r="AB84" i="40"/>
  <c r="AA84" i="40"/>
  <c r="Z84" i="40"/>
  <c r="Y84" i="40"/>
  <c r="X84" i="40"/>
  <c r="W84" i="40"/>
  <c r="H84" i="40"/>
  <c r="F84" i="40"/>
  <c r="BA82" i="40"/>
  <c r="AZ82" i="40"/>
  <c r="AY82" i="40"/>
  <c r="AX82" i="40"/>
  <c r="AW82" i="40"/>
  <c r="AV82" i="40"/>
  <c r="AU82" i="40"/>
  <c r="AT82" i="40"/>
  <c r="AS82" i="40"/>
  <c r="AR82" i="40"/>
  <c r="AQ82" i="40"/>
  <c r="AP82" i="40"/>
  <c r="AO82" i="40"/>
  <c r="AN82" i="40"/>
  <c r="AM82" i="40"/>
  <c r="AL82" i="40"/>
  <c r="AK82" i="40"/>
  <c r="AJ82" i="40"/>
  <c r="AI82" i="40"/>
  <c r="AH82" i="40"/>
  <c r="AG82" i="40"/>
  <c r="AF82" i="40"/>
  <c r="AE82" i="40"/>
  <c r="AD82" i="40"/>
  <c r="AC82" i="40"/>
  <c r="AB82" i="40"/>
  <c r="AA82" i="40"/>
  <c r="Z82" i="40"/>
  <c r="Y82" i="40"/>
  <c r="X82" i="40"/>
  <c r="W82" i="40"/>
  <c r="H82" i="40"/>
  <c r="F82" i="40"/>
  <c r="BA80" i="40"/>
  <c r="AZ80" i="40"/>
  <c r="AY80" i="40"/>
  <c r="AX80" i="40"/>
  <c r="AW80" i="40"/>
  <c r="AV80" i="40"/>
  <c r="AU80" i="40"/>
  <c r="AT80" i="40"/>
  <c r="AS80" i="40"/>
  <c r="AR80" i="40"/>
  <c r="AQ80" i="40"/>
  <c r="AP80" i="40"/>
  <c r="AO80" i="40"/>
  <c r="AN80" i="40"/>
  <c r="AM80" i="40"/>
  <c r="AL80" i="40"/>
  <c r="AK80" i="40"/>
  <c r="AJ80" i="40"/>
  <c r="AI80" i="40"/>
  <c r="AH80" i="40"/>
  <c r="AG80" i="40"/>
  <c r="AF80" i="40"/>
  <c r="AE80" i="40"/>
  <c r="AD80" i="40"/>
  <c r="AC80" i="40"/>
  <c r="AB80" i="40"/>
  <c r="AA80" i="40"/>
  <c r="Z80" i="40"/>
  <c r="Y80" i="40"/>
  <c r="X80" i="40"/>
  <c r="W80" i="40"/>
  <c r="H80" i="40"/>
  <c r="F80" i="40"/>
  <c r="BA78" i="40"/>
  <c r="AZ78" i="40"/>
  <c r="AY78" i="40"/>
  <c r="AX78" i="40"/>
  <c r="AW78" i="40"/>
  <c r="AV78" i="40"/>
  <c r="AU78" i="40"/>
  <c r="AT78" i="40"/>
  <c r="AS78" i="40"/>
  <c r="AR78" i="40"/>
  <c r="AQ78" i="40"/>
  <c r="AP78" i="40"/>
  <c r="AO78" i="40"/>
  <c r="AN78" i="40"/>
  <c r="AM78" i="40"/>
  <c r="AL78" i="40"/>
  <c r="AK78" i="40"/>
  <c r="AJ78" i="40"/>
  <c r="AI78" i="40"/>
  <c r="AH78" i="40"/>
  <c r="AG78" i="40"/>
  <c r="AF78" i="40"/>
  <c r="AE78" i="40"/>
  <c r="AD78" i="40"/>
  <c r="AC78" i="40"/>
  <c r="AB78" i="40"/>
  <c r="AA78" i="40"/>
  <c r="Z78" i="40"/>
  <c r="Y78" i="40"/>
  <c r="X78" i="40"/>
  <c r="W78" i="40"/>
  <c r="H78" i="40"/>
  <c r="F78" i="40"/>
  <c r="BA76" i="40"/>
  <c r="AZ76" i="40"/>
  <c r="AY76" i="40"/>
  <c r="AX76" i="40"/>
  <c r="AW76" i="40"/>
  <c r="AV76" i="40"/>
  <c r="AU76" i="40"/>
  <c r="AT76" i="40"/>
  <c r="AS76" i="40"/>
  <c r="AR76" i="40"/>
  <c r="AQ76" i="40"/>
  <c r="AP76" i="40"/>
  <c r="AO76" i="40"/>
  <c r="AN76" i="40"/>
  <c r="AM76" i="40"/>
  <c r="AL76" i="40"/>
  <c r="AK76" i="40"/>
  <c r="AJ76" i="40"/>
  <c r="AI76" i="40"/>
  <c r="AH76" i="40"/>
  <c r="AG76" i="40"/>
  <c r="AF76" i="40"/>
  <c r="AE76" i="40"/>
  <c r="AD76" i="40"/>
  <c r="BB76" i="40" s="1"/>
  <c r="BD76" i="40" s="1"/>
  <c r="AC76" i="40"/>
  <c r="AB76" i="40"/>
  <c r="AA76" i="40"/>
  <c r="Z76" i="40"/>
  <c r="Y76" i="40"/>
  <c r="X76" i="40"/>
  <c r="W76" i="40"/>
  <c r="H76" i="40"/>
  <c r="F76" i="40"/>
  <c r="BA74" i="40"/>
  <c r="AZ74" i="40"/>
  <c r="AY74" i="40"/>
  <c r="AX74" i="40"/>
  <c r="AW74" i="40"/>
  <c r="AV74" i="40"/>
  <c r="AU74" i="40"/>
  <c r="AT74" i="40"/>
  <c r="AS74" i="40"/>
  <c r="AR74" i="40"/>
  <c r="AQ74" i="40"/>
  <c r="AP74" i="40"/>
  <c r="AO74" i="40"/>
  <c r="AN74" i="40"/>
  <c r="AM74" i="40"/>
  <c r="AL74" i="40"/>
  <c r="AK74" i="40"/>
  <c r="AJ74" i="40"/>
  <c r="AI74" i="40"/>
  <c r="AH74" i="40"/>
  <c r="AG74" i="40"/>
  <c r="AF74" i="40"/>
  <c r="AE74" i="40"/>
  <c r="AD74" i="40"/>
  <c r="AC74" i="40"/>
  <c r="AB74" i="40"/>
  <c r="AA74" i="40"/>
  <c r="Z74" i="40"/>
  <c r="Y74" i="40"/>
  <c r="X74" i="40"/>
  <c r="W74" i="40"/>
  <c r="H74" i="40"/>
  <c r="F74" i="40"/>
  <c r="BA72" i="40"/>
  <c r="AZ72" i="40"/>
  <c r="AY72" i="40"/>
  <c r="AX72" i="40"/>
  <c r="AW72" i="40"/>
  <c r="AV72" i="40"/>
  <c r="AU72" i="40"/>
  <c r="AT72" i="40"/>
  <c r="AS72" i="40"/>
  <c r="AR72" i="40"/>
  <c r="AQ72" i="40"/>
  <c r="AP72" i="40"/>
  <c r="AO72" i="40"/>
  <c r="AN72" i="40"/>
  <c r="AM72" i="40"/>
  <c r="AL72" i="40"/>
  <c r="AK72" i="40"/>
  <c r="AJ72" i="40"/>
  <c r="AI72" i="40"/>
  <c r="AH72" i="40"/>
  <c r="AG72" i="40"/>
  <c r="AF72" i="40"/>
  <c r="AE72" i="40"/>
  <c r="AD72" i="40"/>
  <c r="AC72" i="40"/>
  <c r="AB72" i="40"/>
  <c r="AA72" i="40"/>
  <c r="Z72" i="40"/>
  <c r="Y72" i="40"/>
  <c r="X72" i="40"/>
  <c r="W72" i="40"/>
  <c r="H72" i="40"/>
  <c r="F72" i="40"/>
  <c r="BA70" i="40"/>
  <c r="AZ70" i="40"/>
  <c r="AY70" i="40"/>
  <c r="AX70" i="40"/>
  <c r="AW70" i="40"/>
  <c r="AV70" i="40"/>
  <c r="AU70" i="40"/>
  <c r="AT70" i="40"/>
  <c r="AS70" i="40"/>
  <c r="AR70" i="40"/>
  <c r="AQ70" i="40"/>
  <c r="AP70" i="40"/>
  <c r="AO70" i="40"/>
  <c r="AN70" i="40"/>
  <c r="AM70" i="40"/>
  <c r="AL70" i="40"/>
  <c r="AK70" i="40"/>
  <c r="AJ70" i="40"/>
  <c r="AI70" i="40"/>
  <c r="AH70" i="40"/>
  <c r="AG70" i="40"/>
  <c r="AF70" i="40"/>
  <c r="AE70" i="40"/>
  <c r="AD70" i="40"/>
  <c r="AC70" i="40"/>
  <c r="AB70" i="40"/>
  <c r="AA70" i="40"/>
  <c r="Z70" i="40"/>
  <c r="Y70" i="40"/>
  <c r="X70" i="40"/>
  <c r="W70" i="40"/>
  <c r="H70" i="40"/>
  <c r="F70" i="40"/>
  <c r="BA68" i="40"/>
  <c r="AZ68" i="40"/>
  <c r="AY68" i="40"/>
  <c r="AX68" i="40"/>
  <c r="AW68" i="40"/>
  <c r="AV68" i="40"/>
  <c r="AU68" i="40"/>
  <c r="AT68" i="40"/>
  <c r="AS68" i="40"/>
  <c r="AR68" i="40"/>
  <c r="AQ68" i="40"/>
  <c r="AP68" i="40"/>
  <c r="AO68" i="40"/>
  <c r="AN68" i="40"/>
  <c r="AM68" i="40"/>
  <c r="AL68" i="40"/>
  <c r="AK68" i="40"/>
  <c r="AJ68" i="40"/>
  <c r="AI68" i="40"/>
  <c r="AH68" i="40"/>
  <c r="AG68" i="40"/>
  <c r="AF68" i="40"/>
  <c r="AE68" i="40"/>
  <c r="AD68" i="40"/>
  <c r="AC68" i="40"/>
  <c r="AB68" i="40"/>
  <c r="AA68" i="40"/>
  <c r="Z68" i="40"/>
  <c r="Y68" i="40"/>
  <c r="X68" i="40"/>
  <c r="W68" i="40"/>
  <c r="H68" i="40"/>
  <c r="F68" i="40"/>
  <c r="BA66" i="40"/>
  <c r="AZ66" i="40"/>
  <c r="AY66" i="40"/>
  <c r="AX66" i="40"/>
  <c r="AW66" i="40"/>
  <c r="AV66" i="40"/>
  <c r="AU66" i="40"/>
  <c r="AT66" i="40"/>
  <c r="AS66" i="40"/>
  <c r="AR66" i="40"/>
  <c r="AQ66" i="40"/>
  <c r="AP66" i="40"/>
  <c r="AO66" i="40"/>
  <c r="AN66" i="40"/>
  <c r="AM66" i="40"/>
  <c r="AL66" i="40"/>
  <c r="AK66" i="40"/>
  <c r="AJ66" i="40"/>
  <c r="AI66" i="40"/>
  <c r="AH66" i="40"/>
  <c r="AG66" i="40"/>
  <c r="AF66" i="40"/>
  <c r="AE66" i="40"/>
  <c r="AD66" i="40"/>
  <c r="AC66" i="40"/>
  <c r="AB66" i="40"/>
  <c r="AA66" i="40"/>
  <c r="Z66" i="40"/>
  <c r="Y66" i="40"/>
  <c r="X66" i="40"/>
  <c r="W66" i="40"/>
  <c r="H66" i="40"/>
  <c r="F66" i="40"/>
  <c r="BA64" i="40"/>
  <c r="AZ64" i="40"/>
  <c r="AY64" i="40"/>
  <c r="AX64" i="40"/>
  <c r="AW64" i="40"/>
  <c r="AV64" i="40"/>
  <c r="AU64" i="40"/>
  <c r="AT64" i="40"/>
  <c r="AS64" i="40"/>
  <c r="AR64" i="40"/>
  <c r="AQ64" i="40"/>
  <c r="AP64" i="40"/>
  <c r="AO64" i="40"/>
  <c r="AN64" i="40"/>
  <c r="AM64" i="40"/>
  <c r="AL64" i="40"/>
  <c r="AK64" i="40"/>
  <c r="AJ64" i="40"/>
  <c r="AI64" i="40"/>
  <c r="AH64" i="40"/>
  <c r="AG64" i="40"/>
  <c r="AF64" i="40"/>
  <c r="AE64" i="40"/>
  <c r="AD64" i="40"/>
  <c r="AC64" i="40"/>
  <c r="AB64" i="40"/>
  <c r="AA64" i="40"/>
  <c r="Z64" i="40"/>
  <c r="Y64" i="40"/>
  <c r="X64" i="40"/>
  <c r="BB64" i="40" s="1"/>
  <c r="BD64" i="40" s="1"/>
  <c r="W64" i="40"/>
  <c r="H64" i="40"/>
  <c r="F64" i="40"/>
  <c r="BA62" i="40"/>
  <c r="AZ62" i="40"/>
  <c r="AY62" i="40"/>
  <c r="AX62" i="40"/>
  <c r="AW62" i="40"/>
  <c r="AV62" i="40"/>
  <c r="AU62" i="40"/>
  <c r="AT62" i="40"/>
  <c r="AS62" i="40"/>
  <c r="AR62" i="40"/>
  <c r="AQ62" i="40"/>
  <c r="AP62" i="40"/>
  <c r="AO62" i="40"/>
  <c r="AN62" i="40"/>
  <c r="AM62" i="40"/>
  <c r="AL62" i="40"/>
  <c r="AK62" i="40"/>
  <c r="AJ62" i="40"/>
  <c r="AI62" i="40"/>
  <c r="AH62" i="40"/>
  <c r="AG62" i="40"/>
  <c r="AF62" i="40"/>
  <c r="AE62" i="40"/>
  <c r="AD62" i="40"/>
  <c r="AC62" i="40"/>
  <c r="AB62" i="40"/>
  <c r="AA62" i="40"/>
  <c r="Z62" i="40"/>
  <c r="Y62" i="40"/>
  <c r="X62" i="40"/>
  <c r="W62" i="40"/>
  <c r="H62" i="40"/>
  <c r="F62" i="40"/>
  <c r="BA60" i="40"/>
  <c r="AZ60" i="40"/>
  <c r="AY60" i="40"/>
  <c r="AX60" i="40"/>
  <c r="AW60" i="40"/>
  <c r="AV60" i="40"/>
  <c r="AU60" i="40"/>
  <c r="AT60" i="40"/>
  <c r="AS60" i="40"/>
  <c r="AR60" i="40"/>
  <c r="AQ60" i="40"/>
  <c r="AP60" i="40"/>
  <c r="AO60" i="40"/>
  <c r="AN60" i="40"/>
  <c r="AM60" i="40"/>
  <c r="AL60" i="40"/>
  <c r="AK60" i="40"/>
  <c r="AJ60" i="40"/>
  <c r="AI60" i="40"/>
  <c r="AH60" i="40"/>
  <c r="AG60" i="40"/>
  <c r="AF60" i="40"/>
  <c r="AE60" i="40"/>
  <c r="AD60" i="40"/>
  <c r="AC60" i="40"/>
  <c r="AB60" i="40"/>
  <c r="AA60" i="40"/>
  <c r="Z60" i="40"/>
  <c r="Y60" i="40"/>
  <c r="X60" i="40"/>
  <c r="W60" i="40"/>
  <c r="H60" i="40"/>
  <c r="F60" i="40"/>
  <c r="BA58" i="40"/>
  <c r="AZ58" i="40"/>
  <c r="AY58" i="40"/>
  <c r="AX58" i="40"/>
  <c r="AW58" i="40"/>
  <c r="AV58" i="40"/>
  <c r="AU58" i="40"/>
  <c r="AT58" i="40"/>
  <c r="AS58" i="40"/>
  <c r="AR58" i="40"/>
  <c r="AQ58" i="40"/>
  <c r="AP58" i="40"/>
  <c r="AO58" i="40"/>
  <c r="AN58" i="40"/>
  <c r="AM58" i="40"/>
  <c r="AL58" i="40"/>
  <c r="AK58" i="40"/>
  <c r="AJ58" i="40"/>
  <c r="AI58" i="40"/>
  <c r="AH58" i="40"/>
  <c r="AG58" i="40"/>
  <c r="AF58" i="40"/>
  <c r="AE58" i="40"/>
  <c r="AD58" i="40"/>
  <c r="AC58" i="40"/>
  <c r="AB58" i="40"/>
  <c r="AA58" i="40"/>
  <c r="Z58" i="40"/>
  <c r="Y58" i="40"/>
  <c r="X58" i="40"/>
  <c r="W58" i="40"/>
  <c r="H58" i="40"/>
  <c r="F58" i="40"/>
  <c r="BA56" i="40"/>
  <c r="AZ56" i="40"/>
  <c r="AY56" i="40"/>
  <c r="AX56" i="40"/>
  <c r="AW56" i="40"/>
  <c r="AV56" i="40"/>
  <c r="AU56" i="40"/>
  <c r="AT56" i="40"/>
  <c r="AS56" i="40"/>
  <c r="AR56" i="40"/>
  <c r="AQ56" i="40"/>
  <c r="AP56" i="40"/>
  <c r="AO56" i="40"/>
  <c r="AN56" i="40"/>
  <c r="AM56" i="40"/>
  <c r="AL56" i="40"/>
  <c r="AK56" i="40"/>
  <c r="AJ56" i="40"/>
  <c r="AI56" i="40"/>
  <c r="AH56" i="40"/>
  <c r="AG56" i="40"/>
  <c r="AF56" i="40"/>
  <c r="AE56" i="40"/>
  <c r="AD56" i="40"/>
  <c r="AC56" i="40"/>
  <c r="AB56" i="40"/>
  <c r="AA56" i="40"/>
  <c r="Z56" i="40"/>
  <c r="Y56" i="40"/>
  <c r="X56" i="40"/>
  <c r="W56" i="40"/>
  <c r="H56" i="40"/>
  <c r="F56" i="40"/>
  <c r="BA54" i="40"/>
  <c r="AZ54" i="40"/>
  <c r="AY54" i="40"/>
  <c r="AX54" i="40"/>
  <c r="AW54" i="40"/>
  <c r="AV54" i="40"/>
  <c r="AU54" i="40"/>
  <c r="AT54" i="40"/>
  <c r="AS54" i="40"/>
  <c r="AR54" i="40"/>
  <c r="AQ54" i="40"/>
  <c r="AP54" i="40"/>
  <c r="AO54" i="40"/>
  <c r="AN54" i="40"/>
  <c r="AM54" i="40"/>
  <c r="AL54" i="40"/>
  <c r="AK54" i="40"/>
  <c r="AJ54" i="40"/>
  <c r="AI54" i="40"/>
  <c r="AH54" i="40"/>
  <c r="AG54" i="40"/>
  <c r="AF54" i="40"/>
  <c r="AE54" i="40"/>
  <c r="AD54" i="40"/>
  <c r="AC54" i="40"/>
  <c r="AB54" i="40"/>
  <c r="AA54" i="40"/>
  <c r="Z54" i="40"/>
  <c r="Y54" i="40"/>
  <c r="X54" i="40"/>
  <c r="W54" i="40"/>
  <c r="H54" i="40"/>
  <c r="F54" i="40"/>
  <c r="BA52" i="40"/>
  <c r="AZ52" i="40"/>
  <c r="AY52" i="40"/>
  <c r="AX52" i="40"/>
  <c r="AW52" i="40"/>
  <c r="AV52" i="40"/>
  <c r="AU52" i="40"/>
  <c r="AT52" i="40"/>
  <c r="AS52" i="40"/>
  <c r="AR52" i="40"/>
  <c r="AQ52" i="40"/>
  <c r="AP52" i="40"/>
  <c r="AO52" i="40"/>
  <c r="AN52" i="40"/>
  <c r="AM52" i="40"/>
  <c r="AL52" i="40"/>
  <c r="AK52" i="40"/>
  <c r="AJ52" i="40"/>
  <c r="AI52" i="40"/>
  <c r="AH52" i="40"/>
  <c r="AG52" i="40"/>
  <c r="AF52" i="40"/>
  <c r="AE52" i="40"/>
  <c r="AD52" i="40"/>
  <c r="AC52" i="40"/>
  <c r="AB52" i="40"/>
  <c r="AA52" i="40"/>
  <c r="Z52" i="40"/>
  <c r="Y52" i="40"/>
  <c r="X52" i="40"/>
  <c r="W52" i="40"/>
  <c r="H52" i="40"/>
  <c r="F52" i="40"/>
  <c r="BA50" i="40"/>
  <c r="AZ50" i="40"/>
  <c r="AY50" i="40"/>
  <c r="AX50" i="40"/>
  <c r="AW50" i="40"/>
  <c r="AV50" i="40"/>
  <c r="AU50" i="40"/>
  <c r="AT50" i="40"/>
  <c r="AS50" i="40"/>
  <c r="AR50" i="40"/>
  <c r="AQ50" i="40"/>
  <c r="AP50" i="40"/>
  <c r="AO50" i="40"/>
  <c r="AN50" i="40"/>
  <c r="AM50" i="40"/>
  <c r="AL50" i="40"/>
  <c r="AK50" i="40"/>
  <c r="AJ50" i="40"/>
  <c r="AI50" i="40"/>
  <c r="AH50" i="40"/>
  <c r="AG50" i="40"/>
  <c r="AF50" i="40"/>
  <c r="AE50" i="40"/>
  <c r="AD50" i="40"/>
  <c r="AC50" i="40"/>
  <c r="AB50" i="40"/>
  <c r="AA50" i="40"/>
  <c r="Z50" i="40"/>
  <c r="Y50" i="40"/>
  <c r="X50" i="40"/>
  <c r="W50" i="40"/>
  <c r="H50" i="40"/>
  <c r="F50" i="40"/>
  <c r="BA48" i="40"/>
  <c r="AZ48" i="40"/>
  <c r="AY48" i="40"/>
  <c r="AX48" i="40"/>
  <c r="AW48" i="40"/>
  <c r="AV48" i="40"/>
  <c r="AU48" i="40"/>
  <c r="AT48" i="40"/>
  <c r="AS48" i="40"/>
  <c r="AR48" i="40"/>
  <c r="AQ48" i="40"/>
  <c r="AP48" i="40"/>
  <c r="AO48" i="40"/>
  <c r="AN48" i="40"/>
  <c r="AM48" i="40"/>
  <c r="AL48" i="40"/>
  <c r="AK48" i="40"/>
  <c r="AJ48" i="40"/>
  <c r="AI48" i="40"/>
  <c r="AH48" i="40"/>
  <c r="AG48" i="40"/>
  <c r="AF48" i="40"/>
  <c r="AE48" i="40"/>
  <c r="AD48" i="40"/>
  <c r="AC48" i="40"/>
  <c r="AB48" i="40"/>
  <c r="AA48" i="40"/>
  <c r="Z48" i="40"/>
  <c r="Y48" i="40"/>
  <c r="X48" i="40"/>
  <c r="BB48" i="40" s="1"/>
  <c r="BD48" i="40" s="1"/>
  <c r="W48" i="40"/>
  <c r="H48" i="40"/>
  <c r="F48" i="40"/>
  <c r="BA46" i="40"/>
  <c r="AZ46" i="40"/>
  <c r="AY46" i="40"/>
  <c r="AX46" i="40"/>
  <c r="AW46" i="40"/>
  <c r="AV46" i="40"/>
  <c r="AU46" i="40"/>
  <c r="AT46" i="40"/>
  <c r="AS46" i="40"/>
  <c r="AR46" i="40"/>
  <c r="AQ46" i="40"/>
  <c r="AP46" i="40"/>
  <c r="AO46" i="40"/>
  <c r="AN46" i="40"/>
  <c r="AM46" i="40"/>
  <c r="AL46" i="40"/>
  <c r="AK46" i="40"/>
  <c r="AJ46" i="40"/>
  <c r="AI46" i="40"/>
  <c r="AH46" i="40"/>
  <c r="AG46" i="40"/>
  <c r="AF46" i="40"/>
  <c r="AE46" i="40"/>
  <c r="AD46" i="40"/>
  <c r="AC46" i="40"/>
  <c r="AB46" i="40"/>
  <c r="AA46" i="40"/>
  <c r="Z46" i="40"/>
  <c r="Y46" i="40"/>
  <c r="X46" i="40"/>
  <c r="W46" i="40"/>
  <c r="H46" i="40"/>
  <c r="F46" i="40"/>
  <c r="BA44" i="40"/>
  <c r="AZ44" i="40"/>
  <c r="AY44" i="40"/>
  <c r="AX44" i="40"/>
  <c r="AW44" i="40"/>
  <c r="AV44" i="40"/>
  <c r="AU44" i="40"/>
  <c r="AT44" i="40"/>
  <c r="AS44" i="40"/>
  <c r="AR44" i="40"/>
  <c r="AQ44" i="40"/>
  <c r="AP44" i="40"/>
  <c r="AO44" i="40"/>
  <c r="AN44" i="40"/>
  <c r="AM44" i="40"/>
  <c r="AL44" i="40"/>
  <c r="AK44" i="40"/>
  <c r="AJ44" i="40"/>
  <c r="AI44" i="40"/>
  <c r="AH44" i="40"/>
  <c r="AG44" i="40"/>
  <c r="AF44" i="40"/>
  <c r="AE44" i="40"/>
  <c r="AD44" i="40"/>
  <c r="AC44" i="40"/>
  <c r="AB44" i="40"/>
  <c r="AA44" i="40"/>
  <c r="Z44" i="40"/>
  <c r="Y44" i="40"/>
  <c r="X44" i="40"/>
  <c r="W44" i="40"/>
  <c r="H44" i="40"/>
  <c r="F44" i="40"/>
  <c r="BA42" i="40"/>
  <c r="AZ42" i="40"/>
  <c r="AY42" i="40"/>
  <c r="AX42" i="40"/>
  <c r="AW42" i="40"/>
  <c r="AV42" i="40"/>
  <c r="AU42" i="40"/>
  <c r="AT42" i="40"/>
  <c r="AS42" i="40"/>
  <c r="AR42" i="40"/>
  <c r="AQ42" i="40"/>
  <c r="AP42" i="40"/>
  <c r="AO42" i="40"/>
  <c r="AN42" i="40"/>
  <c r="AM42" i="40"/>
  <c r="AL42" i="40"/>
  <c r="AK42" i="40"/>
  <c r="AJ42" i="40"/>
  <c r="AI42" i="40"/>
  <c r="AH42" i="40"/>
  <c r="AG42" i="40"/>
  <c r="AF42" i="40"/>
  <c r="AE42" i="40"/>
  <c r="AD42" i="40"/>
  <c r="AC42" i="40"/>
  <c r="AB42" i="40"/>
  <c r="AA42" i="40"/>
  <c r="Z42" i="40"/>
  <c r="Y42" i="40"/>
  <c r="X42" i="40"/>
  <c r="W42" i="40"/>
  <c r="H42" i="40"/>
  <c r="F42" i="40"/>
  <c r="BA40" i="40"/>
  <c r="AZ40" i="40"/>
  <c r="AY40" i="40"/>
  <c r="AX40" i="40"/>
  <c r="AW40" i="40"/>
  <c r="AV40" i="40"/>
  <c r="AU40" i="40"/>
  <c r="AT40" i="40"/>
  <c r="AS40" i="40"/>
  <c r="AR40" i="40"/>
  <c r="AQ40" i="40"/>
  <c r="AP40" i="40"/>
  <c r="AO40" i="40"/>
  <c r="AN40" i="40"/>
  <c r="AM40" i="40"/>
  <c r="AL40" i="40"/>
  <c r="AK40" i="40"/>
  <c r="AJ40" i="40"/>
  <c r="AI40" i="40"/>
  <c r="AH40" i="40"/>
  <c r="AG40" i="40"/>
  <c r="AF40" i="40"/>
  <c r="AE40" i="40"/>
  <c r="AD40" i="40"/>
  <c r="AC40" i="40"/>
  <c r="AB40" i="40"/>
  <c r="AA40" i="40"/>
  <c r="Z40" i="40"/>
  <c r="Y40" i="40"/>
  <c r="X40" i="40"/>
  <c r="BB40" i="40" s="1"/>
  <c r="BD40" i="40" s="1"/>
  <c r="W40" i="40"/>
  <c r="H40" i="40"/>
  <c r="F40" i="40"/>
  <c r="BA38" i="40"/>
  <c r="AZ38" i="40"/>
  <c r="AY38" i="40"/>
  <c r="AX38" i="40"/>
  <c r="AW38" i="40"/>
  <c r="AV38" i="40"/>
  <c r="AU38" i="40"/>
  <c r="AT38" i="40"/>
  <c r="AS38" i="40"/>
  <c r="AR38" i="40"/>
  <c r="AQ38" i="40"/>
  <c r="AP38" i="40"/>
  <c r="AO38" i="40"/>
  <c r="AN38" i="40"/>
  <c r="AM38" i="40"/>
  <c r="AL38" i="40"/>
  <c r="AK38" i="40"/>
  <c r="AJ38" i="40"/>
  <c r="AI38" i="40"/>
  <c r="AH38" i="40"/>
  <c r="AG38" i="40"/>
  <c r="AF38" i="40"/>
  <c r="AE38" i="40"/>
  <c r="AD38" i="40"/>
  <c r="AC38" i="40"/>
  <c r="AB38" i="40"/>
  <c r="AA38" i="40"/>
  <c r="Z38" i="40"/>
  <c r="Y38" i="40"/>
  <c r="X38" i="40"/>
  <c r="W38" i="40"/>
  <c r="H38" i="40"/>
  <c r="F38" i="40"/>
  <c r="BA36" i="40"/>
  <c r="AZ36" i="40"/>
  <c r="AY36" i="40"/>
  <c r="AX36" i="40"/>
  <c r="AW36" i="40"/>
  <c r="AV36" i="40"/>
  <c r="AU36" i="40"/>
  <c r="AT36" i="40"/>
  <c r="AS36" i="40"/>
  <c r="AR36" i="40"/>
  <c r="AQ36" i="40"/>
  <c r="AP36" i="40"/>
  <c r="AO36" i="40"/>
  <c r="AN36" i="40"/>
  <c r="AM36" i="40"/>
  <c r="AL36" i="40"/>
  <c r="AK36" i="40"/>
  <c r="AJ36" i="40"/>
  <c r="AI36" i="40"/>
  <c r="AH36" i="40"/>
  <c r="AG36" i="40"/>
  <c r="AF36" i="40"/>
  <c r="AE36" i="40"/>
  <c r="AD36" i="40"/>
  <c r="AC36" i="40"/>
  <c r="AB36" i="40"/>
  <c r="AA36" i="40"/>
  <c r="Z36" i="40"/>
  <c r="Y36" i="40"/>
  <c r="X36" i="40"/>
  <c r="W36" i="40"/>
  <c r="H36" i="40"/>
  <c r="F36" i="40"/>
  <c r="BA34" i="40"/>
  <c r="AZ34" i="40"/>
  <c r="AY34" i="40"/>
  <c r="AX34" i="40"/>
  <c r="AW34" i="40"/>
  <c r="AV34" i="40"/>
  <c r="AU34" i="40"/>
  <c r="AT34" i="40"/>
  <c r="AS34" i="40"/>
  <c r="AR34" i="40"/>
  <c r="AQ34" i="40"/>
  <c r="AP34" i="40"/>
  <c r="AO34" i="40"/>
  <c r="AN34" i="40"/>
  <c r="AM34" i="40"/>
  <c r="AL34" i="40"/>
  <c r="AK34" i="40"/>
  <c r="AJ34" i="40"/>
  <c r="AI34" i="40"/>
  <c r="AH34" i="40"/>
  <c r="AG34" i="40"/>
  <c r="AF34" i="40"/>
  <c r="AE34" i="40"/>
  <c r="AD34" i="40"/>
  <c r="AC34" i="40"/>
  <c r="AB34" i="40"/>
  <c r="AA34" i="40"/>
  <c r="Z34" i="40"/>
  <c r="Y34" i="40"/>
  <c r="X34" i="40"/>
  <c r="W34" i="40"/>
  <c r="H34" i="40"/>
  <c r="F34" i="40"/>
  <c r="BA32" i="40"/>
  <c r="AZ32" i="40"/>
  <c r="AY32" i="40"/>
  <c r="AX32" i="40"/>
  <c r="AW32" i="40"/>
  <c r="AV32" i="40"/>
  <c r="AU32" i="40"/>
  <c r="AT32" i="40"/>
  <c r="AS32" i="40"/>
  <c r="AR32" i="40"/>
  <c r="AQ32" i="40"/>
  <c r="AP32" i="40"/>
  <c r="AO32" i="40"/>
  <c r="AN32" i="40"/>
  <c r="AM32" i="40"/>
  <c r="AL32" i="40"/>
  <c r="AK32" i="40"/>
  <c r="AJ32" i="40"/>
  <c r="AI32" i="40"/>
  <c r="AH32" i="40"/>
  <c r="AG32" i="40"/>
  <c r="AF32" i="40"/>
  <c r="AE32" i="40"/>
  <c r="AD32" i="40"/>
  <c r="AC32" i="40"/>
  <c r="AB32" i="40"/>
  <c r="AA32" i="40"/>
  <c r="Z32" i="40"/>
  <c r="Y32" i="40"/>
  <c r="X32" i="40"/>
  <c r="W32" i="40"/>
  <c r="H32" i="40"/>
  <c r="F32" i="40"/>
  <c r="BA30" i="40"/>
  <c r="AZ30" i="40"/>
  <c r="AY30" i="40"/>
  <c r="AX30" i="40"/>
  <c r="AW30" i="40"/>
  <c r="AV30" i="40"/>
  <c r="AU30" i="40"/>
  <c r="AT30" i="40"/>
  <c r="AS30" i="40"/>
  <c r="AR30" i="40"/>
  <c r="AQ30" i="40"/>
  <c r="AP30" i="40"/>
  <c r="AO30" i="40"/>
  <c r="AN30" i="40"/>
  <c r="AM30" i="40"/>
  <c r="AL30" i="40"/>
  <c r="AK30" i="40"/>
  <c r="AJ30" i="40"/>
  <c r="AI30" i="40"/>
  <c r="AH30" i="40"/>
  <c r="AG30" i="40"/>
  <c r="AF30" i="40"/>
  <c r="AE30" i="40"/>
  <c r="AD30" i="40"/>
  <c r="AC30" i="40"/>
  <c r="AB30" i="40"/>
  <c r="AA30" i="40"/>
  <c r="Z30" i="40"/>
  <c r="Y30" i="40"/>
  <c r="X30" i="40"/>
  <c r="W30" i="40"/>
  <c r="H30" i="40"/>
  <c r="F30" i="40"/>
  <c r="BA28" i="40"/>
  <c r="AZ28" i="40"/>
  <c r="AY28" i="40"/>
  <c r="AX28" i="40"/>
  <c r="AW28" i="40"/>
  <c r="AV28" i="40"/>
  <c r="AU28" i="40"/>
  <c r="AT28" i="40"/>
  <c r="AS28" i="40"/>
  <c r="AR28" i="40"/>
  <c r="AQ28" i="40"/>
  <c r="AP28" i="40"/>
  <c r="AO28" i="40"/>
  <c r="AN28" i="40"/>
  <c r="AM28" i="40"/>
  <c r="AL28" i="40"/>
  <c r="AK28" i="40"/>
  <c r="AJ28" i="40"/>
  <c r="AI28" i="40"/>
  <c r="AH28" i="40"/>
  <c r="AG28" i="40"/>
  <c r="AF28" i="40"/>
  <c r="AE28" i="40"/>
  <c r="AD28" i="40"/>
  <c r="AC28" i="40"/>
  <c r="AB28" i="40"/>
  <c r="AA28" i="40"/>
  <c r="Z28" i="40"/>
  <c r="Y28" i="40"/>
  <c r="X28" i="40"/>
  <c r="W28" i="40"/>
  <c r="H28" i="40"/>
  <c r="F28" i="40"/>
  <c r="BA26" i="40"/>
  <c r="AZ26" i="40"/>
  <c r="AY26" i="40"/>
  <c r="AX26" i="40"/>
  <c r="AW26" i="40"/>
  <c r="AV26" i="40"/>
  <c r="AU26" i="40"/>
  <c r="AT26" i="40"/>
  <c r="AS26" i="40"/>
  <c r="AR26" i="40"/>
  <c r="AQ26" i="40"/>
  <c r="AP26" i="40"/>
  <c r="AO26" i="40"/>
  <c r="AN26" i="40"/>
  <c r="AM26" i="40"/>
  <c r="AL26" i="40"/>
  <c r="AK26" i="40"/>
  <c r="AJ26" i="40"/>
  <c r="AI26" i="40"/>
  <c r="AH26" i="40"/>
  <c r="AG26" i="40"/>
  <c r="AF26" i="40"/>
  <c r="AE26" i="40"/>
  <c r="AD26" i="40"/>
  <c r="AC26" i="40"/>
  <c r="AB26" i="40"/>
  <c r="AA26" i="40"/>
  <c r="Z26" i="40"/>
  <c r="Y26" i="40"/>
  <c r="X26" i="40"/>
  <c r="W26" i="40"/>
  <c r="H26" i="40"/>
  <c r="F26" i="40"/>
  <c r="BA24" i="40"/>
  <c r="AZ24" i="40"/>
  <c r="AY24" i="40"/>
  <c r="AX24" i="40"/>
  <c r="AW24" i="40"/>
  <c r="AV24" i="40"/>
  <c r="AU24" i="40"/>
  <c r="AT24" i="40"/>
  <c r="AS24" i="40"/>
  <c r="AR24" i="40"/>
  <c r="AQ24" i="40"/>
  <c r="AP24" i="40"/>
  <c r="AO24" i="40"/>
  <c r="AN24" i="40"/>
  <c r="AM24" i="40"/>
  <c r="AL24" i="40"/>
  <c r="AK24" i="40"/>
  <c r="AJ24" i="40"/>
  <c r="AI24" i="40"/>
  <c r="AH24" i="40"/>
  <c r="AG24" i="40"/>
  <c r="AF24" i="40"/>
  <c r="AE24" i="40"/>
  <c r="AD24" i="40"/>
  <c r="AC24" i="40"/>
  <c r="AB24" i="40"/>
  <c r="AA24" i="40"/>
  <c r="Z24" i="40"/>
  <c r="Y24" i="40"/>
  <c r="X24" i="40"/>
  <c r="W24" i="40"/>
  <c r="H24" i="40"/>
  <c r="F24" i="40"/>
  <c r="BA22" i="40"/>
  <c r="AZ22" i="40"/>
  <c r="AY22" i="40"/>
  <c r="AX22" i="40"/>
  <c r="AW22" i="40"/>
  <c r="AV22" i="40"/>
  <c r="AU22" i="40"/>
  <c r="AT22" i="40"/>
  <c r="AS22" i="40"/>
  <c r="AR22" i="40"/>
  <c r="AQ22" i="40"/>
  <c r="AP22" i="40"/>
  <c r="AO22" i="40"/>
  <c r="AN22" i="40"/>
  <c r="AM22" i="40"/>
  <c r="AL22" i="40"/>
  <c r="AK22" i="40"/>
  <c r="AJ22" i="40"/>
  <c r="AI22" i="40"/>
  <c r="AH22" i="40"/>
  <c r="AG22" i="40"/>
  <c r="AF22" i="40"/>
  <c r="AE22" i="40"/>
  <c r="AD22" i="40"/>
  <c r="AC22" i="40"/>
  <c r="AB22" i="40"/>
  <c r="AA22" i="40"/>
  <c r="Z22" i="40"/>
  <c r="Y22" i="40"/>
  <c r="X22" i="40"/>
  <c r="W22" i="40"/>
  <c r="H22" i="40"/>
  <c r="F22" i="40"/>
  <c r="BA20" i="40"/>
  <c r="AZ20" i="40"/>
  <c r="AY20" i="40"/>
  <c r="AX20" i="40"/>
  <c r="AW20" i="40"/>
  <c r="AV20" i="40"/>
  <c r="AU20" i="40"/>
  <c r="AT20" i="40"/>
  <c r="AS20" i="40"/>
  <c r="AR20" i="40"/>
  <c r="AQ20" i="40"/>
  <c r="AP20" i="40"/>
  <c r="AO20" i="40"/>
  <c r="AN20" i="40"/>
  <c r="AM20" i="40"/>
  <c r="AL20" i="40"/>
  <c r="AK20" i="40"/>
  <c r="AJ20" i="40"/>
  <c r="AI20" i="40"/>
  <c r="AH20" i="40"/>
  <c r="AG20" i="40"/>
  <c r="AF20" i="40"/>
  <c r="AE20" i="40"/>
  <c r="AD20" i="40"/>
  <c r="AC20" i="40"/>
  <c r="AB20" i="40"/>
  <c r="AA20" i="40"/>
  <c r="Z20" i="40"/>
  <c r="Y20" i="40"/>
  <c r="X20" i="40"/>
  <c r="W20" i="40"/>
  <c r="H20" i="40"/>
  <c r="F20" i="40"/>
  <c r="BA18" i="40"/>
  <c r="AZ18" i="40"/>
  <c r="AY18" i="40"/>
  <c r="AX18" i="40"/>
  <c r="AW18" i="40"/>
  <c r="AV18" i="40"/>
  <c r="AU18" i="40"/>
  <c r="AT18" i="40"/>
  <c r="AS18" i="40"/>
  <c r="AR18" i="40"/>
  <c r="AQ18" i="40"/>
  <c r="AP18" i="40"/>
  <c r="AO18" i="40"/>
  <c r="AN18" i="40"/>
  <c r="AM18" i="40"/>
  <c r="AL18" i="40"/>
  <c r="AK18" i="40"/>
  <c r="AJ18" i="40"/>
  <c r="AI18" i="40"/>
  <c r="AH18" i="40"/>
  <c r="AG18" i="40"/>
  <c r="AF18" i="40"/>
  <c r="AE18" i="40"/>
  <c r="AD18" i="40"/>
  <c r="AC18" i="40"/>
  <c r="AB18" i="40"/>
  <c r="AA18" i="40"/>
  <c r="Z18" i="40"/>
  <c r="Y18" i="40"/>
  <c r="X18" i="40"/>
  <c r="W18" i="40"/>
  <c r="H18" i="40"/>
  <c r="F18" i="40"/>
  <c r="M225" i="40" s="1"/>
  <c r="B17" i="40"/>
  <c r="B19" i="40" s="1"/>
  <c r="B21" i="40" s="1"/>
  <c r="B23" i="40" s="1"/>
  <c r="B25" i="40" s="1"/>
  <c r="B27" i="40" s="1"/>
  <c r="B29" i="40" s="1"/>
  <c r="B31" i="40" s="1"/>
  <c r="B33" i="40" s="1"/>
  <c r="B35" i="40" s="1"/>
  <c r="B37" i="40" s="1"/>
  <c r="B39" i="40" s="1"/>
  <c r="B41" i="40" s="1"/>
  <c r="B43" i="40" s="1"/>
  <c r="B45" i="40" s="1"/>
  <c r="B47" i="40" s="1"/>
  <c r="B49" i="40" s="1"/>
  <c r="B51" i="40" s="1"/>
  <c r="B53" i="40" s="1"/>
  <c r="B55" i="40" s="1"/>
  <c r="B57" i="40" s="1"/>
  <c r="B59" i="40" s="1"/>
  <c r="B61" i="40" s="1"/>
  <c r="B63" i="40" s="1"/>
  <c r="B65" i="40" s="1"/>
  <c r="B67" i="40" s="1"/>
  <c r="B69" i="40" s="1"/>
  <c r="B71" i="40" s="1"/>
  <c r="B73" i="40" s="1"/>
  <c r="B75" i="40" s="1"/>
  <c r="B77" i="40" s="1"/>
  <c r="B79" i="40" s="1"/>
  <c r="B81" i="40" s="1"/>
  <c r="B83" i="40" s="1"/>
  <c r="B85" i="40" s="1"/>
  <c r="B87" i="40" s="1"/>
  <c r="B89" i="40" s="1"/>
  <c r="B91" i="40" s="1"/>
  <c r="B93" i="40" s="1"/>
  <c r="B95" i="40" s="1"/>
  <c r="B97" i="40" s="1"/>
  <c r="B99" i="40" s="1"/>
  <c r="B101" i="40" s="1"/>
  <c r="B103" i="40" s="1"/>
  <c r="B105" i="40" s="1"/>
  <c r="B107" i="40" s="1"/>
  <c r="B109" i="40" s="1"/>
  <c r="B111" i="40" s="1"/>
  <c r="B113" i="40" s="1"/>
  <c r="B115" i="40" s="1"/>
  <c r="B117" i="40" s="1"/>
  <c r="B119" i="40" s="1"/>
  <c r="B121" i="40" s="1"/>
  <c r="B123" i="40" s="1"/>
  <c r="B125" i="40" s="1"/>
  <c r="B127" i="40" s="1"/>
  <c r="B129" i="40" s="1"/>
  <c r="B131" i="40" s="1"/>
  <c r="B133" i="40" s="1"/>
  <c r="B135" i="40" s="1"/>
  <c r="B137" i="40" s="1"/>
  <c r="B139" i="40" s="1"/>
  <c r="B141" i="40" s="1"/>
  <c r="B143" i="40" s="1"/>
  <c r="B145" i="40" s="1"/>
  <c r="B147" i="40" s="1"/>
  <c r="B149" i="40" s="1"/>
  <c r="B151" i="40" s="1"/>
  <c r="B153" i="40" s="1"/>
  <c r="B155" i="40" s="1"/>
  <c r="B157" i="40" s="1"/>
  <c r="B159" i="40" s="1"/>
  <c r="B161" i="40" s="1"/>
  <c r="B163" i="40" s="1"/>
  <c r="B165" i="40" s="1"/>
  <c r="B167" i="40" s="1"/>
  <c r="B169" i="40" s="1"/>
  <c r="B171" i="40" s="1"/>
  <c r="B173" i="40" s="1"/>
  <c r="B175" i="40" s="1"/>
  <c r="B177" i="40" s="1"/>
  <c r="B179" i="40" s="1"/>
  <c r="B181" i="40" s="1"/>
  <c r="B183" i="40" s="1"/>
  <c r="B185" i="40" s="1"/>
  <c r="B187" i="40" s="1"/>
  <c r="B189" i="40" s="1"/>
  <c r="B191" i="40" s="1"/>
  <c r="B193" i="40" s="1"/>
  <c r="B195" i="40" s="1"/>
  <c r="B197" i="40" s="1"/>
  <c r="B199" i="40" s="1"/>
  <c r="B201" i="40" s="1"/>
  <c r="B203" i="40" s="1"/>
  <c r="B205" i="40" s="1"/>
  <c r="B207" i="40" s="1"/>
  <c r="B209" i="40" s="1"/>
  <c r="B211" i="40" s="1"/>
  <c r="B213" i="40" s="1"/>
  <c r="B215" i="40" s="1"/>
  <c r="BA14" i="40"/>
  <c r="BA15" i="40" s="1"/>
  <c r="BA16" i="40" s="1"/>
  <c r="AZ14" i="40"/>
  <c r="AZ15" i="40" s="1"/>
  <c r="AZ16" i="40" s="1"/>
  <c r="AY14" i="40"/>
  <c r="AY15" i="40" s="1"/>
  <c r="AY16" i="40" s="1"/>
  <c r="BB12" i="40"/>
  <c r="AF2" i="40"/>
  <c r="AH15" i="40" s="1"/>
  <c r="AH16" i="40" s="1"/>
  <c r="D47" i="39"/>
  <c r="L46" i="39"/>
  <c r="L45" i="39"/>
  <c r="L47" i="39" s="1"/>
  <c r="D44" i="39"/>
  <c r="L43" i="39"/>
  <c r="L44" i="39" s="1"/>
  <c r="L42" i="39"/>
  <c r="D41" i="39"/>
  <c r="L40" i="39"/>
  <c r="L39" i="39"/>
  <c r="D38" i="39"/>
  <c r="D37" i="39"/>
  <c r="D36" i="39"/>
  <c r="D35" i="39"/>
  <c r="D34" i="39"/>
  <c r="D33" i="39"/>
  <c r="D32" i="39"/>
  <c r="D31" i="39"/>
  <c r="D30" i="39"/>
  <c r="D29" i="39"/>
  <c r="D28" i="39"/>
  <c r="D27" i="39"/>
  <c r="D26" i="39"/>
  <c r="D25" i="39"/>
  <c r="D24" i="39"/>
  <c r="D23" i="39"/>
  <c r="L22" i="39"/>
  <c r="D22" i="39"/>
  <c r="L21" i="39"/>
  <c r="D21" i="39"/>
  <c r="L20" i="39"/>
  <c r="D20" i="39"/>
  <c r="L19" i="39"/>
  <c r="D19" i="39"/>
  <c r="L18" i="39"/>
  <c r="D18" i="39"/>
  <c r="L17" i="39"/>
  <c r="D17" i="39"/>
  <c r="L16" i="39"/>
  <c r="D16" i="39"/>
  <c r="L15" i="39"/>
  <c r="D15" i="39"/>
  <c r="L14" i="39"/>
  <c r="AA72" i="38" s="1"/>
  <c r="D14" i="39"/>
  <c r="L13" i="39"/>
  <c r="AI56" i="38" s="1"/>
  <c r="D13" i="39"/>
  <c r="L12" i="39"/>
  <c r="D12" i="39"/>
  <c r="L11" i="39"/>
  <c r="D11" i="39"/>
  <c r="L10" i="39"/>
  <c r="D10" i="39"/>
  <c r="L9" i="39"/>
  <c r="AS74" i="38" s="1"/>
  <c r="D9" i="39"/>
  <c r="L8" i="39"/>
  <c r="D8" i="39"/>
  <c r="L7" i="39"/>
  <c r="AL34" i="38" s="1"/>
  <c r="D7" i="39"/>
  <c r="L6" i="39"/>
  <c r="AU74" i="38" s="1"/>
  <c r="D6" i="39"/>
  <c r="T91" i="38"/>
  <c r="T90" i="38"/>
  <c r="O90" i="38"/>
  <c r="AL88" i="38"/>
  <c r="AJ91" i="38" s="1"/>
  <c r="AQ86" i="38"/>
  <c r="AE96" i="38" s="1"/>
  <c r="AN86" i="38"/>
  <c r="AL86" i="38"/>
  <c r="AA86" i="38"/>
  <c r="O96" i="38" s="1"/>
  <c r="X86" i="38"/>
  <c r="O91" i="38" s="1"/>
  <c r="Y91" i="38" s="1"/>
  <c r="T96" i="38" s="1"/>
  <c r="V86" i="38"/>
  <c r="BE76" i="38"/>
  <c r="BD76" i="38"/>
  <c r="BC76" i="38"/>
  <c r="BB76" i="38"/>
  <c r="BA76" i="38"/>
  <c r="AZ76" i="38"/>
  <c r="AY76" i="38"/>
  <c r="AX76" i="38"/>
  <c r="AW76" i="38"/>
  <c r="AV76" i="38"/>
  <c r="AU76" i="38"/>
  <c r="AT76" i="38"/>
  <c r="AS76" i="38"/>
  <c r="AR76" i="38"/>
  <c r="AQ76" i="38"/>
  <c r="AP76" i="38"/>
  <c r="AO76" i="38"/>
  <c r="AN76" i="38"/>
  <c r="AM76" i="38"/>
  <c r="AL76" i="38"/>
  <c r="AK76" i="38"/>
  <c r="AJ76" i="38"/>
  <c r="AI76" i="38"/>
  <c r="AH76" i="38"/>
  <c r="AG76" i="38"/>
  <c r="AF76" i="38"/>
  <c r="AE76" i="38"/>
  <c r="AD76" i="38"/>
  <c r="AC76" i="38"/>
  <c r="AB76" i="38"/>
  <c r="AA76" i="38"/>
  <c r="L76" i="38"/>
  <c r="J76" i="38"/>
  <c r="BE74" i="38"/>
  <c r="BD74" i="38"/>
  <c r="BC74" i="38"/>
  <c r="BB74" i="38"/>
  <c r="AZ74" i="38"/>
  <c r="AY74" i="38"/>
  <c r="AX74" i="38"/>
  <c r="AW74" i="38"/>
  <c r="AV74" i="38"/>
  <c r="AT74" i="38"/>
  <c r="AR74" i="38"/>
  <c r="AQ74" i="38"/>
  <c r="AP74" i="38"/>
  <c r="AL74" i="38"/>
  <c r="AK74" i="38"/>
  <c r="AJ74" i="38"/>
  <c r="AI74" i="38"/>
  <c r="AH74" i="38"/>
  <c r="AE74" i="38"/>
  <c r="AC74" i="38"/>
  <c r="AB74" i="38"/>
  <c r="AA74" i="38"/>
  <c r="L74" i="38"/>
  <c r="J74" i="38"/>
  <c r="BE72" i="38"/>
  <c r="BD72" i="38"/>
  <c r="BC72" i="38"/>
  <c r="BB72" i="38"/>
  <c r="BA72" i="38"/>
  <c r="AZ72" i="38"/>
  <c r="AW72" i="38"/>
  <c r="AV72" i="38"/>
  <c r="AS72" i="38"/>
  <c r="AQ72" i="38"/>
  <c r="AO72" i="38"/>
  <c r="AN72" i="38"/>
  <c r="AK72" i="38"/>
  <c r="AJ72" i="38"/>
  <c r="AG72" i="38"/>
  <c r="AB72" i="38"/>
  <c r="L72" i="38"/>
  <c r="J72" i="38"/>
  <c r="BE70" i="38"/>
  <c r="BD70" i="38"/>
  <c r="BC70" i="38"/>
  <c r="BB70" i="38"/>
  <c r="AV70" i="38"/>
  <c r="AU70" i="38"/>
  <c r="AS70" i="38"/>
  <c r="AR70" i="38"/>
  <c r="AP70" i="38"/>
  <c r="AM70" i="38"/>
  <c r="AK70" i="38"/>
  <c r="AG70" i="38"/>
  <c r="AF70" i="38"/>
  <c r="AE70" i="38"/>
  <c r="AD70" i="38"/>
  <c r="AB70" i="38"/>
  <c r="L70" i="38"/>
  <c r="J70" i="38"/>
  <c r="BE68" i="38"/>
  <c r="BD68" i="38"/>
  <c r="BC68" i="38"/>
  <c r="BB68" i="38"/>
  <c r="BA68" i="38"/>
  <c r="AZ68" i="38"/>
  <c r="AY68" i="38"/>
  <c r="AW68" i="38"/>
  <c r="AV68" i="38"/>
  <c r="AU68" i="38"/>
  <c r="AR68" i="38"/>
  <c r="AQ68" i="38"/>
  <c r="AP68" i="38"/>
  <c r="AM68" i="38"/>
  <c r="AL68" i="38"/>
  <c r="AK68" i="38"/>
  <c r="AJ68" i="38"/>
  <c r="AI68" i="38"/>
  <c r="AE68" i="38"/>
  <c r="AD68" i="38"/>
  <c r="AC68" i="38"/>
  <c r="AA68" i="38"/>
  <c r="L68" i="38"/>
  <c r="J68" i="38"/>
  <c r="BE66" i="38"/>
  <c r="BD66" i="38"/>
  <c r="BC66" i="38"/>
  <c r="BB66" i="38"/>
  <c r="BA66" i="38"/>
  <c r="AY66" i="38"/>
  <c r="AV66" i="38"/>
  <c r="AU66" i="38"/>
  <c r="AT66" i="38"/>
  <c r="AS66" i="38"/>
  <c r="AQ66" i="38"/>
  <c r="AN66" i="38"/>
  <c r="AL66" i="38"/>
  <c r="AK66" i="38"/>
  <c r="AI66" i="38"/>
  <c r="AG66" i="38"/>
  <c r="AD66" i="38"/>
  <c r="AC66" i="38"/>
  <c r="AB66" i="38"/>
  <c r="L66" i="38"/>
  <c r="J66" i="38"/>
  <c r="BE64" i="38"/>
  <c r="BD64" i="38"/>
  <c r="BC64" i="38"/>
  <c r="BB64" i="38"/>
  <c r="AZ64" i="38"/>
  <c r="AY64" i="38"/>
  <c r="AW64" i="38"/>
  <c r="AV64" i="38"/>
  <c r="AT64" i="38"/>
  <c r="AS64" i="38"/>
  <c r="AP64" i="38"/>
  <c r="AO64" i="38"/>
  <c r="AM64" i="38"/>
  <c r="AL64" i="38"/>
  <c r="AK64" i="38"/>
  <c r="AJ64" i="38"/>
  <c r="AH64" i="38"/>
  <c r="AG64" i="38"/>
  <c r="AD64" i="38"/>
  <c r="AC64" i="38"/>
  <c r="AA64" i="38"/>
  <c r="L64" i="38"/>
  <c r="J64" i="38"/>
  <c r="BE62" i="38"/>
  <c r="BD62" i="38"/>
  <c r="BC62" i="38"/>
  <c r="BA62" i="38"/>
  <c r="AZ62" i="38"/>
  <c r="AY62" i="38"/>
  <c r="AX62" i="38"/>
  <c r="AV62" i="38"/>
  <c r="AU62" i="38"/>
  <c r="AS62" i="38"/>
  <c r="AR62" i="38"/>
  <c r="AQ62" i="38"/>
  <c r="AP62" i="38"/>
  <c r="AN62" i="38"/>
  <c r="AK62" i="38"/>
  <c r="AI62" i="38"/>
  <c r="AF62" i="38"/>
  <c r="AD62" i="38"/>
  <c r="AC62" i="38"/>
  <c r="AA62" i="38"/>
  <c r="L62" i="38"/>
  <c r="J62" i="38"/>
  <c r="BE60" i="38"/>
  <c r="BD60" i="38"/>
  <c r="BC60" i="38"/>
  <c r="BB60" i="38"/>
  <c r="BA60" i="38"/>
  <c r="AZ60" i="38"/>
  <c r="AW60" i="38"/>
  <c r="AU60" i="38"/>
  <c r="AR60" i="38"/>
  <c r="AQ60" i="38"/>
  <c r="AN60" i="38"/>
  <c r="AJ60" i="38"/>
  <c r="AI60" i="38"/>
  <c r="AG60" i="38"/>
  <c r="AE60" i="38"/>
  <c r="AD60" i="38"/>
  <c r="AC60" i="38"/>
  <c r="AB60" i="38"/>
  <c r="L60" i="38"/>
  <c r="J60" i="38"/>
  <c r="BE58" i="38"/>
  <c r="BD58" i="38"/>
  <c r="BC58" i="38"/>
  <c r="BB58" i="38"/>
  <c r="BA58" i="38"/>
  <c r="AY58" i="38"/>
  <c r="AV58" i="38"/>
  <c r="AU58" i="38"/>
  <c r="AQ58" i="38"/>
  <c r="AO58" i="38"/>
  <c r="AN58" i="38"/>
  <c r="AL58" i="38"/>
  <c r="AI58" i="38"/>
  <c r="AG58" i="38"/>
  <c r="AF58" i="38"/>
  <c r="AE58" i="38"/>
  <c r="AA58" i="38"/>
  <c r="L58" i="38"/>
  <c r="J58" i="38"/>
  <c r="BE56" i="38"/>
  <c r="BD56" i="38"/>
  <c r="BC56" i="38"/>
  <c r="AZ56" i="38"/>
  <c r="AY56" i="38"/>
  <c r="AX56" i="38"/>
  <c r="AW56" i="38"/>
  <c r="AV56" i="38"/>
  <c r="AU56" i="38"/>
  <c r="AR56" i="38"/>
  <c r="AP56" i="38"/>
  <c r="AN56" i="38"/>
  <c r="AM56" i="38"/>
  <c r="AL56" i="38"/>
  <c r="AH56" i="38"/>
  <c r="AG56" i="38"/>
  <c r="AF56" i="38"/>
  <c r="AE56" i="38"/>
  <c r="AB56" i="38"/>
  <c r="AA56" i="38"/>
  <c r="L56" i="38"/>
  <c r="J56" i="38"/>
  <c r="BE54" i="38"/>
  <c r="BD54" i="38"/>
  <c r="BC54" i="38"/>
  <c r="BB54" i="38"/>
  <c r="AZ54" i="38"/>
  <c r="AY54" i="38"/>
  <c r="AX54" i="38"/>
  <c r="AT54" i="38"/>
  <c r="AR54" i="38"/>
  <c r="AQ54" i="38"/>
  <c r="AP54" i="38"/>
  <c r="AO54" i="38"/>
  <c r="AL54" i="38"/>
  <c r="AK54" i="38"/>
  <c r="AJ54" i="38"/>
  <c r="AI54" i="38"/>
  <c r="AH54" i="38"/>
  <c r="AE54" i="38"/>
  <c r="AD54" i="38"/>
  <c r="AC54" i="38"/>
  <c r="AB54" i="38"/>
  <c r="AA54" i="38"/>
  <c r="L54" i="38"/>
  <c r="J54" i="38"/>
  <c r="BE52" i="38"/>
  <c r="BD52" i="38"/>
  <c r="BC52" i="38"/>
  <c r="BB52" i="38"/>
  <c r="BA52" i="38"/>
  <c r="AZ52" i="38"/>
  <c r="AY52" i="38"/>
  <c r="AW52" i="38"/>
  <c r="AV52" i="38"/>
  <c r="AU52" i="38"/>
  <c r="AS52" i="38"/>
  <c r="AO52" i="38"/>
  <c r="AN52" i="38"/>
  <c r="AM52" i="38"/>
  <c r="AK52" i="38"/>
  <c r="AJ52" i="38"/>
  <c r="AI52" i="38"/>
  <c r="AG52" i="38"/>
  <c r="AB52" i="38"/>
  <c r="AA52" i="38"/>
  <c r="L52" i="38"/>
  <c r="J52" i="38"/>
  <c r="BE50" i="38"/>
  <c r="BD50" i="38"/>
  <c r="BC50" i="38"/>
  <c r="BB50" i="38"/>
  <c r="AV50" i="38"/>
  <c r="AU50" i="38"/>
  <c r="AS50" i="38"/>
  <c r="AR50" i="38"/>
  <c r="AP50" i="38"/>
  <c r="AM50" i="38"/>
  <c r="AL50" i="38"/>
  <c r="AK50" i="38"/>
  <c r="AJ50" i="38"/>
  <c r="AF50" i="38"/>
  <c r="AE50" i="38"/>
  <c r="AD50" i="38"/>
  <c r="AB50" i="38"/>
  <c r="L50" i="38"/>
  <c r="J50" i="38"/>
  <c r="BE48" i="38"/>
  <c r="BD48" i="38"/>
  <c r="BC48" i="38"/>
  <c r="BA48" i="38"/>
  <c r="AZ48" i="38"/>
  <c r="AW48" i="38"/>
  <c r="AU48" i="38"/>
  <c r="AR48" i="38"/>
  <c r="AQ48" i="38"/>
  <c r="AP48" i="38"/>
  <c r="AM48" i="38"/>
  <c r="AL48" i="38"/>
  <c r="AJ48" i="38"/>
  <c r="AI48" i="38"/>
  <c r="AE48" i="38"/>
  <c r="AD48" i="38"/>
  <c r="AC48" i="38"/>
  <c r="AB48" i="38"/>
  <c r="AA48" i="38"/>
  <c r="L48" i="38"/>
  <c r="J48" i="38"/>
  <c r="BE46" i="38"/>
  <c r="BD46" i="38"/>
  <c r="BC46" i="38"/>
  <c r="BB46" i="38"/>
  <c r="BA46" i="38"/>
  <c r="AY46" i="38"/>
  <c r="AX46" i="38"/>
  <c r="AW46" i="38"/>
  <c r="AT46" i="38"/>
  <c r="AS46" i="38"/>
  <c r="AR46" i="38"/>
  <c r="AQ46" i="38"/>
  <c r="AM46" i="38"/>
  <c r="AL46" i="38"/>
  <c r="AI46" i="38"/>
  <c r="AH46" i="38"/>
  <c r="AD46" i="38"/>
  <c r="AC46" i="38"/>
  <c r="AB46" i="38"/>
  <c r="AA46" i="38"/>
  <c r="L46" i="38"/>
  <c r="J46" i="38"/>
  <c r="BE44" i="38"/>
  <c r="BD44" i="38"/>
  <c r="BC44" i="38"/>
  <c r="BB44" i="38"/>
  <c r="AZ44" i="38"/>
  <c r="AY44" i="38"/>
  <c r="AX44" i="38"/>
  <c r="AW44" i="38"/>
  <c r="AV44" i="38"/>
  <c r="AT44" i="38"/>
  <c r="AS44" i="38"/>
  <c r="AP44" i="38"/>
  <c r="AO44" i="38"/>
  <c r="AM44" i="38"/>
  <c r="AL44" i="38"/>
  <c r="AK44" i="38"/>
  <c r="AH44" i="38"/>
  <c r="AG44" i="38"/>
  <c r="AF44" i="38"/>
  <c r="AE44" i="38"/>
  <c r="AD44" i="38"/>
  <c r="AC44" i="38"/>
  <c r="AB44" i="38"/>
  <c r="AA44" i="38"/>
  <c r="L44" i="38"/>
  <c r="J44" i="38"/>
  <c r="BE42" i="38"/>
  <c r="BD42" i="38"/>
  <c r="BC42" i="38"/>
  <c r="BA42" i="38"/>
  <c r="AZ42" i="38"/>
  <c r="AY42" i="38"/>
  <c r="AX42" i="38"/>
  <c r="AW42" i="38"/>
  <c r="AV42" i="38"/>
  <c r="AS42" i="38"/>
  <c r="AQ42" i="38"/>
  <c r="AP42" i="38"/>
  <c r="AO42" i="38"/>
  <c r="AN42" i="38"/>
  <c r="AM42" i="38"/>
  <c r="AK42" i="38"/>
  <c r="AI42" i="38"/>
  <c r="AG42" i="38"/>
  <c r="AF42" i="38"/>
  <c r="AE42" i="38"/>
  <c r="AC42" i="38"/>
  <c r="AB42" i="38"/>
  <c r="L42" i="38"/>
  <c r="J42" i="38"/>
  <c r="BE40" i="38"/>
  <c r="BD40" i="38"/>
  <c r="BC40" i="38"/>
  <c r="BB40" i="38"/>
  <c r="AZ40" i="38"/>
  <c r="AW40" i="38"/>
  <c r="AR40" i="38"/>
  <c r="AQ40" i="38"/>
  <c r="AN40" i="38"/>
  <c r="AM40" i="38"/>
  <c r="AL40" i="38"/>
  <c r="AJ40" i="38"/>
  <c r="AI40" i="38"/>
  <c r="AG40" i="38"/>
  <c r="AD40" i="38"/>
  <c r="AB40" i="38"/>
  <c r="AA40" i="38"/>
  <c r="L40" i="38"/>
  <c r="J40" i="38"/>
  <c r="BE38" i="38"/>
  <c r="BD38" i="38"/>
  <c r="BC38" i="38"/>
  <c r="BA38" i="38"/>
  <c r="AY38" i="38"/>
  <c r="AW38" i="38"/>
  <c r="AV38" i="38"/>
  <c r="AU38" i="38"/>
  <c r="AS38" i="38"/>
  <c r="AR38" i="38"/>
  <c r="AQ38" i="38"/>
  <c r="AP38" i="38"/>
  <c r="AN38" i="38"/>
  <c r="AL38" i="38"/>
  <c r="AK38" i="38"/>
  <c r="AJ38" i="38"/>
  <c r="AI38" i="38"/>
  <c r="AG38" i="38"/>
  <c r="AF38" i="38"/>
  <c r="AD38" i="38"/>
  <c r="AC38" i="38"/>
  <c r="AA38" i="38"/>
  <c r="L38" i="38"/>
  <c r="J38" i="38"/>
  <c r="BE36" i="38"/>
  <c r="BD36" i="38"/>
  <c r="BC36" i="38"/>
  <c r="AZ36" i="38"/>
  <c r="AX36" i="38"/>
  <c r="AW36" i="38"/>
  <c r="AV36" i="38"/>
  <c r="AU36" i="38"/>
  <c r="AR36" i="38"/>
  <c r="AQ36" i="38"/>
  <c r="AP36" i="38"/>
  <c r="AO36" i="38"/>
  <c r="AN36" i="38"/>
  <c r="AM36" i="38"/>
  <c r="AJ36" i="38"/>
  <c r="AI36" i="38"/>
  <c r="AH36" i="38"/>
  <c r="AG36" i="38"/>
  <c r="AF36" i="38"/>
  <c r="AE36" i="38"/>
  <c r="AB36" i="38"/>
  <c r="L36" i="38"/>
  <c r="J36" i="38"/>
  <c r="BE34" i="38"/>
  <c r="BD34" i="38"/>
  <c r="BC34" i="38"/>
  <c r="BB34" i="38"/>
  <c r="BA34" i="38"/>
  <c r="AY34" i="38"/>
  <c r="AX34" i="38"/>
  <c r="AU34" i="38"/>
  <c r="AT34" i="38"/>
  <c r="AQ34" i="38"/>
  <c r="AP34" i="38"/>
  <c r="AO34" i="38"/>
  <c r="AN34" i="38"/>
  <c r="AM34" i="38"/>
  <c r="AJ34" i="38"/>
  <c r="AG34" i="38"/>
  <c r="AF34" i="38"/>
  <c r="AD34" i="38"/>
  <c r="AC34" i="38"/>
  <c r="AA34" i="38"/>
  <c r="L34" i="38"/>
  <c r="J34" i="38"/>
  <c r="BE32" i="38"/>
  <c r="BD32" i="38"/>
  <c r="BC32" i="38"/>
  <c r="AZ32" i="38"/>
  <c r="AY32" i="38"/>
  <c r="AX32" i="38"/>
  <c r="AW32" i="38"/>
  <c r="AV32" i="38"/>
  <c r="AR32" i="38"/>
  <c r="AQ32" i="38"/>
  <c r="AP32" i="38"/>
  <c r="AO32" i="38"/>
  <c r="AK32" i="38"/>
  <c r="AJ32" i="38"/>
  <c r="AI32" i="38"/>
  <c r="AH32" i="38"/>
  <c r="AE32" i="38"/>
  <c r="AD32" i="38"/>
  <c r="AB32" i="38"/>
  <c r="AA32" i="38"/>
  <c r="L32" i="38"/>
  <c r="J32" i="38"/>
  <c r="BE30" i="38"/>
  <c r="BD30" i="38"/>
  <c r="BC30" i="38"/>
  <c r="BB30" i="38"/>
  <c r="AZ30" i="38"/>
  <c r="AY30" i="38"/>
  <c r="AX30" i="38"/>
  <c r="AW30" i="38"/>
  <c r="AV30" i="38"/>
  <c r="AS30" i="38"/>
  <c r="AR30" i="38"/>
  <c r="AP30" i="38"/>
  <c r="AO30" i="38"/>
  <c r="AN30" i="38"/>
  <c r="AL30" i="38"/>
  <c r="AK30" i="38"/>
  <c r="AJ30" i="38"/>
  <c r="AI30" i="38"/>
  <c r="AG30" i="38"/>
  <c r="AE30" i="38"/>
  <c r="AD30" i="38"/>
  <c r="AA30" i="38"/>
  <c r="L30" i="38"/>
  <c r="J30" i="38"/>
  <c r="BE28" i="38"/>
  <c r="BD28" i="38"/>
  <c r="BC28" i="38"/>
  <c r="AZ28" i="38"/>
  <c r="AY28" i="38"/>
  <c r="AX28" i="38"/>
  <c r="AR28" i="38"/>
  <c r="AQ28" i="38"/>
  <c r="AM28" i="38"/>
  <c r="AK28" i="38"/>
  <c r="AJ28" i="38"/>
  <c r="AI28" i="38"/>
  <c r="AG28" i="38"/>
  <c r="AF28" i="38"/>
  <c r="AD28" i="38"/>
  <c r="AC28" i="38"/>
  <c r="L28" i="38"/>
  <c r="J28" i="38"/>
  <c r="BE26" i="38"/>
  <c r="BD26" i="38"/>
  <c r="BC26" i="38"/>
  <c r="BB26" i="38"/>
  <c r="BA26" i="38"/>
  <c r="AY26" i="38"/>
  <c r="AX26" i="38"/>
  <c r="AS26" i="38"/>
  <c r="AR26" i="38"/>
  <c r="AQ26" i="38"/>
  <c r="AN26" i="38"/>
  <c r="AK26" i="38"/>
  <c r="AJ26" i="38"/>
  <c r="AI26" i="38"/>
  <c r="AD26" i="38"/>
  <c r="AC26" i="38"/>
  <c r="AB26" i="38"/>
  <c r="L26" i="38"/>
  <c r="J26" i="38"/>
  <c r="BE24" i="38"/>
  <c r="BD24" i="38"/>
  <c r="BC24" i="38"/>
  <c r="AZ24" i="38"/>
  <c r="AY24" i="38"/>
  <c r="AX24" i="38"/>
  <c r="AS24" i="38"/>
  <c r="AR24" i="38"/>
  <c r="AP24" i="38"/>
  <c r="AO24" i="38"/>
  <c r="AN24" i="38"/>
  <c r="AM24" i="38"/>
  <c r="AL24" i="38"/>
  <c r="AK24" i="38"/>
  <c r="AE24" i="38"/>
  <c r="AD24" i="38"/>
  <c r="AC24" i="38"/>
  <c r="L24" i="38"/>
  <c r="J24" i="38"/>
  <c r="AI85" i="38" s="1"/>
  <c r="BE22" i="38"/>
  <c r="BD22" i="38"/>
  <c r="BC22" i="38"/>
  <c r="AZ22" i="38"/>
  <c r="AY22" i="38"/>
  <c r="AX22" i="38"/>
  <c r="AU22" i="38"/>
  <c r="AS22" i="38"/>
  <c r="AR22" i="38"/>
  <c r="AQ22" i="38"/>
  <c r="AM22" i="38"/>
  <c r="AL22" i="38"/>
  <c r="AK22" i="38"/>
  <c r="AE22" i="38"/>
  <c r="AD22" i="38"/>
  <c r="AC22" i="38"/>
  <c r="AB22" i="38"/>
  <c r="L22" i="38"/>
  <c r="J22" i="38"/>
  <c r="BE20" i="38"/>
  <c r="BD20" i="38"/>
  <c r="BC20" i="38"/>
  <c r="AZ20" i="38"/>
  <c r="AY20" i="38"/>
  <c r="AX20" i="38"/>
  <c r="AW20" i="38"/>
  <c r="AS20" i="38"/>
  <c r="AR20" i="38"/>
  <c r="AQ20" i="38"/>
  <c r="AP20" i="38"/>
  <c r="AO20" i="38"/>
  <c r="AM20" i="38"/>
  <c r="AL20" i="38"/>
  <c r="AK20" i="38"/>
  <c r="AJ20" i="38"/>
  <c r="AE20" i="38"/>
  <c r="AD20" i="38"/>
  <c r="AC20" i="38"/>
  <c r="AB20" i="38"/>
  <c r="AA20" i="38"/>
  <c r="L20" i="38"/>
  <c r="J20" i="38"/>
  <c r="BE18" i="38"/>
  <c r="BD18" i="38"/>
  <c r="BC18" i="38"/>
  <c r="BB18" i="38"/>
  <c r="AZ18" i="38"/>
  <c r="AY18" i="38"/>
  <c r="AX18" i="38"/>
  <c r="AW18" i="38"/>
  <c r="AV18" i="38"/>
  <c r="AU18" i="38"/>
  <c r="AS18" i="38"/>
  <c r="AR18" i="38"/>
  <c r="AQ18" i="38"/>
  <c r="AP18" i="38"/>
  <c r="AO18" i="38"/>
  <c r="AL18" i="38"/>
  <c r="AK18" i="38"/>
  <c r="AJ18" i="38"/>
  <c r="AI18" i="38"/>
  <c r="AE18" i="38"/>
  <c r="AD18" i="38"/>
  <c r="AC18" i="38"/>
  <c r="AB18" i="38"/>
  <c r="AA18" i="38"/>
  <c r="L18" i="38"/>
  <c r="J18" i="38"/>
  <c r="B17" i="38"/>
  <c r="B19" i="38" s="1"/>
  <c r="B21" i="38" s="1"/>
  <c r="B23" i="38" s="1"/>
  <c r="B25" i="38" s="1"/>
  <c r="B27" i="38" s="1"/>
  <c r="B29" i="38" s="1"/>
  <c r="B31" i="38" s="1"/>
  <c r="B33" i="38" s="1"/>
  <c r="B35" i="38" s="1"/>
  <c r="B37" i="38" s="1"/>
  <c r="B39" i="38" s="1"/>
  <c r="B41" i="38" s="1"/>
  <c r="B43" i="38" s="1"/>
  <c r="B45" i="38" s="1"/>
  <c r="B47" i="38" s="1"/>
  <c r="B49" i="38" s="1"/>
  <c r="B51" i="38" s="1"/>
  <c r="B53" i="38" s="1"/>
  <c r="B55" i="38" s="1"/>
  <c r="B57" i="38" s="1"/>
  <c r="B59" i="38" s="1"/>
  <c r="B61" i="38" s="1"/>
  <c r="B63" i="38" s="1"/>
  <c r="B65" i="38" s="1"/>
  <c r="B67" i="38" s="1"/>
  <c r="B69" i="38" s="1"/>
  <c r="B71" i="38" s="1"/>
  <c r="B73" i="38" s="1"/>
  <c r="B75" i="38" s="1"/>
  <c r="BE15" i="38"/>
  <c r="BE16" i="38" s="1"/>
  <c r="BD15" i="38"/>
  <c r="BD16" i="38" s="1"/>
  <c r="BE14" i="38"/>
  <c r="BD14" i="38"/>
  <c r="BC14" i="38"/>
  <c r="BC15" i="38" s="1"/>
  <c r="BC16" i="38" s="1"/>
  <c r="BF12" i="38"/>
  <c r="AJ2" i="38"/>
  <c r="AS15" i="38" s="1"/>
  <c r="AS16" i="38" s="1"/>
  <c r="AJ15" i="38" l="1"/>
  <c r="AJ16" i="38" s="1"/>
  <c r="Y236" i="41"/>
  <c r="AU222" i="41" s="1"/>
  <c r="AI15" i="38"/>
  <c r="AI16" i="38" s="1"/>
  <c r="AL70" i="38"/>
  <c r="BB134" i="40"/>
  <c r="BD134" i="40" s="1"/>
  <c r="BB158" i="40"/>
  <c r="BD158" i="40" s="1"/>
  <c r="BB170" i="40"/>
  <c r="BD170" i="40" s="1"/>
  <c r="BB182" i="40"/>
  <c r="BD182" i="40" s="1"/>
  <c r="BB194" i="40"/>
  <c r="BD194" i="40" s="1"/>
  <c r="BF44" i="41"/>
  <c r="BH44" i="41" s="1"/>
  <c r="BF62" i="41"/>
  <c r="BH62" i="41" s="1"/>
  <c r="BF70" i="41"/>
  <c r="BH70" i="41" s="1"/>
  <c r="BF76" i="41"/>
  <c r="BH76" i="41" s="1"/>
  <c r="BF100" i="41"/>
  <c r="BH100" i="41" s="1"/>
  <c r="BF108" i="41"/>
  <c r="BH108" i="41" s="1"/>
  <c r="BF116" i="41"/>
  <c r="BH116" i="41" s="1"/>
  <c r="BF124" i="41"/>
  <c r="BH124" i="41" s="1"/>
  <c r="BF132" i="41"/>
  <c r="BH132" i="41" s="1"/>
  <c r="BF140" i="41"/>
  <c r="BH140" i="41" s="1"/>
  <c r="BF148" i="41"/>
  <c r="BH148" i="41" s="1"/>
  <c r="BF164" i="41"/>
  <c r="BH164" i="41" s="1"/>
  <c r="BF172" i="41"/>
  <c r="BH172" i="41" s="1"/>
  <c r="BF180" i="41"/>
  <c r="BH180" i="41" s="1"/>
  <c r="BF196" i="41"/>
  <c r="BH196" i="41" s="1"/>
  <c r="BF204" i="41"/>
  <c r="BH204" i="41" s="1"/>
  <c r="BF212" i="41"/>
  <c r="BH212" i="41" s="1"/>
  <c r="BB110" i="40"/>
  <c r="BD110" i="40" s="1"/>
  <c r="BB114" i="40"/>
  <c r="BD114" i="40" s="1"/>
  <c r="BB208" i="40"/>
  <c r="BD208" i="40" s="1"/>
  <c r="AD15" i="41"/>
  <c r="AD16" i="41" s="1"/>
  <c r="AU15" i="41"/>
  <c r="AU16" i="41" s="1"/>
  <c r="BF60" i="41"/>
  <c r="BH60" i="41" s="1"/>
  <c r="BF84" i="41"/>
  <c r="BH84" i="41" s="1"/>
  <c r="BF86" i="41"/>
  <c r="BH86" i="41" s="1"/>
  <c r="BF92" i="41"/>
  <c r="BH92" i="41" s="1"/>
  <c r="BF94" i="41"/>
  <c r="BH94" i="41" s="1"/>
  <c r="BB88" i="40"/>
  <c r="BD88" i="40" s="1"/>
  <c r="AN15" i="38"/>
  <c r="AN16" i="38" s="1"/>
  <c r="AK36" i="38"/>
  <c r="AS48" i="38"/>
  <c r="BA56" i="38"/>
  <c r="AV60" i="38"/>
  <c r="AH66" i="38"/>
  <c r="AW66" i="38"/>
  <c r="AB68" i="38"/>
  <c r="BB56" i="38"/>
  <c r="BA64" i="38"/>
  <c r="AX66" i="38"/>
  <c r="AS68" i="38"/>
  <c r="L41" i="39"/>
  <c r="AL15" i="40"/>
  <c r="AL16" i="40" s="1"/>
  <c r="BB22" i="40"/>
  <c r="BD22" i="40" s="1"/>
  <c r="BB30" i="40"/>
  <c r="BD30" i="40" s="1"/>
  <c r="BB38" i="40"/>
  <c r="BD38" i="40" s="1"/>
  <c r="BB46" i="40"/>
  <c r="BD46" i="40" s="1"/>
  <c r="BB54" i="40"/>
  <c r="BD54" i="40" s="1"/>
  <c r="BB62" i="40"/>
  <c r="BD62" i="40" s="1"/>
  <c r="BB90" i="40"/>
  <c r="BD90" i="40" s="1"/>
  <c r="AP15" i="38"/>
  <c r="AP16" i="38" s="1"/>
  <c r="AN20" i="38"/>
  <c r="BA20" i="38"/>
  <c r="AI22" i="38"/>
  <c r="AV22" i="38"/>
  <c r="AA24" i="38"/>
  <c r="AQ24" i="38"/>
  <c r="AO26" i="38"/>
  <c r="AF32" i="38"/>
  <c r="AB34" i="38"/>
  <c r="AS34" i="38"/>
  <c r="AL42" i="38"/>
  <c r="AN46" i="38"/>
  <c r="AG48" i="38"/>
  <c r="AA50" i="38"/>
  <c r="AQ50" i="38"/>
  <c r="AC56" i="38"/>
  <c r="AQ56" i="38"/>
  <c r="AZ58" i="38"/>
  <c r="AF60" i="38"/>
  <c r="AY60" i="38"/>
  <c r="AE62" i="38"/>
  <c r="AN64" i="38"/>
  <c r="AT68" i="38"/>
  <c r="AO70" i="38"/>
  <c r="AP72" i="38"/>
  <c r="AO15" i="40"/>
  <c r="AO16" i="40" s="1"/>
  <c r="BB70" i="40"/>
  <c r="BD70" i="40" s="1"/>
  <c r="AE15" i="41"/>
  <c r="AE16" i="41" s="1"/>
  <c r="AV15" i="41"/>
  <c r="AV16" i="41" s="1"/>
  <c r="BB15" i="38"/>
  <c r="BB16" i="38" s="1"/>
  <c r="BB24" i="40"/>
  <c r="BD24" i="40" s="1"/>
  <c r="BF28" i="41"/>
  <c r="BH28" i="41" s="1"/>
  <c r="AJ15" i="40"/>
  <c r="AJ16" i="40" s="1"/>
  <c r="BB138" i="40"/>
  <c r="BD138" i="40" s="1"/>
  <c r="AO40" i="38"/>
  <c r="AJ42" i="38"/>
  <c r="AQ44" i="38"/>
  <c r="AU54" i="38"/>
  <c r="AX58" i="38"/>
  <c r="AK15" i="40"/>
  <c r="AK16" i="40" s="1"/>
  <c r="AO15" i="38"/>
  <c r="AO16" i="38" s="1"/>
  <c r="AL36" i="38"/>
  <c r="AE38" i="38"/>
  <c r="AR44" i="38"/>
  <c r="AZ46" i="38"/>
  <c r="AT48" i="38"/>
  <c r="AV54" i="38"/>
  <c r="AQ15" i="38"/>
  <c r="AQ16" i="38" s="1"/>
  <c r="BB20" i="38"/>
  <c r="AJ22" i="38"/>
  <c r="AW22" i="38"/>
  <c r="AB24" i="38"/>
  <c r="AA26" i="38"/>
  <c r="AP26" i="38"/>
  <c r="AL28" i="38"/>
  <c r="BA30" i="38"/>
  <c r="BA36" i="38"/>
  <c r="AS40" i="38"/>
  <c r="BB42" i="38"/>
  <c r="AO46" i="38"/>
  <c r="AV48" i="38"/>
  <c r="AD56" i="38"/>
  <c r="AM58" i="38"/>
  <c r="AZ66" i="38"/>
  <c r="AM74" i="38"/>
  <c r="BA74" i="38"/>
  <c r="AE90" i="38"/>
  <c r="W15" i="40"/>
  <c r="W16" i="40" s="1"/>
  <c r="AP15" i="40"/>
  <c r="AP16" i="40" s="1"/>
  <c r="BB112" i="40"/>
  <c r="BD112" i="40" s="1"/>
  <c r="BB124" i="40"/>
  <c r="BD124" i="40" s="1"/>
  <c r="BB148" i="40"/>
  <c r="BD148" i="40" s="1"/>
  <c r="BB172" i="40"/>
  <c r="BD172" i="40" s="1"/>
  <c r="BB206" i="40"/>
  <c r="BD206" i="40" s="1"/>
  <c r="AF15" i="41"/>
  <c r="AF16" i="41" s="1"/>
  <c r="AW15" i="41"/>
  <c r="AW16" i="41" s="1"/>
  <c r="BF42" i="41"/>
  <c r="BH42" i="41" s="1"/>
  <c r="BF50" i="41"/>
  <c r="BH50" i="41" s="1"/>
  <c r="BF90" i="41"/>
  <c r="BH90" i="41" s="1"/>
  <c r="BF98" i="41"/>
  <c r="BH98" i="41" s="1"/>
  <c r="BF106" i="41"/>
  <c r="BH106" i="41" s="1"/>
  <c r="BF114" i="41"/>
  <c r="BH114" i="41" s="1"/>
  <c r="BF122" i="41"/>
  <c r="BH122" i="41" s="1"/>
  <c r="BF130" i="41"/>
  <c r="BH130" i="41" s="1"/>
  <c r="BF138" i="41"/>
  <c r="BH138" i="41" s="1"/>
  <c r="BF146" i="41"/>
  <c r="BH146" i="41" s="1"/>
  <c r="BF154" i="41"/>
  <c r="BH154" i="41" s="1"/>
  <c r="BF162" i="41"/>
  <c r="BH162" i="41" s="1"/>
  <c r="BF170" i="41"/>
  <c r="BH170" i="41" s="1"/>
  <c r="BF178" i="41"/>
  <c r="BH178" i="41" s="1"/>
  <c r="BF186" i="41"/>
  <c r="BH186" i="41" s="1"/>
  <c r="BF194" i="41"/>
  <c r="BH194" i="41" s="1"/>
  <c r="BF202" i="41"/>
  <c r="BH202" i="41" s="1"/>
  <c r="BF210" i="41"/>
  <c r="BH210" i="41" s="1"/>
  <c r="BB20" i="40"/>
  <c r="BD20" i="40" s="1"/>
  <c r="BB28" i="40"/>
  <c r="BD28" i="40" s="1"/>
  <c r="BB36" i="40"/>
  <c r="BD36" i="40" s="1"/>
  <c r="BB44" i="40"/>
  <c r="BD44" i="40" s="1"/>
  <c r="BB52" i="40"/>
  <c r="BD52" i="40" s="1"/>
  <c r="BB60" i="40"/>
  <c r="BD60" i="40" s="1"/>
  <c r="BB68" i="40"/>
  <c r="BD68" i="40" s="1"/>
  <c r="BB100" i="40"/>
  <c r="BD100" i="40" s="1"/>
  <c r="BB190" i="40"/>
  <c r="BD190" i="40" s="1"/>
  <c r="AG15" i="41"/>
  <c r="AG16" i="41" s="1"/>
  <c r="AX15" i="41"/>
  <c r="AX16" i="41" s="1"/>
  <c r="BF68" i="41"/>
  <c r="BH68" i="41" s="1"/>
  <c r="L44" i="42"/>
  <c r="AR15" i="38"/>
  <c r="AR16" i="38" s="1"/>
  <c r="BB36" i="38"/>
  <c r="AA42" i="38"/>
  <c r="AX38" i="38"/>
  <c r="AD72" i="38"/>
  <c r="Y15" i="40"/>
  <c r="Y16" i="40" s="1"/>
  <c r="AR15" i="40"/>
  <c r="AR16" i="40" s="1"/>
  <c r="BB94" i="40"/>
  <c r="BD94" i="40" s="1"/>
  <c r="BB166" i="40"/>
  <c r="BD166" i="40" s="1"/>
  <c r="BB196" i="40"/>
  <c r="BD196" i="40" s="1"/>
  <c r="AI15" i="41"/>
  <c r="AI16" i="41" s="1"/>
  <c r="BB15" i="41"/>
  <c r="BB16" i="41" s="1"/>
  <c r="AI15" i="40"/>
  <c r="AI16" i="40" s="1"/>
  <c r="BB56" i="40"/>
  <c r="BD56" i="40" s="1"/>
  <c r="AB15" i="38"/>
  <c r="AB16" i="38" s="1"/>
  <c r="AC36" i="38"/>
  <c r="AF40" i="38"/>
  <c r="X15" i="40"/>
  <c r="X16" i="40" s="1"/>
  <c r="AT15" i="38"/>
  <c r="AT16" i="38" s="1"/>
  <c r="AX48" i="38"/>
  <c r="AT56" i="38"/>
  <c r="AW62" i="38"/>
  <c r="AU15" i="38"/>
  <c r="AU16" i="38" s="1"/>
  <c r="AH40" i="38"/>
  <c r="AN54" i="38"/>
  <c r="AP58" i="38"/>
  <c r="AJ62" i="38"/>
  <c r="AR64" i="38"/>
  <c r="AP66" i="38"/>
  <c r="AX68" i="38"/>
  <c r="AC70" i="38"/>
  <c r="AE72" i="38"/>
  <c r="AE91" i="38"/>
  <c r="AO91" i="38" s="1"/>
  <c r="AJ96" i="38" s="1"/>
  <c r="Z15" i="40"/>
  <c r="Z16" i="40" s="1"/>
  <c r="AT15" i="40"/>
  <c r="AT16" i="40" s="1"/>
  <c r="BB82" i="40"/>
  <c r="BD82" i="40" s="1"/>
  <c r="BB86" i="40"/>
  <c r="BD86" i="40" s="1"/>
  <c r="BB98" i="40"/>
  <c r="BD98" i="40" s="1"/>
  <c r="BB116" i="40"/>
  <c r="BD116" i="40" s="1"/>
  <c r="BB122" i="40"/>
  <c r="BD122" i="40" s="1"/>
  <c r="BB146" i="40"/>
  <c r="BD146" i="40" s="1"/>
  <c r="BB154" i="40"/>
  <c r="BD154" i="40" s="1"/>
  <c r="BB188" i="40"/>
  <c r="BD188" i="40" s="1"/>
  <c r="AK15" i="41"/>
  <c r="AK16" i="41" s="1"/>
  <c r="BF40" i="41"/>
  <c r="BH40" i="41" s="1"/>
  <c r="BF48" i="41"/>
  <c r="BH48" i="41" s="1"/>
  <c r="BF58" i="41"/>
  <c r="BH58" i="41" s="1"/>
  <c r="BF64" i="41"/>
  <c r="BH64" i="41" s="1"/>
  <c r="BF74" i="41"/>
  <c r="BH74" i="41" s="1"/>
  <c r="BF88" i="41"/>
  <c r="BH88" i="41" s="1"/>
  <c r="BF104" i="41"/>
  <c r="BH104" i="41" s="1"/>
  <c r="BF112" i="41"/>
  <c r="BH112" i="41" s="1"/>
  <c r="BF120" i="41"/>
  <c r="BH120" i="41" s="1"/>
  <c r="BF128" i="41"/>
  <c r="BH128" i="41" s="1"/>
  <c r="BF136" i="41"/>
  <c r="BH136" i="41" s="1"/>
  <c r="BF144" i="41"/>
  <c r="BH144" i="41" s="1"/>
  <c r="BF152" i="41"/>
  <c r="BH152" i="41" s="1"/>
  <c r="BF160" i="41"/>
  <c r="BH160" i="41" s="1"/>
  <c r="BF168" i="41"/>
  <c r="BH168" i="41" s="1"/>
  <c r="BF176" i="41"/>
  <c r="BH176" i="41" s="1"/>
  <c r="BF184" i="41"/>
  <c r="BH184" i="41" s="1"/>
  <c r="BF192" i="41"/>
  <c r="BH192" i="41" s="1"/>
  <c r="BF200" i="41"/>
  <c r="BH200" i="41" s="1"/>
  <c r="BF208" i="41"/>
  <c r="BH208" i="41" s="1"/>
  <c r="BF216" i="41"/>
  <c r="BH216" i="41" s="1"/>
  <c r="BI8" i="38"/>
  <c r="AU40" i="38"/>
  <c r="AR52" i="38"/>
  <c r="AS56" i="38"/>
  <c r="AG62" i="38"/>
  <c r="AQ70" i="38"/>
  <c r="AN74" i="38"/>
  <c r="AJ90" i="38"/>
  <c r="AM54" i="38"/>
  <c r="AF24" i="38"/>
  <c r="AU26" i="38"/>
  <c r="AB30" i="38"/>
  <c r="AL32" i="38"/>
  <c r="AZ34" i="38"/>
  <c r="AD42" i="38"/>
  <c r="AW50" i="38"/>
  <c r="AF72" i="38"/>
  <c r="Y96" i="38"/>
  <c r="AU82" i="38" s="1"/>
  <c r="AC15" i="40"/>
  <c r="AC16" i="40" s="1"/>
  <c r="AW15" i="40"/>
  <c r="AW16" i="40" s="1"/>
  <c r="BB18" i="40"/>
  <c r="BD18" i="40" s="1"/>
  <c r="BB26" i="40"/>
  <c r="BD26" i="40" s="1"/>
  <c r="BB34" i="40"/>
  <c r="BD34" i="40" s="1"/>
  <c r="BB42" i="40"/>
  <c r="BD42" i="40" s="1"/>
  <c r="BB50" i="40"/>
  <c r="BD50" i="40" s="1"/>
  <c r="BB58" i="40"/>
  <c r="BD58" i="40" s="1"/>
  <c r="BB66" i="40"/>
  <c r="BD66" i="40" s="1"/>
  <c r="BB74" i="40"/>
  <c r="BD74" i="40" s="1"/>
  <c r="BB92" i="40"/>
  <c r="BD92" i="40" s="1"/>
  <c r="BB118" i="40"/>
  <c r="BD118" i="40" s="1"/>
  <c r="BB142" i="40"/>
  <c r="BD142" i="40" s="1"/>
  <c r="BB164" i="40"/>
  <c r="BD164" i="40" s="1"/>
  <c r="BB214" i="40"/>
  <c r="BD214" i="40" s="1"/>
  <c r="AM15" i="41"/>
  <c r="AM16" i="41" s="1"/>
  <c r="BF30" i="41"/>
  <c r="BH30" i="41" s="1"/>
  <c r="BF38" i="41"/>
  <c r="BH38" i="41" s="1"/>
  <c r="BF56" i="41"/>
  <c r="BH56" i="41" s="1"/>
  <c r="BF72" i="41"/>
  <c r="BH72" i="41" s="1"/>
  <c r="BF82" i="41"/>
  <c r="BH82" i="41" s="1"/>
  <c r="BF96" i="41"/>
  <c r="BH96" i="41" s="1"/>
  <c r="BF80" i="41"/>
  <c r="BH80" i="41" s="1"/>
  <c r="AP46" i="38"/>
  <c r="AC50" i="38"/>
  <c r="AV40" i="38"/>
  <c r="AD15" i="38"/>
  <c r="AD16" i="38" s="1"/>
  <c r="AD52" i="38"/>
  <c r="AE15" i="38"/>
  <c r="AE16" i="38" s="1"/>
  <c r="AN22" i="38"/>
  <c r="AS28" i="38"/>
  <c r="AI34" i="38"/>
  <c r="AY40" i="38"/>
  <c r="AN48" i="38"/>
  <c r="AM18" i="38"/>
  <c r="AU20" i="38"/>
  <c r="AO22" i="38"/>
  <c r="BB22" i="38"/>
  <c r="BA24" i="38"/>
  <c r="AF26" i="38"/>
  <c r="AV26" i="38"/>
  <c r="AU28" i="38"/>
  <c r="AC30" i="38"/>
  <c r="AM32" i="38"/>
  <c r="AS36" i="38"/>
  <c r="AM38" i="38"/>
  <c r="AF46" i="38"/>
  <c r="AO48" i="38"/>
  <c r="BB48" i="38"/>
  <c r="AG50" i="38"/>
  <c r="AX50" i="38"/>
  <c r="AF52" i="38"/>
  <c r="AJ56" i="38"/>
  <c r="AB58" i="38"/>
  <c r="AR58" i="38"/>
  <c r="AO60" i="38"/>
  <c r="AL62" i="38"/>
  <c r="AX72" i="38"/>
  <c r="AD15" i="40"/>
  <c r="AD16" i="40" s="1"/>
  <c r="AX15" i="40"/>
  <c r="AX16" i="40" s="1"/>
  <c r="BB162" i="40"/>
  <c r="BD162" i="40" s="1"/>
  <c r="BB186" i="40"/>
  <c r="BD186" i="40" s="1"/>
  <c r="BB210" i="40"/>
  <c r="BD210" i="40" s="1"/>
  <c r="AO15" i="41"/>
  <c r="AO16" i="41" s="1"/>
  <c r="BB32" i="40"/>
  <c r="BD32" i="40" s="1"/>
  <c r="AH60" i="38"/>
  <c r="AB64" i="38"/>
  <c r="AA70" i="38"/>
  <c r="AR72" i="38"/>
  <c r="AQ15" i="40"/>
  <c r="AQ16" i="40" s="1"/>
  <c r="AC15" i="38"/>
  <c r="AC16" i="38" s="1"/>
  <c r="AD36" i="38"/>
  <c r="AI44" i="38"/>
  <c r="BA54" i="38"/>
  <c r="AQ64" i="38"/>
  <c r="AO66" i="38"/>
  <c r="AV15" i="38"/>
  <c r="AV16" i="38" s="1"/>
  <c r="BA22" i="38"/>
  <c r="AE26" i="38"/>
  <c r="BA32" i="38"/>
  <c r="AE52" i="38"/>
  <c r="AF15" i="38"/>
  <c r="AF16" i="38" s="1"/>
  <c r="AZ15" i="38"/>
  <c r="AZ16" i="38" s="1"/>
  <c r="AH15" i="38"/>
  <c r="AH16" i="38" s="1"/>
  <c r="BA15" i="38"/>
  <c r="BA16" i="38" s="1"/>
  <c r="AN18" i="38"/>
  <c r="BA18" i="38"/>
  <c r="AI20" i="38"/>
  <c r="AV20" i="38"/>
  <c r="AA22" i="38"/>
  <c r="AP22" i="38"/>
  <c r="BB24" i="38"/>
  <c r="AG26" i="38"/>
  <c r="AW26" i="38"/>
  <c r="AE28" i="38"/>
  <c r="AV28" i="38"/>
  <c r="AU30" i="38"/>
  <c r="AN32" i="38"/>
  <c r="AT36" i="38"/>
  <c r="BA40" i="38"/>
  <c r="AN44" i="38"/>
  <c r="BA44" i="38"/>
  <c r="AG46" i="38"/>
  <c r="AV46" i="38"/>
  <c r="AY50" i="38"/>
  <c r="AX52" i="38"/>
  <c r="AK56" i="38"/>
  <c r="AC58" i="38"/>
  <c r="AS58" i="38"/>
  <c r="AM62" i="38"/>
  <c r="AI64" i="38"/>
  <c r="AN68" i="38"/>
  <c r="AY70" i="38"/>
  <c r="AI72" i="38"/>
  <c r="AY72" i="38"/>
  <c r="BB72" i="40"/>
  <c r="BD72" i="40" s="1"/>
  <c r="BB96" i="40"/>
  <c r="BD96" i="40" s="1"/>
  <c r="BB140" i="40"/>
  <c r="BD140" i="40" s="1"/>
  <c r="BB200" i="40"/>
  <c r="BD200" i="40" s="1"/>
  <c r="BB212" i="40"/>
  <c r="BD212" i="40" s="1"/>
  <c r="BB216" i="40"/>
  <c r="BD216" i="40" s="1"/>
  <c r="BF46" i="41"/>
  <c r="BH46" i="41" s="1"/>
  <c r="BF54" i="41"/>
  <c r="BH54" i="41" s="1"/>
  <c r="AE231" i="41"/>
  <c r="AO96" i="38"/>
  <c r="AZ82" i="38" s="1"/>
  <c r="BE82" i="38" s="1"/>
  <c r="BB132" i="40"/>
  <c r="BD132" i="40" s="1"/>
  <c r="BB174" i="40"/>
  <c r="BD174" i="40" s="1"/>
  <c r="BB106" i="40"/>
  <c r="BD106" i="40" s="1"/>
  <c r="BA28" i="38"/>
  <c r="AS32" i="38"/>
  <c r="AZ50" i="38"/>
  <c r="AI70" i="38"/>
  <c r="BB80" i="40"/>
  <c r="BD80" i="40" s="1"/>
  <c r="BB156" i="40"/>
  <c r="BD156" i="40" s="1"/>
  <c r="BB198" i="40"/>
  <c r="BD198" i="40" s="1"/>
  <c r="AG24" i="38"/>
  <c r="AN28" i="38"/>
  <c r="AZ38" i="38"/>
  <c r="AK48" i="38"/>
  <c r="AC52" i="38"/>
  <c r="AX60" i="38"/>
  <c r="AL72" i="38"/>
  <c r="AG18" i="38"/>
  <c r="AV24" i="38"/>
  <c r="AB28" i="38"/>
  <c r="AK34" i="38"/>
  <c r="AP40" i="38"/>
  <c r="AJ46" i="38"/>
  <c r="AG54" i="38"/>
  <c r="AJ58" i="38"/>
  <c r="AL60" i="38"/>
  <c r="AB62" i="38"/>
  <c r="AO62" i="38"/>
  <c r="BB62" i="38"/>
  <c r="AE64" i="38"/>
  <c r="AF66" i="38"/>
  <c r="AR66" i="38"/>
  <c r="AG68" i="38"/>
  <c r="AJ70" i="38"/>
  <c r="AW70" i="38"/>
  <c r="AM72" i="38"/>
  <c r="AO74" i="38"/>
  <c r="Q83" i="38"/>
  <c r="AS15" i="40"/>
  <c r="AS16" i="40" s="1"/>
  <c r="AG15" i="40"/>
  <c r="AG16" i="40" s="1"/>
  <c r="AN15" i="40"/>
  <c r="AN16" i="40" s="1"/>
  <c r="AB15" i="40"/>
  <c r="AB16" i="40" s="1"/>
  <c r="AM15" i="40"/>
  <c r="AM16" i="40" s="1"/>
  <c r="AA15" i="40"/>
  <c r="AA16" i="40" s="1"/>
  <c r="AE15" i="40"/>
  <c r="AE16" i="40" s="1"/>
  <c r="AU15" i="40"/>
  <c r="AU16" i="40" s="1"/>
  <c r="BB130" i="40"/>
  <c r="BD130" i="40" s="1"/>
  <c r="BB144" i="40"/>
  <c r="BD144" i="40" s="1"/>
  <c r="BF22" i="41"/>
  <c r="BH22" i="41" s="1"/>
  <c r="BB120" i="40"/>
  <c r="BD120" i="40" s="1"/>
  <c r="BF156" i="41"/>
  <c r="BH156" i="41" s="1"/>
  <c r="BF188" i="41"/>
  <c r="BH188" i="41" s="1"/>
  <c r="AK15" i="38"/>
  <c r="AK16" i="38" s="1"/>
  <c r="AW15" i="38"/>
  <c r="AW16" i="38" s="1"/>
  <c r="AF18" i="38"/>
  <c r="AF20" i="38"/>
  <c r="AF22" i="38"/>
  <c r="BF22" i="38" s="1"/>
  <c r="BH22" i="38" s="1"/>
  <c r="AU24" i="38"/>
  <c r="AA28" i="38"/>
  <c r="AQ30" i="38"/>
  <c r="AG32" i="38"/>
  <c r="AV34" i="38"/>
  <c r="AC40" i="38"/>
  <c r="AR42" i="38"/>
  <c r="AU46" i="38"/>
  <c r="AP52" i="38"/>
  <c r="AF54" i="38"/>
  <c r="AK60" i="38"/>
  <c r="AE66" i="38"/>
  <c r="AF68" i="38"/>
  <c r="BF68" i="38" s="1"/>
  <c r="BH68" i="38" s="1"/>
  <c r="AL15" i="38"/>
  <c r="AL16" i="38" s="1"/>
  <c r="AX15" i="38"/>
  <c r="AX16" i="38" s="1"/>
  <c r="AG20" i="38"/>
  <c r="AG22" i="38"/>
  <c r="AI24" i="38"/>
  <c r="AL26" i="38"/>
  <c r="AO28" i="38"/>
  <c r="BB28" i="38"/>
  <c r="AU32" i="38"/>
  <c r="AW34" i="38"/>
  <c r="AU44" i="38"/>
  <c r="AN50" i="38"/>
  <c r="BA50" i="38"/>
  <c r="AQ52" i="38"/>
  <c r="AS54" i="38"/>
  <c r="AW58" i="38"/>
  <c r="AA15" i="38"/>
  <c r="AA16" i="38" s="1"/>
  <c r="AM15" i="38"/>
  <c r="AM16" i="38" s="1"/>
  <c r="AY15" i="38"/>
  <c r="AY16" i="38" s="1"/>
  <c r="AH18" i="38"/>
  <c r="AT18" i="38"/>
  <c r="AH20" i="38"/>
  <c r="AT20" i="38"/>
  <c r="AH22" i="38"/>
  <c r="AT22" i="38"/>
  <c r="AJ24" i="38"/>
  <c r="BF24" i="38" s="1"/>
  <c r="BH24" i="38" s="1"/>
  <c r="AW24" i="38"/>
  <c r="AM26" i="38"/>
  <c r="AZ26" i="38"/>
  <c r="AP28" i="38"/>
  <c r="AF30" i="38"/>
  <c r="AA36" i="38"/>
  <c r="AY36" i="38"/>
  <c r="AB38" i="38"/>
  <c r="AO38" i="38"/>
  <c r="BB38" i="38"/>
  <c r="AE40" i="38"/>
  <c r="AU42" i="38"/>
  <c r="AJ44" i="38"/>
  <c r="AK46" i="38"/>
  <c r="AY48" i="38"/>
  <c r="AO50" i="38"/>
  <c r="AK58" i="38"/>
  <c r="AA60" i="38"/>
  <c r="AM60" i="38"/>
  <c r="AF64" i="38"/>
  <c r="AX70" i="38"/>
  <c r="AD74" i="38"/>
  <c r="BF74" i="38" s="1"/>
  <c r="BH74" i="38" s="1"/>
  <c r="S83" i="38"/>
  <c r="BE8" i="40"/>
  <c r="AF15" i="40"/>
  <c r="AF16" i="40" s="1"/>
  <c r="AV15" i="40"/>
  <c r="AV16" i="40" s="1"/>
  <c r="BB78" i="40"/>
  <c r="BD78" i="40" s="1"/>
  <c r="BB104" i="40"/>
  <c r="BD104" i="40" s="1"/>
  <c r="BB180" i="40"/>
  <c r="BD180" i="40" s="1"/>
  <c r="O222" i="40"/>
  <c r="AG83" i="38"/>
  <c r="AH34" i="38"/>
  <c r="AT32" i="38"/>
  <c r="AT30" i="38"/>
  <c r="AH30" i="38"/>
  <c r="AT28" i="38"/>
  <c r="AH28" i="38"/>
  <c r="AT26" i="38"/>
  <c r="AH26" i="38"/>
  <c r="BF26" i="38" s="1"/>
  <c r="BH26" i="38" s="1"/>
  <c r="AT24" i="38"/>
  <c r="AH24" i="38"/>
  <c r="AH72" i="38"/>
  <c r="AT62" i="38"/>
  <c r="AH52" i="38"/>
  <c r="AT42" i="38"/>
  <c r="BB168" i="40"/>
  <c r="BD168" i="40" s="1"/>
  <c r="AC222" i="40"/>
  <c r="BF52" i="41"/>
  <c r="BH52" i="41" s="1"/>
  <c r="AZ70" i="38"/>
  <c r="AC72" i="38"/>
  <c r="AF74" i="38"/>
  <c r="BB102" i="40"/>
  <c r="BD102" i="40" s="1"/>
  <c r="BB128" i="40"/>
  <c r="BD128" i="40" s="1"/>
  <c r="BB204" i="40"/>
  <c r="BD204" i="40" s="1"/>
  <c r="AE222" i="40"/>
  <c r="AA231" i="40"/>
  <c r="AF231" i="40"/>
  <c r="AF230" i="40"/>
  <c r="AA230" i="40"/>
  <c r="BF18" i="41"/>
  <c r="BH18" i="41" s="1"/>
  <c r="BF26" i="41"/>
  <c r="BH26" i="41" s="1"/>
  <c r="BF34" i="41"/>
  <c r="BH34" i="41" s="1"/>
  <c r="BF78" i="41"/>
  <c r="BH78" i="41" s="1"/>
  <c r="S85" i="38"/>
  <c r="AI83" i="38"/>
  <c r="AW54" i="38"/>
  <c r="AP60" i="38"/>
  <c r="AU64" i="38"/>
  <c r="AJ66" i="38"/>
  <c r="AN70" i="38"/>
  <c r="BA70" i="38"/>
  <c r="AG74" i="38"/>
  <c r="AH70" i="38"/>
  <c r="AT60" i="38"/>
  <c r="AH50" i="38"/>
  <c r="AT40" i="38"/>
  <c r="BB178" i="40"/>
  <c r="BD178" i="40" s="1"/>
  <c r="BB192" i="40"/>
  <c r="BD192" i="40" s="1"/>
  <c r="BB84" i="40"/>
  <c r="BD84" i="40" s="1"/>
  <c r="BB126" i="40"/>
  <c r="BD126" i="40" s="1"/>
  <c r="BB152" i="40"/>
  <c r="BD152" i="40" s="1"/>
  <c r="BF76" i="38"/>
  <c r="BH76" i="38" s="1"/>
  <c r="Q85" i="38"/>
  <c r="AT72" i="38"/>
  <c r="AT70" i="38"/>
  <c r="AH68" i="38"/>
  <c r="AH62" i="38"/>
  <c r="AT58" i="38"/>
  <c r="AH58" i="38"/>
  <c r="AT52" i="38"/>
  <c r="AT50" i="38"/>
  <c r="AH48" i="38"/>
  <c r="AH42" i="38"/>
  <c r="AT38" i="38"/>
  <c r="AH38" i="38"/>
  <c r="M224" i="40"/>
  <c r="AC224" i="40"/>
  <c r="AE224" i="40"/>
  <c r="M222" i="40"/>
  <c r="O224" i="40"/>
  <c r="AE223" i="40"/>
  <c r="AC223" i="40"/>
  <c r="O223" i="40"/>
  <c r="M223" i="40"/>
  <c r="BB202" i="40"/>
  <c r="BD202" i="40" s="1"/>
  <c r="O225" i="40"/>
  <c r="BF24" i="41"/>
  <c r="BH24" i="41" s="1"/>
  <c r="BF32" i="41"/>
  <c r="BH32" i="41" s="1"/>
  <c r="AG15" i="38"/>
  <c r="AG16" i="38" s="1"/>
  <c r="AW28" i="38"/>
  <c r="AM30" i="38"/>
  <c r="AC32" i="38"/>
  <c r="BB32" i="38"/>
  <c r="AE34" i="38"/>
  <c r="AR34" i="38"/>
  <c r="AK40" i="38"/>
  <c r="AX40" i="38"/>
  <c r="AE46" i="38"/>
  <c r="AF48" i="38"/>
  <c r="AI50" i="38"/>
  <c r="AL52" i="38"/>
  <c r="AO56" i="38"/>
  <c r="BF56" i="38" s="1"/>
  <c r="BH56" i="38" s="1"/>
  <c r="AD58" i="38"/>
  <c r="AS60" i="38"/>
  <c r="AX64" i="38"/>
  <c r="AA66" i="38"/>
  <c r="AM66" i="38"/>
  <c r="AO68" i="38"/>
  <c r="AU72" i="38"/>
  <c r="AG85" i="38"/>
  <c r="BB108" i="40"/>
  <c r="BD108" i="40" s="1"/>
  <c r="BB150" i="40"/>
  <c r="BD150" i="40" s="1"/>
  <c r="BB176" i="40"/>
  <c r="BD176" i="40" s="1"/>
  <c r="AC225" i="40"/>
  <c r="BF66" i="41"/>
  <c r="BH66" i="41" s="1"/>
  <c r="AT15" i="41"/>
  <c r="AT16" i="41" s="1"/>
  <c r="AH15" i="41"/>
  <c r="AH16" i="41" s="1"/>
  <c r="BI8" i="41"/>
  <c r="BA15" i="41"/>
  <c r="BA16" i="41" s="1"/>
  <c r="AN15" i="41"/>
  <c r="AN16" i="41" s="1"/>
  <c r="AA15" i="41"/>
  <c r="AA16" i="41" s="1"/>
  <c r="AY15" i="41"/>
  <c r="AY16" i="41" s="1"/>
  <c r="AL15" i="41"/>
  <c r="AL16" i="41" s="1"/>
  <c r="AJ15" i="41"/>
  <c r="AJ16" i="41" s="1"/>
  <c r="AZ15" i="41"/>
  <c r="AZ16" i="41" s="1"/>
  <c r="BF102" i="41"/>
  <c r="BH102" i="41" s="1"/>
  <c r="BF110" i="41"/>
  <c r="BH110" i="41" s="1"/>
  <c r="BF118" i="41"/>
  <c r="BH118" i="41" s="1"/>
  <c r="BF126" i="41"/>
  <c r="BH126" i="41" s="1"/>
  <c r="BF134" i="41"/>
  <c r="BH134" i="41" s="1"/>
  <c r="BF142" i="41"/>
  <c r="BH142" i="41" s="1"/>
  <c r="BF150" i="41"/>
  <c r="BH150" i="41" s="1"/>
  <c r="BF158" i="41"/>
  <c r="BH158" i="41" s="1"/>
  <c r="BF166" i="41"/>
  <c r="BH166" i="41" s="1"/>
  <c r="BF174" i="41"/>
  <c r="BH174" i="41" s="1"/>
  <c r="BF182" i="41"/>
  <c r="BH182" i="41" s="1"/>
  <c r="BF190" i="41"/>
  <c r="BH190" i="41" s="1"/>
  <c r="BF198" i="41"/>
  <c r="BH198" i="41" s="1"/>
  <c r="BF206" i="41"/>
  <c r="BH206" i="41" s="1"/>
  <c r="BF214" i="41"/>
  <c r="BH214" i="41" s="1"/>
  <c r="Q224" i="41"/>
  <c r="AI223" i="41"/>
  <c r="AG223" i="41"/>
  <c r="S223" i="41"/>
  <c r="Q223" i="41"/>
  <c r="Q226" i="41" s="1"/>
  <c r="AI225" i="41"/>
  <c r="AG225" i="41"/>
  <c r="S225" i="41"/>
  <c r="Q225" i="41"/>
  <c r="AI224" i="41"/>
  <c r="AG222" i="41"/>
  <c r="AG224" i="41"/>
  <c r="S224" i="41"/>
  <c r="S222" i="41"/>
  <c r="AI222" i="41"/>
  <c r="AI226" i="41" s="1"/>
  <c r="AJ231" i="41"/>
  <c r="AO231" i="41" s="1"/>
  <c r="AJ236" i="41" s="1"/>
  <c r="AO236" i="41" s="1"/>
  <c r="AZ222" i="41" s="1"/>
  <c r="BE222" i="41" s="1"/>
  <c r="W56" i="25"/>
  <c r="W55" i="25"/>
  <c r="W54" i="25"/>
  <c r="W53" i="25"/>
  <c r="W52" i="25"/>
  <c r="W51" i="25"/>
  <c r="W50" i="25"/>
  <c r="W37" i="25"/>
  <c r="W36" i="25"/>
  <c r="W35" i="25"/>
  <c r="W34" i="25"/>
  <c r="W33" i="25"/>
  <c r="W32" i="25"/>
  <c r="W31" i="25"/>
  <c r="BF34" i="38" l="1"/>
  <c r="BF52" i="38"/>
  <c r="BH52" i="38" s="1"/>
  <c r="BF38" i="38"/>
  <c r="AE226" i="40"/>
  <c r="BF18" i="38"/>
  <c r="BH18" i="38" s="1"/>
  <c r="BF42" i="38"/>
  <c r="BH42" i="38" s="1"/>
  <c r="BF32" i="38"/>
  <c r="BH32" i="38" s="1"/>
  <c r="W57" i="25"/>
  <c r="C60" i="25" s="1"/>
  <c r="Q60" i="25" s="1"/>
  <c r="BF58" i="38"/>
  <c r="BH58" i="38" s="1"/>
  <c r="BF36" i="38"/>
  <c r="BH36" i="38" s="1"/>
  <c r="BF64" i="38"/>
  <c r="BH64" i="38" s="1"/>
  <c r="M226" i="40"/>
  <c r="BF62" i="38"/>
  <c r="BH62" i="38" s="1"/>
  <c r="BF48" i="38"/>
  <c r="BH48" i="38" s="1"/>
  <c r="BF72" i="38"/>
  <c r="BH72" i="38" s="1"/>
  <c r="BF50" i="38"/>
  <c r="BH50" i="38" s="1"/>
  <c r="W38" i="25"/>
  <c r="C41" i="25" s="1"/>
  <c r="Q41" i="25" s="1"/>
  <c r="BF46" i="38"/>
  <c r="BH46" i="38" s="1"/>
  <c r="BF70" i="38"/>
  <c r="BH70" i="38" s="1"/>
  <c r="BF44" i="38"/>
  <c r="BF20" i="38"/>
  <c r="BH20" i="38" s="1"/>
  <c r="BF54" i="38"/>
  <c r="BH54" i="38" s="1"/>
  <c r="BF40" i="38"/>
  <c r="BH40" i="38" s="1"/>
  <c r="BF30" i="38"/>
  <c r="BH30" i="38" s="1"/>
  <c r="S82" i="38" s="1"/>
  <c r="S86" i="38" s="1"/>
  <c r="BF28" i="38"/>
  <c r="BH28" i="38" s="1"/>
  <c r="BH34" i="38"/>
  <c r="S84" i="38" s="1"/>
  <c r="Q84" i="38"/>
  <c r="BH38" i="38"/>
  <c r="AG82" i="38"/>
  <c r="BH44" i="38"/>
  <c r="O226" i="40"/>
  <c r="BF60" i="38"/>
  <c r="BH60" i="38" s="1"/>
  <c r="S226" i="41"/>
  <c r="AC226" i="40"/>
  <c r="AG226" i="41"/>
  <c r="BF66" i="38"/>
  <c r="BH66" i="38" s="1"/>
  <c r="AK231" i="40"/>
  <c r="AF236" i="40" s="1"/>
  <c r="AK236" i="40" s="1"/>
  <c r="AV222" i="40" s="1"/>
  <c r="BA222" i="40" s="1"/>
  <c r="AG84" i="38" l="1"/>
  <c r="AG86" i="38" s="1"/>
  <c r="Q82" i="38"/>
  <c r="Q86" i="38" s="1"/>
  <c r="AI84" i="38"/>
  <c r="AI82" i="38"/>
  <c r="AI86" i="38" s="1"/>
  <c r="U21" i="23" l="1"/>
  <c r="T21" i="23"/>
  <c r="U24" i="15"/>
  <c r="T24" i="15"/>
  <c r="E51" i="13"/>
  <c r="P50" i="13"/>
  <c r="M50" i="13"/>
  <c r="E50" i="13"/>
  <c r="E49" i="13"/>
  <c r="P48" i="13"/>
  <c r="M48" i="13"/>
  <c r="M53" i="13" s="1"/>
  <c r="M54" i="13" s="1"/>
  <c r="P55" i="13" s="1"/>
  <c r="E48" i="13"/>
  <c r="E47" i="13"/>
  <c r="P46" i="13"/>
  <c r="M46" i="13"/>
  <c r="E46" i="13"/>
  <c r="P45" i="13"/>
  <c r="M45" i="13"/>
  <c r="E37" i="13"/>
  <c r="P36" i="13"/>
  <c r="M36" i="13"/>
  <c r="E36" i="13"/>
  <c r="E35" i="13"/>
  <c r="P34" i="13"/>
  <c r="M34" i="13"/>
  <c r="E34" i="13"/>
  <c r="E33" i="13"/>
  <c r="P32" i="13"/>
  <c r="M32" i="13"/>
  <c r="E32" i="13"/>
  <c r="E31" i="13"/>
  <c r="P30" i="13"/>
  <c r="M30" i="13"/>
  <c r="E30" i="13"/>
  <c r="E29" i="13"/>
  <c r="P28" i="13"/>
  <c r="M28" i="13"/>
  <c r="E28" i="13"/>
  <c r="E27" i="13"/>
  <c r="P26" i="13"/>
  <c r="M26" i="13"/>
  <c r="E26" i="13"/>
  <c r="E25" i="13"/>
  <c r="P24" i="13"/>
  <c r="M24" i="13"/>
  <c r="E24" i="13"/>
  <c r="E23" i="13"/>
  <c r="P22" i="13"/>
  <c r="M22" i="13"/>
  <c r="E22" i="13"/>
  <c r="E21" i="13"/>
  <c r="P20" i="13"/>
  <c r="M20" i="13"/>
  <c r="E20" i="13"/>
  <c r="E19" i="13"/>
  <c r="P18" i="13"/>
  <c r="P39" i="13" s="1"/>
  <c r="P40" i="13" s="1"/>
  <c r="M18" i="13"/>
  <c r="M39" i="13" s="1"/>
  <c r="M40" i="13" s="1"/>
  <c r="P41" i="13" s="1"/>
  <c r="E18" i="13"/>
  <c r="E17" i="13"/>
  <c r="P16" i="13"/>
  <c r="M16" i="13"/>
  <c r="E16" i="13"/>
  <c r="P15" i="13"/>
  <c r="M15" i="13"/>
  <c r="J41" i="13" s="1"/>
  <c r="AO821" i="9"/>
  <c r="AN821" i="9"/>
  <c r="AM821" i="9"/>
  <c r="AL821" i="9"/>
  <c r="AK821" i="9"/>
  <c r="AJ821" i="9"/>
  <c r="AI821" i="9"/>
  <c r="AH821" i="9"/>
  <c r="AG821" i="9"/>
  <c r="AF821" i="9"/>
  <c r="J55" i="13" l="1"/>
  <c r="P53" i="13"/>
  <c r="P54" i="13" s="1"/>
</calcChain>
</file>

<file path=xl/sharedStrings.xml><?xml version="1.0" encoding="utf-8"?>
<sst xmlns="http://schemas.openxmlformats.org/spreadsheetml/2006/main" count="28456" uniqueCount="1904">
  <si>
    <t>担当者名</t>
    <rPh sb="0" eb="3">
      <t>タントウシャ</t>
    </rPh>
    <rPh sb="3" eb="4">
      <t>メイ</t>
    </rPh>
    <phoneticPr fontId="4"/>
  </si>
  <si>
    <t>連絡先（TEL）</t>
    <rPh sb="0" eb="3">
      <t>レンラクサキ</t>
    </rPh>
    <phoneticPr fontId="4"/>
  </si>
  <si>
    <t>※　加算が算定されなくなる場合、欠員が解消される場合等についても同様に届け出てください。</t>
    <rPh sb="2" eb="4">
      <t>カサン</t>
    </rPh>
    <rPh sb="5" eb="7">
      <t>サンテイ</t>
    </rPh>
    <rPh sb="13" eb="15">
      <t>バアイ</t>
    </rPh>
    <rPh sb="16" eb="18">
      <t>ケツイン</t>
    </rPh>
    <rPh sb="19" eb="21">
      <t>カイショウ</t>
    </rPh>
    <rPh sb="24" eb="26">
      <t>バアイ</t>
    </rPh>
    <rPh sb="26" eb="27">
      <t>トウ</t>
    </rPh>
    <rPh sb="32" eb="34">
      <t>ドウヨウ</t>
    </rPh>
    <rPh sb="35" eb="36">
      <t>トド</t>
    </rPh>
    <rPh sb="37" eb="38">
      <t>デ</t>
    </rPh>
    <phoneticPr fontId="4"/>
  </si>
  <si>
    <t xml:space="preserve">※　厚労省様式（「別紙○」の名称のもの）については、記載の注意事項を確認し正しい方法で使用してください。
</t>
    <rPh sb="2" eb="5">
      <t>コウロウショウ</t>
    </rPh>
    <rPh sb="5" eb="7">
      <t>ヨウシキ</t>
    </rPh>
    <rPh sb="9" eb="11">
      <t>ベッシ</t>
    </rPh>
    <rPh sb="14" eb="16">
      <t>メイショウ</t>
    </rPh>
    <rPh sb="26" eb="28">
      <t>キサイ</t>
    </rPh>
    <rPh sb="29" eb="33">
      <t>チュウイジコウ</t>
    </rPh>
    <rPh sb="34" eb="36">
      <t>カクニン</t>
    </rPh>
    <rPh sb="37" eb="38">
      <t>タダ</t>
    </rPh>
    <rPh sb="40" eb="42">
      <t>ホウホウ</t>
    </rPh>
    <rPh sb="43" eb="45">
      <t>シヨウ</t>
    </rPh>
    <phoneticPr fontId="4"/>
  </si>
  <si>
    <t>※　参考様式は、算定要件を満たす内容を証するものであれば任意様式で提出しても差し支えありませんが、</t>
    <rPh sb="2" eb="6">
      <t>サンコウヨウシキ</t>
    </rPh>
    <rPh sb="8" eb="12">
      <t>サンテイヨウケン</t>
    </rPh>
    <rPh sb="13" eb="14">
      <t>ミ</t>
    </rPh>
    <rPh sb="16" eb="18">
      <t>ナイヨウ</t>
    </rPh>
    <rPh sb="19" eb="20">
      <t>ショウ</t>
    </rPh>
    <rPh sb="28" eb="30">
      <t>ニンイ</t>
    </rPh>
    <rPh sb="30" eb="32">
      <t>ヨウシキ</t>
    </rPh>
    <rPh sb="33" eb="35">
      <t>テイシュツ</t>
    </rPh>
    <rPh sb="38" eb="39">
      <t>サ</t>
    </rPh>
    <rPh sb="40" eb="41">
      <t>ツカ</t>
    </rPh>
    <phoneticPr fontId="4"/>
  </si>
  <si>
    <t>　届け出後も同じ様式を継続して使用し、算定要件を毎月確認及び記録してください。</t>
    <rPh sb="1" eb="2">
      <t>トド</t>
    </rPh>
    <rPh sb="3" eb="4">
      <t>デ</t>
    </rPh>
    <rPh sb="4" eb="5">
      <t>ゴ</t>
    </rPh>
    <rPh sb="6" eb="7">
      <t>オナ</t>
    </rPh>
    <rPh sb="8" eb="10">
      <t>ヨウシキ</t>
    </rPh>
    <rPh sb="11" eb="13">
      <t>ケイゾク</t>
    </rPh>
    <rPh sb="15" eb="17">
      <t>シヨウ</t>
    </rPh>
    <rPh sb="19" eb="23">
      <t>サンテイヨウケン</t>
    </rPh>
    <rPh sb="24" eb="26">
      <t>マイツキ</t>
    </rPh>
    <rPh sb="26" eb="28">
      <t>カクニン</t>
    </rPh>
    <rPh sb="28" eb="29">
      <t>オヨ</t>
    </rPh>
    <rPh sb="30" eb="32">
      <t>キロク</t>
    </rPh>
    <phoneticPr fontId="4"/>
  </si>
  <si>
    <t>※　「従業者の勤務の体制及び勤務形態一覧表（別紙７）又はこれに準じた勤務割表等」については、</t>
    <rPh sb="3" eb="6">
      <t>ジュウギョウシャ</t>
    </rPh>
    <rPh sb="7" eb="9">
      <t>キンム</t>
    </rPh>
    <rPh sb="10" eb="12">
      <t>タイセイ</t>
    </rPh>
    <rPh sb="12" eb="13">
      <t>オヨ</t>
    </rPh>
    <rPh sb="14" eb="16">
      <t>キンム</t>
    </rPh>
    <rPh sb="16" eb="18">
      <t>ケイタイ</t>
    </rPh>
    <rPh sb="18" eb="21">
      <t>イチランヒョウ</t>
    </rPh>
    <rPh sb="22" eb="24">
      <t>ベッシ</t>
    </rPh>
    <rPh sb="26" eb="27">
      <t>マタ</t>
    </rPh>
    <rPh sb="31" eb="32">
      <t>ジュン</t>
    </rPh>
    <rPh sb="34" eb="36">
      <t>キンム</t>
    </rPh>
    <rPh sb="36" eb="37">
      <t>ワリ</t>
    </rPh>
    <rPh sb="37" eb="38">
      <t>ヒョウ</t>
    </rPh>
    <rPh sb="38" eb="39">
      <t>ナド</t>
    </rPh>
    <phoneticPr fontId="4"/>
  </si>
  <si>
    <t>　指定申請等に使用した（標準様式１）で作成したものも対象です。</t>
    <rPh sb="19" eb="21">
      <t>サクセイ</t>
    </rPh>
    <rPh sb="26" eb="28">
      <t>タイショウ</t>
    </rPh>
    <phoneticPr fontId="4"/>
  </si>
  <si>
    <t>届出事項</t>
    <rPh sb="0" eb="2">
      <t>トドケデ</t>
    </rPh>
    <rPh sb="2" eb="4">
      <t>ジコウ</t>
    </rPh>
    <phoneticPr fontId="4"/>
  </si>
  <si>
    <t>開設</t>
    <rPh sb="0" eb="2">
      <t>カイセツ</t>
    </rPh>
    <phoneticPr fontId="4"/>
  </si>
  <si>
    <t>加算
追加
・
加算
削除</t>
    <rPh sb="0" eb="2">
      <t>カサン</t>
    </rPh>
    <rPh sb="3" eb="5">
      <t>ツイカ</t>
    </rPh>
    <rPh sb="8" eb="10">
      <t>カサン</t>
    </rPh>
    <rPh sb="11" eb="13">
      <t>サクジョ</t>
    </rPh>
    <phoneticPr fontId="4"/>
  </si>
  <si>
    <t>添　付　書　類</t>
    <rPh sb="0" eb="1">
      <t>ソウ</t>
    </rPh>
    <rPh sb="2" eb="3">
      <t>ヅケ</t>
    </rPh>
    <rPh sb="4" eb="5">
      <t>ショ</t>
    </rPh>
    <rPh sb="6" eb="7">
      <t>タグイ</t>
    </rPh>
    <phoneticPr fontId="4"/>
  </si>
  <si>
    <t>備　　考</t>
    <rPh sb="0" eb="1">
      <t>ソナエ</t>
    </rPh>
    <rPh sb="3" eb="4">
      <t>コウ</t>
    </rPh>
    <phoneticPr fontId="4"/>
  </si>
  <si>
    <t>共　通　事　項
（必ず必要な書類）</t>
    <rPh sb="0" eb="1">
      <t>トモ</t>
    </rPh>
    <rPh sb="2" eb="3">
      <t>ツウ</t>
    </rPh>
    <rPh sb="4" eb="5">
      <t>コト</t>
    </rPh>
    <rPh sb="6" eb="7">
      <t>コウ</t>
    </rPh>
    <rPh sb="9" eb="10">
      <t>カナラ</t>
    </rPh>
    <rPh sb="11" eb="13">
      <t>ヒツヨウ</t>
    </rPh>
    <rPh sb="14" eb="16">
      <t>ショルイ</t>
    </rPh>
    <phoneticPr fontId="4"/>
  </si>
  <si>
    <t>□</t>
    <phoneticPr fontId="4"/>
  </si>
  <si>
    <t>・</t>
    <phoneticPr fontId="4"/>
  </si>
  <si>
    <t>運営規程</t>
    <rPh sb="0" eb="2">
      <t>ウンエイ</t>
    </rPh>
    <rPh sb="2" eb="4">
      <t>キテイ</t>
    </rPh>
    <phoneticPr fontId="4"/>
  </si>
  <si>
    <t>※</t>
    <phoneticPr fontId="4"/>
  </si>
  <si>
    <t>LIFEへの登録</t>
    <rPh sb="6" eb="8">
      <t>トウロク</t>
    </rPh>
    <phoneticPr fontId="4"/>
  </si>
  <si>
    <t>夜間勤務条件基準</t>
    <rPh sb="0" eb="2">
      <t>ヤカン</t>
    </rPh>
    <rPh sb="2" eb="4">
      <t>キンム</t>
    </rPh>
    <rPh sb="4" eb="6">
      <t>ジョウケン</t>
    </rPh>
    <rPh sb="6" eb="8">
      <t>キジュン</t>
    </rPh>
    <phoneticPr fontId="4"/>
  </si>
  <si>
    <t>理由書</t>
    <rPh sb="0" eb="3">
      <t>リユウショ</t>
    </rPh>
    <phoneticPr fontId="4"/>
  </si>
  <si>
    <t>任意の様式で可。</t>
    <rPh sb="0" eb="2">
      <t>ニンイ</t>
    </rPh>
    <rPh sb="3" eb="5">
      <t>ヨウシキ</t>
    </rPh>
    <rPh sb="6" eb="7">
      <t>カ</t>
    </rPh>
    <phoneticPr fontId="4"/>
  </si>
  <si>
    <t>職員の欠員による減算の状況</t>
    <rPh sb="0" eb="2">
      <t>ショクイン</t>
    </rPh>
    <rPh sb="3" eb="5">
      <t>ケツイン</t>
    </rPh>
    <rPh sb="8" eb="10">
      <t>ゲンサン</t>
    </rPh>
    <rPh sb="11" eb="13">
      <t>ジョウキョウ</t>
    </rPh>
    <phoneticPr fontId="4"/>
  </si>
  <si>
    <t>欠員が解消される場合。</t>
    <rPh sb="0" eb="2">
      <t>ケツイン</t>
    </rPh>
    <rPh sb="3" eb="5">
      <t>カイショウ</t>
    </rPh>
    <rPh sb="8" eb="10">
      <t>バアイ</t>
    </rPh>
    <phoneticPr fontId="4"/>
  </si>
  <si>
    <t>ユニットケア体制</t>
    <rPh sb="6" eb="8">
      <t>タイセイ</t>
    </rPh>
    <phoneticPr fontId="4"/>
  </si>
  <si>
    <t>高齢者虐待防止措置実施の有無</t>
    <rPh sb="0" eb="3">
      <t>コウレイシャ</t>
    </rPh>
    <rPh sb="3" eb="7">
      <t>ギャクタイボウシ</t>
    </rPh>
    <rPh sb="7" eb="9">
      <t>ソチ</t>
    </rPh>
    <rPh sb="9" eb="11">
      <t>ジッシ</t>
    </rPh>
    <phoneticPr fontId="11"/>
  </si>
  <si>
    <t>理由書</t>
    <phoneticPr fontId="4"/>
  </si>
  <si>
    <t>高齢者虐待防止措置に係る改善計画又は改善報告書</t>
    <rPh sb="0" eb="3">
      <t>コウレイシャ</t>
    </rPh>
    <rPh sb="3" eb="7">
      <t>ギャクタイボウシ</t>
    </rPh>
    <rPh sb="7" eb="9">
      <t>ソチ</t>
    </rPh>
    <rPh sb="10" eb="11">
      <t>カカ</t>
    </rPh>
    <rPh sb="12" eb="16">
      <t>カイゼンケイカク</t>
    </rPh>
    <rPh sb="16" eb="17">
      <t>マタ</t>
    </rPh>
    <rPh sb="18" eb="23">
      <t>カイゼンホウコクショ</t>
    </rPh>
    <phoneticPr fontId="4"/>
  </si>
  <si>
    <t>任意の様式で可（代表者名）。ただし、未措置事項（指針、委員会、研修、担当者の設置）の現状及び改善に向けた取組みは必ず記載すること。</t>
    <rPh sb="0" eb="2">
      <t>ニンイ</t>
    </rPh>
    <rPh sb="3" eb="5">
      <t>ヨウシキ</t>
    </rPh>
    <rPh sb="6" eb="7">
      <t>カ</t>
    </rPh>
    <rPh sb="8" eb="11">
      <t>ダイヒョウシャ</t>
    </rPh>
    <rPh sb="11" eb="12">
      <t>メイ</t>
    </rPh>
    <rPh sb="18" eb="21">
      <t>ミソチ</t>
    </rPh>
    <rPh sb="21" eb="23">
      <t>ジコウ</t>
    </rPh>
    <rPh sb="24" eb="26">
      <t>シシン</t>
    </rPh>
    <rPh sb="27" eb="30">
      <t>イインカイ</t>
    </rPh>
    <rPh sb="31" eb="33">
      <t>ケンシュウ</t>
    </rPh>
    <rPh sb="34" eb="37">
      <t>タントウシャ</t>
    </rPh>
    <rPh sb="38" eb="40">
      <t>セッチ</t>
    </rPh>
    <rPh sb="42" eb="44">
      <t>ゲンジョウ</t>
    </rPh>
    <rPh sb="44" eb="45">
      <t>オヨ</t>
    </rPh>
    <rPh sb="46" eb="48">
      <t>カイゼン</t>
    </rPh>
    <rPh sb="49" eb="50">
      <t>ム</t>
    </rPh>
    <rPh sb="52" eb="54">
      <t>トリクミ</t>
    </rPh>
    <rPh sb="56" eb="57">
      <t>カナラ</t>
    </rPh>
    <rPh sb="58" eb="60">
      <t>キサイ</t>
    </rPh>
    <phoneticPr fontId="4"/>
  </si>
  <si>
    <t>業務継続計画策定の有無</t>
    <rPh sb="0" eb="6">
      <t>ギョウムケイゾクケイカク</t>
    </rPh>
    <rPh sb="6" eb="8">
      <t>サクテイ</t>
    </rPh>
    <rPh sb="9" eb="11">
      <t>ウム</t>
    </rPh>
    <phoneticPr fontId="11"/>
  </si>
  <si>
    <t>業務継続計画に係る改善計画又は改善報告書</t>
    <rPh sb="0" eb="2">
      <t>ギョウム</t>
    </rPh>
    <rPh sb="2" eb="4">
      <t>ケイゾク</t>
    </rPh>
    <rPh sb="4" eb="6">
      <t>ケイカク</t>
    </rPh>
    <rPh sb="7" eb="8">
      <t>カカ</t>
    </rPh>
    <rPh sb="9" eb="11">
      <t>カイゼン</t>
    </rPh>
    <rPh sb="11" eb="13">
      <t>ケイカク</t>
    </rPh>
    <rPh sb="13" eb="14">
      <t>マタ</t>
    </rPh>
    <rPh sb="15" eb="20">
      <t>カイゼンホウコクショ</t>
    </rPh>
    <phoneticPr fontId="4"/>
  </si>
  <si>
    <t>任意の様式で可（代表者名）。ただし、未措置事項（BCP策定、訓練、研修）の現状及び改善に向けた取組みは必ず記載すること。</t>
    <rPh sb="0" eb="2">
      <t>ニンイ</t>
    </rPh>
    <rPh sb="3" eb="5">
      <t>ヨウシキ</t>
    </rPh>
    <rPh sb="6" eb="7">
      <t>カ</t>
    </rPh>
    <rPh sb="8" eb="11">
      <t>ダイヒョウシャ</t>
    </rPh>
    <rPh sb="11" eb="12">
      <t>メイ</t>
    </rPh>
    <rPh sb="18" eb="21">
      <t>ミソチ</t>
    </rPh>
    <rPh sb="21" eb="23">
      <t>ジコウ</t>
    </rPh>
    <rPh sb="27" eb="29">
      <t>サクテイ</t>
    </rPh>
    <rPh sb="30" eb="32">
      <t>クンレン</t>
    </rPh>
    <rPh sb="33" eb="35">
      <t>ケンシュウ</t>
    </rPh>
    <rPh sb="37" eb="39">
      <t>ゲンジョウ</t>
    </rPh>
    <rPh sb="39" eb="40">
      <t>オヨ</t>
    </rPh>
    <rPh sb="41" eb="43">
      <t>カイゼン</t>
    </rPh>
    <rPh sb="44" eb="45">
      <t>ム</t>
    </rPh>
    <rPh sb="47" eb="49">
      <t>トリクミ</t>
    </rPh>
    <rPh sb="51" eb="52">
      <t>カナラ</t>
    </rPh>
    <rPh sb="53" eb="55">
      <t>キサイ</t>
    </rPh>
    <phoneticPr fontId="4"/>
  </si>
  <si>
    <t>業務継続計画（BCP）</t>
  </si>
  <si>
    <t>BCP未策定に伴う減算を解消する場合。感染症及び災害の項目を設定したもの。</t>
    <rPh sb="3" eb="6">
      <t>ミサクテイ</t>
    </rPh>
    <rPh sb="7" eb="8">
      <t>トモナ</t>
    </rPh>
    <rPh sb="9" eb="11">
      <t>ゲンサン</t>
    </rPh>
    <rPh sb="12" eb="14">
      <t>カイショウ</t>
    </rPh>
    <rPh sb="16" eb="18">
      <t>バアイ</t>
    </rPh>
    <phoneticPr fontId="4"/>
  </si>
  <si>
    <t>生活相談員配置等加算</t>
    <rPh sb="0" eb="2">
      <t>セイカツ</t>
    </rPh>
    <rPh sb="2" eb="5">
      <t>ソウダンイン</t>
    </rPh>
    <rPh sb="5" eb="7">
      <t>ハイチ</t>
    </rPh>
    <rPh sb="7" eb="8">
      <t>トウ</t>
    </rPh>
    <rPh sb="8" eb="10">
      <t>カサン</t>
    </rPh>
    <phoneticPr fontId="4"/>
  </si>
  <si>
    <t>生活機能向上連携加算</t>
    <rPh sb="0" eb="2">
      <t>セイカツ</t>
    </rPh>
    <rPh sb="2" eb="4">
      <t>キノウ</t>
    </rPh>
    <rPh sb="4" eb="6">
      <t>コウジョウ</t>
    </rPh>
    <rPh sb="6" eb="8">
      <t>レンケイ</t>
    </rPh>
    <rPh sb="8" eb="10">
      <t>カサン</t>
    </rPh>
    <phoneticPr fontId="4"/>
  </si>
  <si>
    <t>該当する資格証（写）</t>
    <phoneticPr fontId="4"/>
  </si>
  <si>
    <t>個別機能訓練体制</t>
    <rPh sb="0" eb="2">
      <t>コベツ</t>
    </rPh>
    <rPh sb="2" eb="4">
      <t>キノウ</t>
    </rPh>
    <rPh sb="4" eb="6">
      <t>クンレン</t>
    </rPh>
    <rPh sb="6" eb="8">
      <t>タイセイ</t>
    </rPh>
    <phoneticPr fontId="4"/>
  </si>
  <si>
    <t>加算Ⅱを算定する場合。</t>
    <rPh sb="0" eb="2">
      <t>カサン</t>
    </rPh>
    <rPh sb="4" eb="6">
      <t>サンテイ</t>
    </rPh>
    <rPh sb="8" eb="10">
      <t>バアイ</t>
    </rPh>
    <phoneticPr fontId="4"/>
  </si>
  <si>
    <t>利用者の安全やケアの質の確保、職員の負担の軽減を図るための委員会の議事概要</t>
    <rPh sb="0" eb="3">
      <t>リヨウシャ</t>
    </rPh>
    <rPh sb="4" eb="6">
      <t>アンゼン</t>
    </rPh>
    <rPh sb="10" eb="11">
      <t>シツ</t>
    </rPh>
    <rPh sb="12" eb="14">
      <t>カクホ</t>
    </rPh>
    <rPh sb="15" eb="17">
      <t>ショクイン</t>
    </rPh>
    <rPh sb="18" eb="20">
      <t>フタン</t>
    </rPh>
    <rPh sb="21" eb="23">
      <t>ケイゲン</t>
    </rPh>
    <rPh sb="24" eb="25">
      <t>ハカ</t>
    </rPh>
    <rPh sb="29" eb="32">
      <t>イインカイ</t>
    </rPh>
    <rPh sb="33" eb="37">
      <t>ギジガイヨウ</t>
    </rPh>
    <phoneticPr fontId="4"/>
  </si>
  <si>
    <t>導入後から３月以上、継続して定期的に実施していることがわかるようにすること。</t>
    <rPh sb="0" eb="3">
      <t>ドウニュウゴ</t>
    </rPh>
    <rPh sb="6" eb="7">
      <t>ツキ</t>
    </rPh>
    <rPh sb="7" eb="9">
      <t>イジョウ</t>
    </rPh>
    <rPh sb="10" eb="12">
      <t>ケイゾク</t>
    </rPh>
    <rPh sb="14" eb="17">
      <t>テイキテキ</t>
    </rPh>
    <rPh sb="18" eb="20">
      <t>ジッシ</t>
    </rPh>
    <phoneticPr fontId="4"/>
  </si>
  <si>
    <t>介護機器の使用方法の講習やヒヤリ・ハット事例等の周知、その事例を通じた再発防止策の実習等を含む職員研修の記録</t>
    <rPh sb="0" eb="2">
      <t>カイゴ</t>
    </rPh>
    <rPh sb="2" eb="4">
      <t>キキ</t>
    </rPh>
    <rPh sb="5" eb="7">
      <t>シヨウ</t>
    </rPh>
    <rPh sb="7" eb="9">
      <t>ホウホウ</t>
    </rPh>
    <rPh sb="10" eb="12">
      <t>コウシュウ</t>
    </rPh>
    <rPh sb="20" eb="22">
      <t>ジレイ</t>
    </rPh>
    <rPh sb="22" eb="23">
      <t>トウ</t>
    </rPh>
    <rPh sb="24" eb="26">
      <t>シュウチ</t>
    </rPh>
    <rPh sb="29" eb="31">
      <t>ジレイ</t>
    </rPh>
    <rPh sb="32" eb="33">
      <t>ツウ</t>
    </rPh>
    <rPh sb="35" eb="37">
      <t>サイハツ</t>
    </rPh>
    <rPh sb="37" eb="39">
      <t>ボウシ</t>
    </rPh>
    <rPh sb="39" eb="40">
      <t>サク</t>
    </rPh>
    <rPh sb="41" eb="43">
      <t>ジッシュウ</t>
    </rPh>
    <rPh sb="43" eb="44">
      <t>トウ</t>
    </rPh>
    <rPh sb="45" eb="46">
      <t>フク</t>
    </rPh>
    <rPh sb="47" eb="49">
      <t>ショクイン</t>
    </rPh>
    <rPh sb="49" eb="51">
      <t>ケンシュウ</t>
    </rPh>
    <rPh sb="52" eb="54">
      <t>キロク</t>
    </rPh>
    <phoneticPr fontId="4"/>
  </si>
  <si>
    <t>算定開始月時点で予定の場合は、予定している研修等の概要がわかるもの。</t>
    <rPh sb="23" eb="24">
      <t>トウ</t>
    </rPh>
    <phoneticPr fontId="4"/>
  </si>
  <si>
    <t>算定開始月を含む年間又は年度研修計画
若しくは介護機器の使用方法の講習等を定期的かつ臨機応変に実施するためのフロー（手順書）等</t>
    <rPh sb="0" eb="5">
      <t>サンテイカイシツキ</t>
    </rPh>
    <rPh sb="6" eb="7">
      <t>フク</t>
    </rPh>
    <rPh sb="8" eb="10">
      <t>ネンカン</t>
    </rPh>
    <rPh sb="10" eb="11">
      <t>マタ</t>
    </rPh>
    <rPh sb="12" eb="14">
      <t>ネンド</t>
    </rPh>
    <rPh sb="14" eb="16">
      <t>ケンシュウ</t>
    </rPh>
    <rPh sb="16" eb="18">
      <t>ケイカク</t>
    </rPh>
    <rPh sb="19" eb="20">
      <t>モ</t>
    </rPh>
    <rPh sb="23" eb="27">
      <t>カイゴキキ</t>
    </rPh>
    <rPh sb="28" eb="32">
      <t>シヨウホウホウ</t>
    </rPh>
    <rPh sb="33" eb="36">
      <t>コウシュウトウ</t>
    </rPh>
    <rPh sb="37" eb="40">
      <t>テイキテキ</t>
    </rPh>
    <rPh sb="42" eb="46">
      <t>リンキオウヘン</t>
    </rPh>
    <rPh sb="47" eb="49">
      <t>ジッシ</t>
    </rPh>
    <rPh sb="58" eb="61">
      <t>テジュンショ</t>
    </rPh>
    <rPh sb="62" eb="63">
      <t>トウ</t>
    </rPh>
    <phoneticPr fontId="4"/>
  </si>
  <si>
    <t>上記の研修等に相当するもの（複数の研修や通常業務の手順等を組み合わせて内容を網羅する場合は、どの研修等で何を実施するのか）がわかるようにすること。</t>
    <rPh sb="0" eb="2">
      <t>ジョウキ</t>
    </rPh>
    <rPh sb="3" eb="5">
      <t>ケンシュウ</t>
    </rPh>
    <rPh sb="5" eb="6">
      <t>トウ</t>
    </rPh>
    <rPh sb="7" eb="9">
      <t>ソウトウ</t>
    </rPh>
    <rPh sb="14" eb="16">
      <t>フクスウ</t>
    </rPh>
    <rPh sb="17" eb="19">
      <t>ケンシュウ</t>
    </rPh>
    <rPh sb="20" eb="22">
      <t>ツウジョウ</t>
    </rPh>
    <rPh sb="22" eb="24">
      <t>ギョウム</t>
    </rPh>
    <rPh sb="25" eb="27">
      <t>テジュン</t>
    </rPh>
    <rPh sb="27" eb="28">
      <t>トウ</t>
    </rPh>
    <rPh sb="29" eb="30">
      <t>ク</t>
    </rPh>
    <rPh sb="31" eb="32">
      <t>ア</t>
    </rPh>
    <rPh sb="35" eb="37">
      <t>ナイヨウ</t>
    </rPh>
    <rPh sb="38" eb="40">
      <t>モウラ</t>
    </rPh>
    <rPh sb="42" eb="44">
      <t>バアイ</t>
    </rPh>
    <rPh sb="48" eb="50">
      <t>ケンシュウ</t>
    </rPh>
    <rPh sb="50" eb="51">
      <t>トウ</t>
    </rPh>
    <rPh sb="52" eb="53">
      <t>ナニ</t>
    </rPh>
    <rPh sb="54" eb="56">
      <t>ジッシ</t>
    </rPh>
    <phoneticPr fontId="4"/>
  </si>
  <si>
    <t>送迎体制</t>
    <rPh sb="0" eb="2">
      <t>ソウゲイ</t>
    </rPh>
    <rPh sb="2" eb="4">
      <t>タイセイ</t>
    </rPh>
    <phoneticPr fontId="4"/>
  </si>
  <si>
    <t>送迎車両の写真</t>
    <rPh sb="0" eb="2">
      <t>ソウゲイ</t>
    </rPh>
    <rPh sb="2" eb="4">
      <t>シャリョウ</t>
    </rPh>
    <rPh sb="5" eb="7">
      <t>シャシン</t>
    </rPh>
    <phoneticPr fontId="4"/>
  </si>
  <si>
    <t>送迎車両の車検証（写）</t>
    <rPh sb="0" eb="2">
      <t>ソウゲイ</t>
    </rPh>
    <rPh sb="2" eb="4">
      <t>シャリョウ</t>
    </rPh>
    <rPh sb="5" eb="8">
      <t>シャケンショウ</t>
    </rPh>
    <rPh sb="9" eb="10">
      <t>ウツ</t>
    </rPh>
    <phoneticPr fontId="4"/>
  </si>
  <si>
    <t>送迎車両の任意保険証書（写）</t>
    <rPh sb="0" eb="2">
      <t>ソウゲイ</t>
    </rPh>
    <rPh sb="2" eb="4">
      <t>シャリョウ</t>
    </rPh>
    <rPh sb="5" eb="7">
      <t>ニンイ</t>
    </rPh>
    <rPh sb="7" eb="9">
      <t>ホケン</t>
    </rPh>
    <rPh sb="9" eb="11">
      <t>ショウショ</t>
    </rPh>
    <rPh sb="12" eb="13">
      <t>ウツ</t>
    </rPh>
    <phoneticPr fontId="4"/>
  </si>
  <si>
    <t>送迎記録簿</t>
    <rPh sb="0" eb="2">
      <t>ソウゲイ</t>
    </rPh>
    <rPh sb="2" eb="4">
      <t>キロク</t>
    </rPh>
    <rPh sb="4" eb="5">
      <t>ボ</t>
    </rPh>
    <phoneticPr fontId="4"/>
  </si>
  <si>
    <t>口腔連携強化加算</t>
    <rPh sb="0" eb="2">
      <t>コウクウ</t>
    </rPh>
    <rPh sb="2" eb="4">
      <t>レンケイ</t>
    </rPh>
    <rPh sb="4" eb="6">
      <t>キョウカ</t>
    </rPh>
    <rPh sb="6" eb="8">
      <t>カサン</t>
    </rPh>
    <phoneticPr fontId="4"/>
  </si>
  <si>
    <t>口腔連携強化加算に関する届出書＜別紙11＞</t>
    <rPh sb="0" eb="2">
      <t>コウクウ</t>
    </rPh>
    <rPh sb="2" eb="4">
      <t>レンケイ</t>
    </rPh>
    <rPh sb="4" eb="6">
      <t>キョウカ</t>
    </rPh>
    <rPh sb="6" eb="8">
      <t>カサン</t>
    </rPh>
    <rPh sb="9" eb="10">
      <t>カン</t>
    </rPh>
    <rPh sb="12" eb="15">
      <t>トドケデショ</t>
    </rPh>
    <rPh sb="16" eb="18">
      <t>ベッシ</t>
    </rPh>
    <phoneticPr fontId="4"/>
  </si>
  <si>
    <t>協力医療機関との協定書(写）等相談できる体制を確保していることがわかるもの</t>
    <rPh sb="0" eb="2">
      <t>キョウリョク</t>
    </rPh>
    <rPh sb="2" eb="4">
      <t>イリョウ</t>
    </rPh>
    <rPh sb="4" eb="6">
      <t>キカン</t>
    </rPh>
    <rPh sb="8" eb="11">
      <t>キョウテイショ</t>
    </rPh>
    <rPh sb="12" eb="13">
      <t>ウツ</t>
    </rPh>
    <rPh sb="14" eb="15">
      <t>トウ</t>
    </rPh>
    <rPh sb="15" eb="17">
      <t>ソウダン</t>
    </rPh>
    <rPh sb="20" eb="22">
      <t>タイセイ</t>
    </rPh>
    <rPh sb="23" eb="25">
      <t>カクホ</t>
    </rPh>
    <phoneticPr fontId="4"/>
  </si>
  <si>
    <t>療養食加算</t>
    <rPh sb="0" eb="3">
      <t>リョウヨウショク</t>
    </rPh>
    <rPh sb="3" eb="5">
      <t>カサン</t>
    </rPh>
    <phoneticPr fontId="4"/>
  </si>
  <si>
    <t>療養食加算に関する届出書＜参考様式５＞</t>
    <rPh sb="13" eb="15">
      <t>サンコウ</t>
    </rPh>
    <rPh sb="15" eb="17">
      <t>ヨウシキ</t>
    </rPh>
    <phoneticPr fontId="4"/>
  </si>
  <si>
    <t>　</t>
    <phoneticPr fontId="4"/>
  </si>
  <si>
    <t>認知症専門ケア加算</t>
    <rPh sb="0" eb="3">
      <t>ニンチショウ</t>
    </rPh>
    <rPh sb="3" eb="5">
      <t>センモン</t>
    </rPh>
    <rPh sb="7" eb="9">
      <t>カサン</t>
    </rPh>
    <phoneticPr fontId="4"/>
  </si>
  <si>
    <t>認知症専門ケア加算に係る届出書＜別紙12-２＞</t>
    <rPh sb="0" eb="3">
      <t>ニンチショウ</t>
    </rPh>
    <rPh sb="3" eb="5">
      <t>センモン</t>
    </rPh>
    <rPh sb="7" eb="9">
      <t>カサン</t>
    </rPh>
    <rPh sb="10" eb="11">
      <t>カカ</t>
    </rPh>
    <rPh sb="12" eb="14">
      <t>トドケデ</t>
    </rPh>
    <rPh sb="14" eb="15">
      <t>ショ</t>
    </rPh>
    <rPh sb="16" eb="18">
      <t>ベッシ</t>
    </rPh>
    <phoneticPr fontId="4"/>
  </si>
  <si>
    <t>認知症介護実践リーダー研修の修了証（写）</t>
    <phoneticPr fontId="4"/>
  </si>
  <si>
    <t>認知症介護指導者養成研修の修了証（写）</t>
    <phoneticPr fontId="4"/>
  </si>
  <si>
    <t>認知症看護に係る適切な研修の修了証等（写）</t>
    <rPh sb="14" eb="17">
      <t>シュウリョウショウ</t>
    </rPh>
    <rPh sb="17" eb="18">
      <t>トウ</t>
    </rPh>
    <rPh sb="19" eb="20">
      <t>ウツ</t>
    </rPh>
    <phoneticPr fontId="11"/>
  </si>
  <si>
    <t>認知症ケアに関する留意事項の伝達又は技術的指導に係る会議の開催状況がわかるもの</t>
    <rPh sb="0" eb="3">
      <t>ニンチショウ</t>
    </rPh>
    <rPh sb="6" eb="7">
      <t>カン</t>
    </rPh>
    <rPh sb="9" eb="13">
      <t>リュウイジコウ</t>
    </rPh>
    <rPh sb="14" eb="16">
      <t>デンタツ</t>
    </rPh>
    <rPh sb="16" eb="17">
      <t>マタ</t>
    </rPh>
    <rPh sb="18" eb="21">
      <t>ギジュツテキ</t>
    </rPh>
    <rPh sb="21" eb="23">
      <t>シドウ</t>
    </rPh>
    <rPh sb="24" eb="25">
      <t>カカ</t>
    </rPh>
    <rPh sb="26" eb="28">
      <t>カイギ</t>
    </rPh>
    <rPh sb="29" eb="33">
      <t>カイサイジョウキョウ</t>
    </rPh>
    <phoneticPr fontId="11"/>
  </si>
  <si>
    <t>予定の場合は、開催スケジュール（年間計画、実施フロー等開催時期と頻度がわかるもの）及び開催内容の概要を記載すること。</t>
    <rPh sb="0" eb="2">
      <t>ヨテイ</t>
    </rPh>
    <rPh sb="3" eb="5">
      <t>バアイ</t>
    </rPh>
    <rPh sb="7" eb="9">
      <t>カイサイ</t>
    </rPh>
    <rPh sb="16" eb="18">
      <t>ネンカン</t>
    </rPh>
    <rPh sb="18" eb="20">
      <t>ケイカク</t>
    </rPh>
    <rPh sb="21" eb="23">
      <t>ジッシ</t>
    </rPh>
    <rPh sb="26" eb="27">
      <t>トウ</t>
    </rPh>
    <rPh sb="27" eb="31">
      <t>カイサイジキ</t>
    </rPh>
    <rPh sb="32" eb="34">
      <t>ヒンド</t>
    </rPh>
    <rPh sb="41" eb="42">
      <t>オヨ</t>
    </rPh>
    <rPh sb="43" eb="45">
      <t>カイサイ</t>
    </rPh>
    <rPh sb="45" eb="47">
      <t>ナイヨウ</t>
    </rPh>
    <rPh sb="48" eb="50">
      <t>ガイヨウ</t>
    </rPh>
    <rPh sb="51" eb="53">
      <t>キサイ</t>
    </rPh>
    <phoneticPr fontId="4"/>
  </si>
  <si>
    <t>算定開始月を含む年間又は年度の研修計画（認知症ケアに関する研修計画）</t>
    <rPh sb="0" eb="5">
      <t>サンテイカイシツキ</t>
    </rPh>
    <rPh sb="6" eb="7">
      <t>フク</t>
    </rPh>
    <rPh sb="8" eb="10">
      <t>ネンカン</t>
    </rPh>
    <rPh sb="10" eb="11">
      <t>マタ</t>
    </rPh>
    <rPh sb="12" eb="14">
      <t>ネンド</t>
    </rPh>
    <rPh sb="15" eb="17">
      <t>ケンシュウ</t>
    </rPh>
    <rPh sb="17" eb="19">
      <t>ケイカク</t>
    </rPh>
    <rPh sb="20" eb="23">
      <t>ニンチショウ</t>
    </rPh>
    <rPh sb="26" eb="27">
      <t>カン</t>
    </rPh>
    <rPh sb="29" eb="31">
      <t>ケンシュウ</t>
    </rPh>
    <rPh sb="31" eb="33">
      <t>ケイカク</t>
    </rPh>
    <phoneticPr fontId="4"/>
  </si>
  <si>
    <t>生産性向上推進体制加算</t>
    <rPh sb="0" eb="3">
      <t>セイサンセイ</t>
    </rPh>
    <rPh sb="3" eb="5">
      <t>コウジョウ</t>
    </rPh>
    <rPh sb="5" eb="7">
      <t>スイシン</t>
    </rPh>
    <rPh sb="7" eb="11">
      <t>タイセイカサン</t>
    </rPh>
    <phoneticPr fontId="4"/>
  </si>
  <si>
    <t>生産性向上推進体制加算に係る届出書＜別紙28＞</t>
    <rPh sb="0" eb="11">
      <t>セイサンセイコウジョウスイシンタイセイカサン</t>
    </rPh>
    <rPh sb="12" eb="13">
      <t>カカ</t>
    </rPh>
    <rPh sb="14" eb="17">
      <t>トドケデショ</t>
    </rPh>
    <rPh sb="18" eb="20">
      <t>ベッシ</t>
    </rPh>
    <phoneticPr fontId="4"/>
  </si>
  <si>
    <t>各種指標に関する調査結果</t>
    <rPh sb="0" eb="2">
      <t>カクシュ</t>
    </rPh>
    <rPh sb="2" eb="4">
      <t>シヒョウ</t>
    </rPh>
    <rPh sb="5" eb="6">
      <t>カン</t>
    </rPh>
    <rPh sb="8" eb="12">
      <t>チョウサケッカ</t>
    </rPh>
    <phoneticPr fontId="4"/>
  </si>
  <si>
    <t>指針、業務フロー、手順書等算定要件に該当する取組の全体像（概要・体制）がわかる資料</t>
    <rPh sb="0" eb="2">
      <t>シシン</t>
    </rPh>
    <rPh sb="3" eb="5">
      <t>ギョウム</t>
    </rPh>
    <rPh sb="9" eb="12">
      <t>テジュンショ</t>
    </rPh>
    <rPh sb="12" eb="13">
      <t>トウ</t>
    </rPh>
    <rPh sb="13" eb="15">
      <t>サンテイ</t>
    </rPh>
    <rPh sb="15" eb="17">
      <t>ヨウケン</t>
    </rPh>
    <rPh sb="18" eb="20">
      <t>ガイトウ</t>
    </rPh>
    <rPh sb="22" eb="24">
      <t>トリクミ</t>
    </rPh>
    <rPh sb="25" eb="28">
      <t>ゼンタイゾウ</t>
    </rPh>
    <rPh sb="29" eb="31">
      <t>ガイヨウ</t>
    </rPh>
    <rPh sb="32" eb="34">
      <t>タイセイ</t>
    </rPh>
    <rPh sb="39" eb="41">
      <t>シリョウ</t>
    </rPh>
    <phoneticPr fontId="4"/>
  </si>
  <si>
    <t>算定要件である事務処理手順（各調査や研修等）がいつどのくらいの頻度でどのような形で実施（予定）されているのかがわかるもの。</t>
    <rPh sb="0" eb="4">
      <t>サンテイヨウケン</t>
    </rPh>
    <rPh sb="7" eb="11">
      <t>ジムショリ</t>
    </rPh>
    <rPh sb="11" eb="13">
      <t>テジュン</t>
    </rPh>
    <rPh sb="14" eb="15">
      <t>カク</t>
    </rPh>
    <rPh sb="15" eb="17">
      <t>チョウサ</t>
    </rPh>
    <rPh sb="18" eb="21">
      <t>ケンシュウトウ</t>
    </rPh>
    <rPh sb="31" eb="33">
      <t>ヒンド</t>
    </rPh>
    <rPh sb="39" eb="40">
      <t>カタチ</t>
    </rPh>
    <rPh sb="41" eb="43">
      <t>ジッシ</t>
    </rPh>
    <phoneticPr fontId="4"/>
  </si>
  <si>
    <t>サービス提供体制強化加算</t>
    <rPh sb="4" eb="6">
      <t>テイキョウ</t>
    </rPh>
    <rPh sb="6" eb="8">
      <t>タイセイ</t>
    </rPh>
    <rPh sb="8" eb="10">
      <t>キョウカ</t>
    </rPh>
    <rPh sb="10" eb="12">
      <t>カサン</t>
    </rPh>
    <phoneticPr fontId="4"/>
  </si>
  <si>
    <t>有資格者等の割合の参考計算書＜別紙７-2＞又はこれに準じた計算資料</t>
    <rPh sb="0" eb="4">
      <t>ユウシカクシャ</t>
    </rPh>
    <rPh sb="4" eb="5">
      <t>トウ</t>
    </rPh>
    <rPh sb="6" eb="8">
      <t>ワリアイ</t>
    </rPh>
    <rPh sb="9" eb="11">
      <t>サンコウ</t>
    </rPh>
    <rPh sb="11" eb="14">
      <t>ケイサンショ</t>
    </rPh>
    <rPh sb="15" eb="17">
      <t>ベッシ</t>
    </rPh>
    <rPh sb="21" eb="22">
      <t>マタ</t>
    </rPh>
    <rPh sb="26" eb="27">
      <t>ジュン</t>
    </rPh>
    <rPh sb="29" eb="33">
      <t>ケイサンシリョウ</t>
    </rPh>
    <phoneticPr fontId="4"/>
  </si>
  <si>
    <t>算定する加算の要件に応じた有資格者等の常勤換算を計算し平均したもの</t>
    <rPh sb="0" eb="2">
      <t>サンテイ</t>
    </rPh>
    <rPh sb="4" eb="6">
      <t>カサン</t>
    </rPh>
    <rPh sb="7" eb="9">
      <t>ヨウケン</t>
    </rPh>
    <rPh sb="10" eb="11">
      <t>オウ</t>
    </rPh>
    <rPh sb="13" eb="17">
      <t>ユウシカクシャ</t>
    </rPh>
    <rPh sb="17" eb="18">
      <t>トウ</t>
    </rPh>
    <rPh sb="19" eb="23">
      <t>ジョウキンカンサン</t>
    </rPh>
    <rPh sb="24" eb="26">
      <t>ケイサン</t>
    </rPh>
    <rPh sb="27" eb="29">
      <t>ヘイキン</t>
    </rPh>
    <phoneticPr fontId="4"/>
  </si>
  <si>
    <t>介護職員処遇改善加算</t>
    <rPh sb="0" eb="4">
      <t>カイゴショクイン</t>
    </rPh>
    <rPh sb="4" eb="10">
      <t>ショグウカイゼンカサン</t>
    </rPh>
    <phoneticPr fontId="4"/>
  </si>
  <si>
    <t>理由書</t>
  </si>
  <si>
    <t>組織体制図</t>
    <rPh sb="2" eb="4">
      <t>タイセイ</t>
    </rPh>
    <phoneticPr fontId="4"/>
  </si>
  <si>
    <t>身体拘束改善計画又は身体拘束改善報告</t>
    <rPh sb="0" eb="2">
      <t>シンタイ</t>
    </rPh>
    <rPh sb="2" eb="4">
      <t>コウソク</t>
    </rPh>
    <rPh sb="4" eb="6">
      <t>カイゼン</t>
    </rPh>
    <rPh sb="6" eb="8">
      <t>ケイカク</t>
    </rPh>
    <rPh sb="8" eb="9">
      <t>マタ</t>
    </rPh>
    <rPh sb="10" eb="12">
      <t>シンタイ</t>
    </rPh>
    <rPh sb="12" eb="14">
      <t>コウソク</t>
    </rPh>
    <rPh sb="14" eb="16">
      <t>カイゼン</t>
    </rPh>
    <rPh sb="16" eb="18">
      <t>ホウコク</t>
    </rPh>
    <phoneticPr fontId="4"/>
  </si>
  <si>
    <t>算定開始する月の分。</t>
    <rPh sb="0" eb="2">
      <t>サンテイ</t>
    </rPh>
    <rPh sb="2" eb="4">
      <t>カイシ</t>
    </rPh>
    <rPh sb="6" eb="7">
      <t>ツキ</t>
    </rPh>
    <rPh sb="8" eb="9">
      <t>ブン</t>
    </rPh>
    <phoneticPr fontId="4"/>
  </si>
  <si>
    <t>※LIFEへの登録が必須</t>
    <phoneticPr fontId="4"/>
  </si>
  <si>
    <t>科学的介護推進体制加算</t>
    <phoneticPr fontId="4"/>
  </si>
  <si>
    <t>※LIFEへの登録が必須</t>
    <rPh sb="10" eb="12">
      <t>ヒッス</t>
    </rPh>
    <phoneticPr fontId="4"/>
  </si>
  <si>
    <t>加算（Ⅱ）を算定する場合。</t>
    <rPh sb="0" eb="2">
      <t>カサン</t>
    </rPh>
    <rPh sb="6" eb="8">
      <t>サンテイ</t>
    </rPh>
    <rPh sb="10" eb="12">
      <t>バアイ</t>
    </rPh>
    <phoneticPr fontId="4"/>
  </si>
  <si>
    <t>高齢者施設等感染症対策向上加算</t>
    <rPh sb="0" eb="3">
      <t>コウレイシャ</t>
    </rPh>
    <rPh sb="3" eb="6">
      <t>シセツトウ</t>
    </rPh>
    <rPh sb="6" eb="9">
      <t>カンセンショウ</t>
    </rPh>
    <rPh sb="9" eb="11">
      <t>タイサク</t>
    </rPh>
    <rPh sb="11" eb="15">
      <t>コウジョウカサン</t>
    </rPh>
    <phoneticPr fontId="4"/>
  </si>
  <si>
    <t>高齢者施設等感染者対策向上加算に係る届出書＜別紙35＞</t>
    <rPh sb="0" eb="3">
      <t>コウレイシャ</t>
    </rPh>
    <rPh sb="3" eb="6">
      <t>シセツトウ</t>
    </rPh>
    <rPh sb="6" eb="9">
      <t>カンセンシャ</t>
    </rPh>
    <rPh sb="9" eb="11">
      <t>タイサク</t>
    </rPh>
    <rPh sb="11" eb="13">
      <t>コウジョウ</t>
    </rPh>
    <rPh sb="13" eb="15">
      <t>カサン</t>
    </rPh>
    <rPh sb="16" eb="17">
      <t>カカ</t>
    </rPh>
    <rPh sb="18" eb="21">
      <t>トドケデショ</t>
    </rPh>
    <rPh sb="22" eb="24">
      <t>ベッシ</t>
    </rPh>
    <phoneticPr fontId="4"/>
  </si>
  <si>
    <t>院内感染対策に関する研修又は訓練の参加記録</t>
    <rPh sb="0" eb="6">
      <t>インナイカンセンタイサク</t>
    </rPh>
    <rPh sb="7" eb="8">
      <t>カン</t>
    </rPh>
    <rPh sb="10" eb="12">
      <t>ケンシュウ</t>
    </rPh>
    <rPh sb="12" eb="13">
      <t>マタ</t>
    </rPh>
    <rPh sb="14" eb="16">
      <t>クンレン</t>
    </rPh>
    <rPh sb="17" eb="19">
      <t>サンカ</t>
    </rPh>
    <rPh sb="19" eb="21">
      <t>キロク</t>
    </rPh>
    <phoneticPr fontId="4"/>
  </si>
  <si>
    <t>病院等による実地指導を受けた日時及び指導概要</t>
    <rPh sb="0" eb="3">
      <t>ビョウイントウ</t>
    </rPh>
    <rPh sb="6" eb="8">
      <t>ジッチ</t>
    </rPh>
    <rPh sb="8" eb="10">
      <t>シドウ</t>
    </rPh>
    <rPh sb="11" eb="12">
      <t>ウ</t>
    </rPh>
    <rPh sb="14" eb="16">
      <t>ニチジ</t>
    </rPh>
    <rPh sb="16" eb="17">
      <t>オヨ</t>
    </rPh>
    <rPh sb="18" eb="20">
      <t>シドウ</t>
    </rPh>
    <rPh sb="20" eb="22">
      <t>ガイヨウ</t>
    </rPh>
    <phoneticPr fontId="4"/>
  </si>
  <si>
    <t>協力医療機関について年１回届け出るとともに、内容変更の場合は速やかに、その変更内容について変更届を提出すること。</t>
    <rPh sb="0" eb="2">
      <t>キョウリョク</t>
    </rPh>
    <rPh sb="2" eb="6">
      <t>イリョウキカン</t>
    </rPh>
    <rPh sb="10" eb="11">
      <t>ネン</t>
    </rPh>
    <rPh sb="12" eb="13">
      <t>カイ</t>
    </rPh>
    <rPh sb="13" eb="14">
      <t>トド</t>
    </rPh>
    <rPh sb="15" eb="16">
      <t>デ</t>
    </rPh>
    <rPh sb="22" eb="24">
      <t>ナイヨウ</t>
    </rPh>
    <rPh sb="24" eb="26">
      <t>ヘンコウ</t>
    </rPh>
    <rPh sb="27" eb="29">
      <t>バアイ</t>
    </rPh>
    <rPh sb="30" eb="31">
      <t>スミ</t>
    </rPh>
    <rPh sb="37" eb="39">
      <t>ヘンコウ</t>
    </rPh>
    <rPh sb="39" eb="41">
      <t>ナイヨウ</t>
    </rPh>
    <rPh sb="45" eb="47">
      <t>ヘンコウ</t>
    </rPh>
    <rPh sb="47" eb="48">
      <t>トドケ</t>
    </rPh>
    <rPh sb="49" eb="51">
      <t>テイシュツ</t>
    </rPh>
    <phoneticPr fontId="4"/>
  </si>
  <si>
    <t>協力医療機関が（変更）未届の場合は、算定不可。</t>
    <rPh sb="0" eb="6">
      <t>キョウリョクイリョウキカン</t>
    </rPh>
    <rPh sb="8" eb="10">
      <t>ヘンコウ</t>
    </rPh>
    <rPh sb="11" eb="13">
      <t>ミトド</t>
    </rPh>
    <rPh sb="14" eb="16">
      <t>バアイ</t>
    </rPh>
    <rPh sb="18" eb="20">
      <t>サンテイ</t>
    </rPh>
    <rPh sb="20" eb="22">
      <t>フカ</t>
    </rPh>
    <phoneticPr fontId="4"/>
  </si>
  <si>
    <t>夜間勤務条件基準</t>
    <phoneticPr fontId="4"/>
  </si>
  <si>
    <t>従業者の勤務の体制及び勤務形態一覧表＜別紙７＞又はこれに準じた勤務割表等</t>
    <rPh sb="19" eb="21">
      <t>ベッシ</t>
    </rPh>
    <phoneticPr fontId="4"/>
  </si>
  <si>
    <t>身体拘束廃止取組
の有無</t>
    <rPh sb="0" eb="2">
      <t>シンタイ</t>
    </rPh>
    <rPh sb="2" eb="4">
      <t>コウソク</t>
    </rPh>
    <rPh sb="4" eb="6">
      <t>ハイシ</t>
    </rPh>
    <rPh sb="6" eb="8">
      <t>トリクミ</t>
    </rPh>
    <rPh sb="10" eb="12">
      <t>ウム</t>
    </rPh>
    <phoneticPr fontId="4"/>
  </si>
  <si>
    <t>任意の様式で可（理事長名）。ただし、経緯、今後の改善策・職員教育、対象入所者の現状及び廃止に向けた取組みは必ず記載すること。</t>
    <rPh sb="0" eb="2">
      <t>ニンイ</t>
    </rPh>
    <rPh sb="3" eb="5">
      <t>ヨウシキ</t>
    </rPh>
    <rPh sb="6" eb="7">
      <t>カ</t>
    </rPh>
    <rPh sb="8" eb="11">
      <t>リジチョウ</t>
    </rPh>
    <rPh sb="11" eb="12">
      <t>メイ</t>
    </rPh>
    <rPh sb="18" eb="20">
      <t>ケイイ</t>
    </rPh>
    <rPh sb="21" eb="23">
      <t>コンゴ</t>
    </rPh>
    <rPh sb="24" eb="27">
      <t>カイゼンサク</t>
    </rPh>
    <rPh sb="28" eb="30">
      <t>ショクイン</t>
    </rPh>
    <rPh sb="30" eb="32">
      <t>キョウイク</t>
    </rPh>
    <rPh sb="33" eb="35">
      <t>タイショウ</t>
    </rPh>
    <rPh sb="35" eb="38">
      <t>ニュウショシャ</t>
    </rPh>
    <rPh sb="39" eb="41">
      <t>ゲンジョウ</t>
    </rPh>
    <rPh sb="41" eb="42">
      <t>オヨ</t>
    </rPh>
    <rPh sb="43" eb="45">
      <t>ハイシ</t>
    </rPh>
    <rPh sb="46" eb="47">
      <t>ム</t>
    </rPh>
    <rPh sb="49" eb="51">
      <t>トリクミ</t>
    </rPh>
    <rPh sb="53" eb="54">
      <t>カナラ</t>
    </rPh>
    <rPh sb="55" eb="57">
      <t>キサイ</t>
    </rPh>
    <phoneticPr fontId="4"/>
  </si>
  <si>
    <t>安全管理体制</t>
    <rPh sb="0" eb="6">
      <t>アンゼンカンリタイセイ</t>
    </rPh>
    <phoneticPr fontId="4"/>
  </si>
  <si>
    <t>運営基準における事故の発生又は再発を防止するための措置を講じるための改善報告書</t>
    <rPh sb="28" eb="29">
      <t>コウ</t>
    </rPh>
    <rPh sb="34" eb="39">
      <t>カイゼンホウコクショ</t>
    </rPh>
    <phoneticPr fontId="4"/>
  </si>
  <si>
    <t>任意の様式で可（理事長名）。ただし、今後の改善計画（指針の整備・体制の整備・従業者研修計画）を必ず記載すること。</t>
    <rPh sb="23" eb="25">
      <t>ケイカク</t>
    </rPh>
    <rPh sb="26" eb="28">
      <t>シシン</t>
    </rPh>
    <rPh sb="29" eb="31">
      <t>セイビ</t>
    </rPh>
    <rPh sb="32" eb="34">
      <t>タイセイ</t>
    </rPh>
    <rPh sb="35" eb="37">
      <t>セイビ</t>
    </rPh>
    <rPh sb="38" eb="41">
      <t>ジュウギョウシャ</t>
    </rPh>
    <rPh sb="41" eb="43">
      <t>ケンシュウ</t>
    </rPh>
    <rPh sb="43" eb="45">
      <t>ケイカク</t>
    </rPh>
    <phoneticPr fontId="4"/>
  </si>
  <si>
    <t>安全対策体制に関する確認書＜参考様式11＞</t>
    <phoneticPr fontId="4"/>
  </si>
  <si>
    <t>担当者未設置に伴う減算を解消する場合。研修の欄以外を埋めること。</t>
    <rPh sb="0" eb="3">
      <t>タントウシャ</t>
    </rPh>
    <rPh sb="3" eb="6">
      <t>ミセッチ</t>
    </rPh>
    <rPh sb="7" eb="8">
      <t>トモナ</t>
    </rPh>
    <rPh sb="9" eb="11">
      <t>ゲンサン</t>
    </rPh>
    <rPh sb="12" eb="14">
      <t>カイショウ</t>
    </rPh>
    <rPh sb="16" eb="18">
      <t>バアイ</t>
    </rPh>
    <rPh sb="19" eb="21">
      <t>ケンシュウ</t>
    </rPh>
    <rPh sb="22" eb="23">
      <t>ラン</t>
    </rPh>
    <rPh sb="23" eb="25">
      <t>イガイ</t>
    </rPh>
    <rPh sb="26" eb="27">
      <t>ウ</t>
    </rPh>
    <phoneticPr fontId="4"/>
  </si>
  <si>
    <t>栄養マネジメント体制に関する届出書＜別紙38＞</t>
    <rPh sb="0" eb="2">
      <t>エイヨウ</t>
    </rPh>
    <rPh sb="8" eb="10">
      <t>タイセイ</t>
    </rPh>
    <rPh sb="11" eb="12">
      <t>カン</t>
    </rPh>
    <rPh sb="14" eb="17">
      <t>トドケデショ</t>
    </rPh>
    <rPh sb="18" eb="20">
      <t>ベッシ</t>
    </rPh>
    <phoneticPr fontId="4"/>
  </si>
  <si>
    <t>栄養士及び管理栄養士の資格証（写）</t>
    <rPh sb="0" eb="3">
      <t>エイヨウシ</t>
    </rPh>
    <rPh sb="3" eb="4">
      <t>オヨ</t>
    </rPh>
    <rPh sb="5" eb="10">
      <t>カンリエイヨウシ</t>
    </rPh>
    <rPh sb="11" eb="14">
      <t>シカクショウ</t>
    </rPh>
    <rPh sb="15" eb="16">
      <t>ウツ</t>
    </rPh>
    <phoneticPr fontId="4"/>
  </si>
  <si>
    <t>□</t>
  </si>
  <si>
    <t>夜勤職員配置加算</t>
    <rPh sb="0" eb="2">
      <t>ヤキン</t>
    </rPh>
    <rPh sb="2" eb="4">
      <t>ショクイン</t>
    </rPh>
    <rPh sb="4" eb="6">
      <t>ハイチ</t>
    </rPh>
    <rPh sb="6" eb="8">
      <t>カサン</t>
    </rPh>
    <phoneticPr fontId="4"/>
  </si>
  <si>
    <t>準ユニットケア体制</t>
    <rPh sb="0" eb="1">
      <t>ジュン</t>
    </rPh>
    <rPh sb="7" eb="9">
      <t>タイセイ</t>
    </rPh>
    <phoneticPr fontId="4"/>
  </si>
  <si>
    <t>若年性認知症入所者受入加算に関する届出書＜参考様式５＞</t>
    <rPh sb="21" eb="23">
      <t>サンコウ</t>
    </rPh>
    <rPh sb="23" eb="25">
      <t>ヨウシキ</t>
    </rPh>
    <phoneticPr fontId="4"/>
  </si>
  <si>
    <t>栄養マネジメント強化体制</t>
    <phoneticPr fontId="4"/>
  </si>
  <si>
    <t>看取り介護体制</t>
    <rPh sb="0" eb="2">
      <t>ミト</t>
    </rPh>
    <rPh sb="3" eb="5">
      <t>カイゴ</t>
    </rPh>
    <rPh sb="5" eb="7">
      <t>タイセイ</t>
    </rPh>
    <phoneticPr fontId="4"/>
  </si>
  <si>
    <t>在宅・入所相互利用体制</t>
    <rPh sb="0" eb="2">
      <t>ザイタク</t>
    </rPh>
    <rPh sb="3" eb="5">
      <t>ニュウショ</t>
    </rPh>
    <rPh sb="5" eb="7">
      <t>ソウゴ</t>
    </rPh>
    <rPh sb="7" eb="9">
      <t>リヨウ</t>
    </rPh>
    <rPh sb="9" eb="11">
      <t>タイセイ</t>
    </rPh>
    <phoneticPr fontId="4"/>
  </si>
  <si>
    <t>認知症チームケア推進加算に係る届出書＜別紙40＞</t>
    <rPh sb="0" eb="3">
      <t>ニンチショウ</t>
    </rPh>
    <rPh sb="8" eb="10">
      <t>スイシン</t>
    </rPh>
    <rPh sb="10" eb="12">
      <t>カサン</t>
    </rPh>
    <rPh sb="13" eb="14">
      <t>カカ</t>
    </rPh>
    <rPh sb="15" eb="18">
      <t>トドケデショ</t>
    </rPh>
    <rPh sb="19" eb="21">
      <t>ベッシ</t>
    </rPh>
    <phoneticPr fontId="4"/>
  </si>
  <si>
    <t>前３月の各月末時点での利用者総数に占める、要件に該当する利用者の割合（平均）を記録（計算）したもの</t>
    <rPh sb="0" eb="1">
      <t>マエ</t>
    </rPh>
    <rPh sb="2" eb="3">
      <t>ツキ</t>
    </rPh>
    <rPh sb="4" eb="6">
      <t>カクツキ</t>
    </rPh>
    <rPh sb="6" eb="7">
      <t>マツ</t>
    </rPh>
    <rPh sb="7" eb="9">
      <t>ジテン</t>
    </rPh>
    <rPh sb="11" eb="13">
      <t>リヨウ</t>
    </rPh>
    <rPh sb="13" eb="14">
      <t>シャ</t>
    </rPh>
    <rPh sb="14" eb="16">
      <t>ソウスウ</t>
    </rPh>
    <rPh sb="17" eb="18">
      <t>シ</t>
    </rPh>
    <rPh sb="21" eb="23">
      <t>ヨウケン</t>
    </rPh>
    <rPh sb="24" eb="26">
      <t>ガイトウ</t>
    </rPh>
    <rPh sb="28" eb="31">
      <t>リヨウシャ</t>
    </rPh>
    <rPh sb="32" eb="34">
      <t>ワリアイ</t>
    </rPh>
    <rPh sb="35" eb="37">
      <t>ヘイキン</t>
    </rPh>
    <rPh sb="39" eb="41">
      <t>キロク</t>
    </rPh>
    <rPh sb="42" eb="44">
      <t>ケイサン</t>
    </rPh>
    <phoneticPr fontId="4"/>
  </si>
  <si>
    <t>各月末時点ごとの利用者数及び自立度Ⅱ・Ⅲ・Ⅳ又はMに該当する利用者総数がわかるもの。</t>
    <rPh sb="0" eb="2">
      <t>カクツキ</t>
    </rPh>
    <rPh sb="2" eb="3">
      <t>マツ</t>
    </rPh>
    <rPh sb="3" eb="5">
      <t>ジテン</t>
    </rPh>
    <rPh sb="8" eb="11">
      <t>リヨウシャ</t>
    </rPh>
    <rPh sb="11" eb="12">
      <t>スウ</t>
    </rPh>
    <rPh sb="12" eb="13">
      <t>オヨ</t>
    </rPh>
    <rPh sb="14" eb="17">
      <t>ジリツド</t>
    </rPh>
    <rPh sb="22" eb="23">
      <t>マタ</t>
    </rPh>
    <rPh sb="26" eb="28">
      <t>ガイトウ</t>
    </rPh>
    <rPh sb="30" eb="33">
      <t>リヨウシャ</t>
    </rPh>
    <rPh sb="33" eb="35">
      <t>ソウスウ</t>
    </rPh>
    <phoneticPr fontId="4"/>
  </si>
  <si>
    <t>加算Ⅰを算定する場合</t>
    <rPh sb="0" eb="2">
      <t>カサン</t>
    </rPh>
    <rPh sb="4" eb="6">
      <t>サンテイ</t>
    </rPh>
    <rPh sb="8" eb="10">
      <t>バアイ</t>
    </rPh>
    <phoneticPr fontId="4"/>
  </si>
  <si>
    <t>加算Ⅱを算定する場合</t>
    <rPh sb="0" eb="2">
      <t>カサン</t>
    </rPh>
    <rPh sb="4" eb="6">
      <t>サンテイ</t>
    </rPh>
    <rPh sb="8" eb="10">
      <t>バアイ</t>
    </rPh>
    <phoneticPr fontId="4"/>
  </si>
  <si>
    <t>認知症チームケア推進研修の修了証（写）</t>
    <rPh sb="0" eb="3">
      <t>ニンチショウ</t>
    </rPh>
    <rPh sb="8" eb="12">
      <t>スイシンケンシュウ</t>
    </rPh>
    <rPh sb="13" eb="16">
      <t>シュウリョウショウ</t>
    </rPh>
    <rPh sb="17" eb="18">
      <t>ウツ</t>
    </rPh>
    <phoneticPr fontId="4"/>
  </si>
  <si>
    <t>褥瘡マネジメント加算</t>
    <rPh sb="0" eb="2">
      <t>ジョクソウ</t>
    </rPh>
    <rPh sb="8" eb="10">
      <t>カサン</t>
    </rPh>
    <phoneticPr fontId="4"/>
  </si>
  <si>
    <t>排せつ支援加算</t>
    <phoneticPr fontId="4"/>
  </si>
  <si>
    <t>排せつ支援加算に関する届出書＜参考様式９＞</t>
    <rPh sb="15" eb="19">
      <t>サンコウヨウシキ</t>
    </rPh>
    <phoneticPr fontId="4"/>
  </si>
  <si>
    <t>自立支援促進加算</t>
    <phoneticPr fontId="4"/>
  </si>
  <si>
    <t>安全対策体制</t>
    <phoneticPr fontId="4"/>
  </si>
  <si>
    <t>安全対策体制に関する確認書＜参考様式11＞</t>
    <rPh sb="0" eb="2">
      <t>アンゼン</t>
    </rPh>
    <rPh sb="2" eb="4">
      <t>タイサク</t>
    </rPh>
    <rPh sb="4" eb="6">
      <t>タイセイ</t>
    </rPh>
    <rPh sb="10" eb="12">
      <t>カクニン</t>
    </rPh>
    <rPh sb="14" eb="18">
      <t>サンコウヨウシキ</t>
    </rPh>
    <phoneticPr fontId="4"/>
  </si>
  <si>
    <t>加算Ⅰを算定する場合。</t>
    <rPh sb="0" eb="2">
      <t>カサン</t>
    </rPh>
    <rPh sb="4" eb="6">
      <t>サンテイ</t>
    </rPh>
    <rPh sb="8" eb="10">
      <t>バアイ</t>
    </rPh>
    <phoneticPr fontId="4"/>
  </si>
  <si>
    <t>前年度４月～２月の分。なお，前年度実績が６月に満たない場合は届出前３か月分</t>
    <rPh sb="4" eb="5">
      <t>ガツ</t>
    </rPh>
    <rPh sb="7" eb="8">
      <t>ガツ</t>
    </rPh>
    <rPh sb="9" eb="10">
      <t>ブン</t>
    </rPh>
    <rPh sb="14" eb="17">
      <t>ゼンネンド</t>
    </rPh>
    <rPh sb="17" eb="19">
      <t>ジッセキ</t>
    </rPh>
    <rPh sb="21" eb="22">
      <t>ゲツ</t>
    </rPh>
    <rPh sb="23" eb="24">
      <t>ミ</t>
    </rPh>
    <rPh sb="27" eb="29">
      <t>バアイ</t>
    </rPh>
    <rPh sb="30" eb="32">
      <t>トドケデ</t>
    </rPh>
    <rPh sb="32" eb="33">
      <t>マエ</t>
    </rPh>
    <rPh sb="35" eb="36">
      <t>ゲツ</t>
    </rPh>
    <rPh sb="36" eb="37">
      <t>ブン</t>
    </rPh>
    <phoneticPr fontId="4"/>
  </si>
  <si>
    <t>介護給付費算定に係る体制等に関する届出書・変更届出書　チェック表
（介護老人保健施設（介護療養型老人保健施設を含む。））
（介護老人保健施設：短期入所療養介護・介護予防短期入所療養介護）</t>
    <rPh sb="0" eb="2">
      <t>カイゴ</t>
    </rPh>
    <rPh sb="2" eb="5">
      <t>キュウフヒ</t>
    </rPh>
    <rPh sb="5" eb="7">
      <t>サンテイ</t>
    </rPh>
    <rPh sb="8" eb="9">
      <t>カカ</t>
    </rPh>
    <rPh sb="10" eb="12">
      <t>タイセイ</t>
    </rPh>
    <rPh sb="12" eb="13">
      <t>トウ</t>
    </rPh>
    <rPh sb="14" eb="15">
      <t>カン</t>
    </rPh>
    <rPh sb="17" eb="20">
      <t>トドケデショ</t>
    </rPh>
    <rPh sb="21" eb="23">
      <t>ヘンコウ</t>
    </rPh>
    <rPh sb="23" eb="25">
      <t>トドケデ</t>
    </rPh>
    <rPh sb="25" eb="26">
      <t>ショ</t>
    </rPh>
    <rPh sb="31" eb="32">
      <t>ヒョウ</t>
    </rPh>
    <rPh sb="34" eb="42">
      <t>ロウケン</t>
    </rPh>
    <rPh sb="43" eb="45">
      <t>カイゴ</t>
    </rPh>
    <rPh sb="45" eb="48">
      <t>リョウヨウガタ</t>
    </rPh>
    <rPh sb="48" eb="50">
      <t>ロウジン</t>
    </rPh>
    <rPh sb="50" eb="52">
      <t>ホケン</t>
    </rPh>
    <rPh sb="52" eb="54">
      <t>シセツ</t>
    </rPh>
    <rPh sb="55" eb="56">
      <t>フク</t>
    </rPh>
    <phoneticPr fontId="4"/>
  </si>
  <si>
    <t>※　（介護予防）通所リハビリテーションに係る届出は、（介護予防）通所リハビリテーション事業所用の様式を使用してください。</t>
    <rPh sb="3" eb="7">
      <t>カイゴヨボウ</t>
    </rPh>
    <rPh sb="8" eb="10">
      <t>ツウショ</t>
    </rPh>
    <rPh sb="20" eb="21">
      <t>カカ</t>
    </rPh>
    <rPh sb="22" eb="24">
      <t>トドケデ</t>
    </rPh>
    <rPh sb="27" eb="31">
      <t>カイゴヨボウ</t>
    </rPh>
    <rPh sb="32" eb="34">
      <t>ツウショ</t>
    </rPh>
    <rPh sb="43" eb="46">
      <t>ジギョウショ</t>
    </rPh>
    <rPh sb="46" eb="47">
      <t>ヨウ</t>
    </rPh>
    <rPh sb="48" eb="50">
      <t>ヨウシキ</t>
    </rPh>
    <rPh sb="51" eb="53">
      <t>シヨウ</t>
    </rPh>
    <phoneticPr fontId="4"/>
  </si>
  <si>
    <t>※　（介護予防）訪問リハビリテーションに係る届出は、（介護予防）訪問リハビリテーション事業所用の様式を使用してください。</t>
    <rPh sb="3" eb="7">
      <t>カイゴヨボウ</t>
    </rPh>
    <rPh sb="8" eb="10">
      <t>ホウモン</t>
    </rPh>
    <rPh sb="20" eb="21">
      <t>カカ</t>
    </rPh>
    <rPh sb="22" eb="24">
      <t>トドケデ</t>
    </rPh>
    <rPh sb="27" eb="31">
      <t>カイゴヨボウ</t>
    </rPh>
    <rPh sb="32" eb="34">
      <t>ホウモン</t>
    </rPh>
    <rPh sb="43" eb="46">
      <t>ジギョウショ</t>
    </rPh>
    <rPh sb="46" eb="47">
      <t>ヨウ</t>
    </rPh>
    <rPh sb="48" eb="50">
      <t>ヨウシキ</t>
    </rPh>
    <rPh sb="51" eb="53">
      <t>シヨウ</t>
    </rPh>
    <phoneticPr fontId="4"/>
  </si>
  <si>
    <t>　施設等の区分が該当しない部分については提出を省略して差し支えありません（「52」「22」「25」が１種類ずつ表示されていれば可）</t>
    <rPh sb="1" eb="3">
      <t>シセツ</t>
    </rPh>
    <rPh sb="3" eb="4">
      <t>トウ</t>
    </rPh>
    <rPh sb="5" eb="7">
      <t>クブン</t>
    </rPh>
    <rPh sb="8" eb="10">
      <t>ガイトウ</t>
    </rPh>
    <rPh sb="13" eb="15">
      <t>ブブン</t>
    </rPh>
    <rPh sb="20" eb="22">
      <t>テイシュツ</t>
    </rPh>
    <rPh sb="23" eb="25">
      <t>ショウリャク</t>
    </rPh>
    <rPh sb="27" eb="28">
      <t>サ</t>
    </rPh>
    <rPh sb="29" eb="30">
      <t>ツカ</t>
    </rPh>
    <rPh sb="51" eb="53">
      <t>シュルイ</t>
    </rPh>
    <rPh sb="55" eb="57">
      <t>ヒョウジ</t>
    </rPh>
    <rPh sb="63" eb="64">
      <t>カ</t>
    </rPh>
    <phoneticPr fontId="4"/>
  </si>
  <si>
    <t>※　①を除き従業者の勤務体制及び勤務形態一覧表＜別紙７＞又はこれに準じた勤務割表等は、</t>
    <rPh sb="4" eb="5">
      <t>ノゾ</t>
    </rPh>
    <rPh sb="6" eb="9">
      <t>ジュウギョウシャ</t>
    </rPh>
    <rPh sb="10" eb="14">
      <t>キンムタイセイ</t>
    </rPh>
    <rPh sb="14" eb="15">
      <t>オヨ</t>
    </rPh>
    <rPh sb="16" eb="20">
      <t>キンムケイタイ</t>
    </rPh>
    <rPh sb="20" eb="23">
      <t>イチランヒョウ</t>
    </rPh>
    <rPh sb="24" eb="26">
      <t>ベッシ</t>
    </rPh>
    <phoneticPr fontId="4"/>
  </si>
  <si>
    <t>　介護老人保健施設及び併設する（介護予防）短期入所療養介護事業所のすべての従業者を記載してください。</t>
    <phoneticPr fontId="4"/>
  </si>
  <si>
    <t>も含む全従業者が対象です。</t>
    <phoneticPr fontId="4"/>
  </si>
  <si>
    <t>※　介護老人保健施設又は（介護予防）短期入所療養介護における届出事項で、重複する添付資料は提出不要です。</t>
    <rPh sb="2" eb="6">
      <t>カイゴロウジン</t>
    </rPh>
    <rPh sb="6" eb="10">
      <t>ホケンシセツ</t>
    </rPh>
    <rPh sb="10" eb="11">
      <t>マタ</t>
    </rPh>
    <rPh sb="13" eb="17">
      <t>カイゴヨボウ</t>
    </rPh>
    <rPh sb="36" eb="38">
      <t>チョウフク</t>
    </rPh>
    <rPh sb="40" eb="42">
      <t>テンプ</t>
    </rPh>
    <rPh sb="42" eb="44">
      <t>シリョウ</t>
    </rPh>
    <rPh sb="45" eb="47">
      <t>テイシュツ</t>
    </rPh>
    <rPh sb="47" eb="49">
      <t>フヨウ</t>
    </rPh>
    <phoneticPr fontId="4"/>
  </si>
  <si>
    <t>算定・届出対象</t>
    <rPh sb="0" eb="2">
      <t>サンテイ</t>
    </rPh>
    <rPh sb="3" eb="5">
      <t>トドケデ</t>
    </rPh>
    <rPh sb="5" eb="7">
      <t>タイショウ</t>
    </rPh>
    <phoneticPr fontId="4"/>
  </si>
  <si>
    <t>本体
老健</t>
    <rPh sb="0" eb="2">
      <t>ホンタイ</t>
    </rPh>
    <rPh sb="3" eb="5">
      <t>ロウケン</t>
    </rPh>
    <phoneticPr fontId="4"/>
  </si>
  <si>
    <t>併設
療養SS</t>
    <rPh sb="0" eb="2">
      <t>ヘイセツ</t>
    </rPh>
    <rPh sb="3" eb="5">
      <t>リョウヨウ</t>
    </rPh>
    <phoneticPr fontId="4"/>
  </si>
  <si>
    <t>○ （共通）</t>
    <rPh sb="3" eb="5">
      <t>キョウツウ</t>
    </rPh>
    <phoneticPr fontId="4"/>
  </si>
  <si>
    <t>○  （共通）</t>
    <rPh sb="4" eb="6">
      <t>キョウツウ</t>
    </rPh>
    <phoneticPr fontId="4"/>
  </si>
  <si>
    <t>○</t>
  </si>
  <si>
    <t>施設等の区分・
人員配置区分</t>
    <rPh sb="0" eb="2">
      <t>シセツ</t>
    </rPh>
    <rPh sb="2" eb="3">
      <t>トウ</t>
    </rPh>
    <rPh sb="4" eb="6">
      <t>クブン</t>
    </rPh>
    <rPh sb="8" eb="10">
      <t>ジンイン</t>
    </rPh>
    <rPh sb="10" eb="12">
      <t>ハイチ</t>
    </rPh>
    <rPh sb="12" eb="14">
      <t>クブン</t>
    </rPh>
    <phoneticPr fontId="4"/>
  </si>
  <si>
    <t>○</t>
    <phoneticPr fontId="4"/>
  </si>
  <si>
    <t>施設等の区分が、「1介護老人保健施設（Ⅰ）」又は「2ユニット型介護老人保健施設（Ⅰ）」に該当する場合。</t>
    <rPh sb="0" eb="2">
      <t>シセツ</t>
    </rPh>
    <rPh sb="2" eb="3">
      <t>トウ</t>
    </rPh>
    <rPh sb="4" eb="6">
      <t>クブン</t>
    </rPh>
    <rPh sb="10" eb="18">
      <t>ロウケン</t>
    </rPh>
    <rPh sb="22" eb="23">
      <t>マタ</t>
    </rPh>
    <rPh sb="30" eb="31">
      <t>ガタ</t>
    </rPh>
    <rPh sb="31" eb="39">
      <t>ロウケン</t>
    </rPh>
    <rPh sb="44" eb="46">
      <t>ガイトウ</t>
    </rPh>
    <rPh sb="48" eb="50">
      <t>バアイ</t>
    </rPh>
    <phoneticPr fontId="4"/>
  </si>
  <si>
    <t>施設等の区分が、「介護老人保健施設（Ⅱ）」又は「介護老人保健施設（Ⅲ）に該当する場合。</t>
    <rPh sb="0" eb="2">
      <t>シセツ</t>
    </rPh>
    <rPh sb="2" eb="3">
      <t>トウ</t>
    </rPh>
    <rPh sb="4" eb="6">
      <t>クブン</t>
    </rPh>
    <rPh sb="9" eb="17">
      <t>ロウケン</t>
    </rPh>
    <rPh sb="21" eb="22">
      <t>マタ</t>
    </rPh>
    <rPh sb="24" eb="32">
      <t>ロウケン</t>
    </rPh>
    <rPh sb="36" eb="38">
      <t>ガイトウ</t>
    </rPh>
    <rPh sb="40" eb="42">
      <t>バアイ</t>
    </rPh>
    <phoneticPr fontId="4"/>
  </si>
  <si>
    <t>①</t>
    <phoneticPr fontId="4"/>
  </si>
  <si>
    <t>医師、看護職員、介護職員、理学療法士療法士・作業療法士・言語聴覚士、介護支援専門員の配置状況がわかるもの。</t>
    <rPh sb="0" eb="2">
      <t>イシ</t>
    </rPh>
    <rPh sb="3" eb="5">
      <t>カンゴ</t>
    </rPh>
    <rPh sb="5" eb="7">
      <t>ショクイン</t>
    </rPh>
    <rPh sb="8" eb="10">
      <t>カイゴ</t>
    </rPh>
    <rPh sb="10" eb="12">
      <t>ショクイン</t>
    </rPh>
    <rPh sb="13" eb="18">
      <t>リガク</t>
    </rPh>
    <rPh sb="18" eb="21">
      <t>リョウホウシ</t>
    </rPh>
    <rPh sb="22" eb="27">
      <t>サギョウ</t>
    </rPh>
    <rPh sb="28" eb="30">
      <t>ゲンゴ</t>
    </rPh>
    <rPh sb="30" eb="33">
      <t>チョウカクシ</t>
    </rPh>
    <rPh sb="34" eb="36">
      <t>カイゴ</t>
    </rPh>
    <rPh sb="36" eb="38">
      <t>シエン</t>
    </rPh>
    <rPh sb="38" eb="41">
      <t>センモンイン</t>
    </rPh>
    <rPh sb="42" eb="44">
      <t>ハイチ</t>
    </rPh>
    <rPh sb="44" eb="46">
      <t>ジョウキョウ</t>
    </rPh>
    <phoneticPr fontId="4"/>
  </si>
  <si>
    <t>ユニットケア体制</t>
    <phoneticPr fontId="4"/>
  </si>
  <si>
    <t>栄養ケア・マネジメントの実施の有無</t>
    <rPh sb="0" eb="2">
      <t>エイヨウ</t>
    </rPh>
    <rPh sb="12" eb="14">
      <t>ジッシ</t>
    </rPh>
    <rPh sb="15" eb="17">
      <t>ウム</t>
    </rPh>
    <phoneticPr fontId="4"/>
  </si>
  <si>
    <t>夜勤職員配置加算に係る確認書＜参考様式３＞</t>
    <rPh sb="15" eb="17">
      <t>サンコウ</t>
    </rPh>
    <rPh sb="17" eb="19">
      <t>ヨウシキ</t>
    </rPh>
    <phoneticPr fontId="4"/>
  </si>
  <si>
    <t>≪テクノロジーを導入した夜間職員配置緩和措置を適用する場合≫</t>
    <rPh sb="12" eb="14">
      <t>ヤカン</t>
    </rPh>
    <rPh sb="14" eb="16">
      <t>ショクイン</t>
    </rPh>
    <rPh sb="16" eb="18">
      <t>ハイチ</t>
    </rPh>
    <phoneticPr fontId="4"/>
  </si>
  <si>
    <t>テクノロジーを導入する場合の夜間の人員配置基準（ユニット型を除く）に係る届出書＜別紙＞</t>
    <rPh sb="40" eb="42">
      <t>ベッシ</t>
    </rPh>
    <phoneticPr fontId="4"/>
  </si>
  <si>
    <t>認知症短期集中リハビリテーション加算</t>
    <rPh sb="0" eb="3">
      <t>ニンチショウ</t>
    </rPh>
    <rPh sb="3" eb="5">
      <t>タンキ</t>
    </rPh>
    <rPh sb="5" eb="7">
      <t>シュウチュウ</t>
    </rPh>
    <rPh sb="16" eb="18">
      <t>カサン</t>
    </rPh>
    <phoneticPr fontId="4"/>
  </si>
  <si>
    <t>認知症短期集中リハビリテーション実施加算に関する届出書＜参考様式12＞</t>
    <rPh sb="28" eb="30">
      <t>サンコウ</t>
    </rPh>
    <rPh sb="30" eb="32">
      <t>ヨウシキ</t>
    </rPh>
    <phoneticPr fontId="4"/>
  </si>
  <si>
    <t>該当する資格証（写）等</t>
    <rPh sb="0" eb="2">
      <t>ガイトウ</t>
    </rPh>
    <rPh sb="10" eb="11">
      <t>トウ</t>
    </rPh>
    <phoneticPr fontId="4"/>
  </si>
  <si>
    <t>理学療法士、作業療法士、言語聴覚士、認知症リハビリテーションの専門研修を修了した医師。</t>
    <rPh sb="0" eb="5">
      <t>リガク</t>
    </rPh>
    <rPh sb="6" eb="11">
      <t>サギョウ</t>
    </rPh>
    <rPh sb="12" eb="14">
      <t>ゲンゴ</t>
    </rPh>
    <rPh sb="14" eb="17">
      <t>チョウカクシ</t>
    </rPh>
    <rPh sb="18" eb="21">
      <t>ニンチショウ</t>
    </rPh>
    <rPh sb="31" eb="32">
      <t>アツム</t>
    </rPh>
    <rPh sb="32" eb="33">
      <t>モン</t>
    </rPh>
    <rPh sb="33" eb="35">
      <t>ケンシュウ</t>
    </rPh>
    <rPh sb="36" eb="38">
      <t>シュウリョウ</t>
    </rPh>
    <rPh sb="40" eb="42">
      <t>イシ</t>
    </rPh>
    <phoneticPr fontId="4"/>
  </si>
  <si>
    <t>認知症ケア加算</t>
    <rPh sb="0" eb="3">
      <t>ニンチショウ</t>
    </rPh>
    <rPh sb="5" eb="7">
      <t>カサン</t>
    </rPh>
    <phoneticPr fontId="4"/>
  </si>
  <si>
    <t>認知症専門棟の配置職員のみ。算定開始する月の分。</t>
    <rPh sb="0" eb="3">
      <t>ニンチショウ</t>
    </rPh>
    <rPh sb="3" eb="5">
      <t>センモン</t>
    </rPh>
    <rPh sb="5" eb="6">
      <t>トウ</t>
    </rPh>
    <rPh sb="7" eb="9">
      <t>ハイチ</t>
    </rPh>
    <rPh sb="9" eb="11">
      <t>ショクイン</t>
    </rPh>
    <rPh sb="14" eb="16">
      <t>サンテイ</t>
    </rPh>
    <rPh sb="16" eb="18">
      <t>カイシ</t>
    </rPh>
    <rPh sb="20" eb="21">
      <t>ツキ</t>
    </rPh>
    <rPh sb="22" eb="23">
      <t>ブン</t>
    </rPh>
    <phoneticPr fontId="4"/>
  </si>
  <si>
    <t>認知症専門棟となる施設（フロア）の平面図</t>
    <rPh sb="9" eb="11">
      <t>シセツ</t>
    </rPh>
    <rPh sb="17" eb="20">
      <t>ヘイメンズ</t>
    </rPh>
    <phoneticPr fontId="4"/>
  </si>
  <si>
    <t>若年性認知症入所者受入加算</t>
    <rPh sb="0" eb="2">
      <t>ジャクネン</t>
    </rPh>
    <rPh sb="2" eb="3">
      <t>セイ</t>
    </rPh>
    <rPh sb="3" eb="6">
      <t>ニンチショウ</t>
    </rPh>
    <rPh sb="6" eb="9">
      <t>ニュウショシャ</t>
    </rPh>
    <rPh sb="9" eb="11">
      <t>ウケイレ</t>
    </rPh>
    <rPh sb="11" eb="13">
      <t>カサン</t>
    </rPh>
    <phoneticPr fontId="4"/>
  </si>
  <si>
    <r>
      <t xml:space="preserve">在宅復帰・在宅療養支援機能加算
</t>
    </r>
    <r>
      <rPr>
        <sz val="8"/>
        <rFont val="ＭＳ Ｐゴシック"/>
        <family val="3"/>
        <charset val="128"/>
      </rPr>
      <t>＊開設時からの算定は不可</t>
    </r>
    <phoneticPr fontId="4"/>
  </si>
  <si>
    <t>ターミナルケア体制</t>
    <rPh sb="7" eb="9">
      <t>タイセイ</t>
    </rPh>
    <phoneticPr fontId="4"/>
  </si>
  <si>
    <t>ターミナルケアに係る計画書様式</t>
    <rPh sb="8" eb="9">
      <t>カカ</t>
    </rPh>
    <rPh sb="10" eb="13">
      <t>ケイカクショ</t>
    </rPh>
    <rPh sb="13" eb="15">
      <t>ヨウシキ</t>
    </rPh>
    <phoneticPr fontId="4"/>
  </si>
  <si>
    <t>施設サービス計画の標準様式例以外の様式を使用する場合。</t>
    <phoneticPr fontId="4"/>
  </si>
  <si>
    <t>認知症介護実践リーダー研修の修了証書（写）</t>
    <rPh sb="0" eb="3">
      <t>ニンチショウ</t>
    </rPh>
    <rPh sb="3" eb="5">
      <t>カイゴ</t>
    </rPh>
    <rPh sb="5" eb="7">
      <t>ジッセン</t>
    </rPh>
    <rPh sb="11" eb="13">
      <t>ケンシュウ</t>
    </rPh>
    <rPh sb="14" eb="17">
      <t>シュウリョウショウ</t>
    </rPh>
    <rPh sb="17" eb="18">
      <t>ショ</t>
    </rPh>
    <rPh sb="19" eb="20">
      <t>ウツ</t>
    </rPh>
    <phoneticPr fontId="4"/>
  </si>
  <si>
    <t>認知症介護指導者養成研修の修了証書（写）</t>
    <rPh sb="0" eb="3">
      <t>ニンチショウ</t>
    </rPh>
    <rPh sb="3" eb="5">
      <t>カイゴ</t>
    </rPh>
    <rPh sb="5" eb="8">
      <t>シドウシャ</t>
    </rPh>
    <rPh sb="8" eb="10">
      <t>ヨウセイ</t>
    </rPh>
    <rPh sb="10" eb="12">
      <t>ケンシュウ</t>
    </rPh>
    <rPh sb="13" eb="16">
      <t>シュウリョウショウ</t>
    </rPh>
    <rPh sb="16" eb="17">
      <t>ショ</t>
    </rPh>
    <rPh sb="18" eb="19">
      <t>ウツ</t>
    </rPh>
    <phoneticPr fontId="4"/>
  </si>
  <si>
    <t>認知症チームケア推進加算</t>
    <phoneticPr fontId="4"/>
  </si>
  <si>
    <t>リハビリ計画書情報加算</t>
    <phoneticPr fontId="4"/>
  </si>
  <si>
    <t>自立支援加算に関する届出書＜参考様式10＞</t>
    <rPh sb="0" eb="2">
      <t>ジリツ</t>
    </rPh>
    <rPh sb="14" eb="18">
      <t>サンコウヨウシキ</t>
    </rPh>
    <phoneticPr fontId="4"/>
  </si>
  <si>
    <t>ナンバーが確認できるように撮影のこと。</t>
    <rPh sb="5" eb="7">
      <t>カクニン</t>
    </rPh>
    <rPh sb="13" eb="15">
      <t>サツエイ</t>
    </rPh>
    <phoneticPr fontId="4"/>
  </si>
  <si>
    <t>特別療養費加算項目</t>
    <rPh sb="0" eb="2">
      <t>トクベツ</t>
    </rPh>
    <rPh sb="2" eb="5">
      <t>リョウヨウヒ</t>
    </rPh>
    <rPh sb="5" eb="7">
      <t>カサン</t>
    </rPh>
    <rPh sb="7" eb="9">
      <t>コウモク</t>
    </rPh>
    <phoneticPr fontId="4"/>
  </si>
  <si>
    <t>「特別診療費加算」に相当する診療報酬の算定のために届け出た届出書類（写）</t>
    <rPh sb="1" eb="3">
      <t>トクベツ</t>
    </rPh>
    <rPh sb="3" eb="6">
      <t>シンリョウヒ</t>
    </rPh>
    <rPh sb="6" eb="8">
      <t>カサン</t>
    </rPh>
    <rPh sb="10" eb="12">
      <t>ソウトウ</t>
    </rPh>
    <rPh sb="14" eb="16">
      <t>シンリョウ</t>
    </rPh>
    <rPh sb="16" eb="18">
      <t>ホウシュウ</t>
    </rPh>
    <rPh sb="19" eb="21">
      <t>サンテイ</t>
    </rPh>
    <rPh sb="25" eb="26">
      <t>トド</t>
    </rPh>
    <rPh sb="27" eb="28">
      <t>デ</t>
    </rPh>
    <rPh sb="29" eb="31">
      <t>トドケデ</t>
    </rPh>
    <rPh sb="31" eb="33">
      <t>ショルイ</t>
    </rPh>
    <rPh sb="34" eb="35">
      <t>ウツ</t>
    </rPh>
    <phoneticPr fontId="4"/>
  </si>
  <si>
    <t>施設等の区分が、「介護老人保健施設（Ⅱ）」又は「介護老人保健施設（Ⅲ）」に該当する場合。</t>
    <rPh sb="0" eb="2">
      <t>シセツ</t>
    </rPh>
    <rPh sb="2" eb="3">
      <t>トウ</t>
    </rPh>
    <rPh sb="4" eb="6">
      <t>クブン</t>
    </rPh>
    <rPh sb="21" eb="22">
      <t>マタ</t>
    </rPh>
    <rPh sb="37" eb="39">
      <t>ガイトウ</t>
    </rPh>
    <rPh sb="41" eb="43">
      <t>バアイ</t>
    </rPh>
    <phoneticPr fontId="4"/>
  </si>
  <si>
    <t>重症皮膚潰瘍管理指導の施設基準に係る届出書添付書類＜様式５＞</t>
    <rPh sb="0" eb="2">
      <t>ジュウショウ</t>
    </rPh>
    <rPh sb="2" eb="4">
      <t>ヒフ</t>
    </rPh>
    <rPh sb="4" eb="6">
      <t>カイヨウ</t>
    </rPh>
    <rPh sb="6" eb="8">
      <t>カンリ</t>
    </rPh>
    <rPh sb="8" eb="10">
      <t>シドウ</t>
    </rPh>
    <rPh sb="11" eb="13">
      <t>シセツ</t>
    </rPh>
    <rPh sb="13" eb="15">
      <t>キジュン</t>
    </rPh>
    <rPh sb="16" eb="17">
      <t>カカ</t>
    </rPh>
    <rPh sb="18" eb="21">
      <t>トドケデショ</t>
    </rPh>
    <rPh sb="21" eb="23">
      <t>テンプ</t>
    </rPh>
    <rPh sb="23" eb="25">
      <t>ショルイ</t>
    </rPh>
    <rPh sb="26" eb="28">
      <t>ヨウシキ</t>
    </rPh>
    <phoneticPr fontId="4"/>
  </si>
  <si>
    <t>薬剤管理指導の施設基準に係る届出書添付書類＜様式６＞</t>
    <rPh sb="14" eb="16">
      <t>トドケデ</t>
    </rPh>
    <rPh sb="16" eb="17">
      <t>ショ</t>
    </rPh>
    <rPh sb="22" eb="24">
      <t>ヨウシキ</t>
    </rPh>
    <phoneticPr fontId="4"/>
  </si>
  <si>
    <t>〔　（当該届出の施設基準の名称）　〕に勤務する従事者の名簿＜様式７＞</t>
    <rPh sb="3" eb="5">
      <t>トウガイ</t>
    </rPh>
    <rPh sb="5" eb="7">
      <t>トドケデ</t>
    </rPh>
    <rPh sb="8" eb="10">
      <t>シセツ</t>
    </rPh>
    <rPh sb="10" eb="12">
      <t>キジュン</t>
    </rPh>
    <rPh sb="13" eb="15">
      <t>メイショウ</t>
    </rPh>
    <rPh sb="19" eb="21">
      <t>キンム</t>
    </rPh>
    <rPh sb="23" eb="26">
      <t>ジュウジシャ</t>
    </rPh>
    <rPh sb="27" eb="29">
      <t>メイボ</t>
    </rPh>
    <phoneticPr fontId="4"/>
  </si>
  <si>
    <t>該当する医師免許証（写）、薬剤師免許証（写）</t>
    <rPh sb="0" eb="2">
      <t>ガイトウ</t>
    </rPh>
    <rPh sb="4" eb="6">
      <t>イシ</t>
    </rPh>
    <rPh sb="6" eb="9">
      <t>メンキョショウ</t>
    </rPh>
    <rPh sb="10" eb="11">
      <t>ウツ</t>
    </rPh>
    <rPh sb="13" eb="16">
      <t>ヤクザイシ</t>
    </rPh>
    <rPh sb="16" eb="19">
      <t>メンキョショウ</t>
    </rPh>
    <rPh sb="20" eb="21">
      <t>ウツ</t>
    </rPh>
    <phoneticPr fontId="4"/>
  </si>
  <si>
    <r>
      <t xml:space="preserve">療養体制維持特別加算Ⅱ
</t>
    </r>
    <r>
      <rPr>
        <sz val="8"/>
        <rFont val="ＭＳ Ｐゴシック"/>
        <family val="3"/>
        <charset val="128"/>
      </rPr>
      <t>＊開設時からの算定は不可</t>
    </r>
    <rPh sb="0" eb="2">
      <t>リョウヨウ</t>
    </rPh>
    <rPh sb="2" eb="4">
      <t>タイセイ</t>
    </rPh>
    <rPh sb="4" eb="6">
      <t>イジ</t>
    </rPh>
    <rPh sb="6" eb="8">
      <t>トクベツ</t>
    </rPh>
    <rPh sb="8" eb="10">
      <t>カサン</t>
    </rPh>
    <phoneticPr fontId="4"/>
  </si>
  <si>
    <t>リハビリテーション提供体制</t>
    <rPh sb="9" eb="11">
      <t>テイキョウ</t>
    </rPh>
    <rPh sb="11" eb="13">
      <t>タイセイ</t>
    </rPh>
    <phoneticPr fontId="4"/>
  </si>
  <si>
    <t>言語聴覚療法の施設基準に係る届出書添付書類＜様式８＞</t>
    <rPh sb="0" eb="2">
      <t>ゲンゴ</t>
    </rPh>
    <rPh sb="2" eb="4">
      <t>チョウカク</t>
    </rPh>
    <rPh sb="4" eb="6">
      <t>リョウホウ</t>
    </rPh>
    <rPh sb="7" eb="9">
      <t>シセツ</t>
    </rPh>
    <rPh sb="9" eb="11">
      <t>キジュン</t>
    </rPh>
    <rPh sb="12" eb="13">
      <t>カカ</t>
    </rPh>
    <rPh sb="14" eb="16">
      <t>トドケデ</t>
    </rPh>
    <rPh sb="16" eb="17">
      <t>ショ</t>
    </rPh>
    <rPh sb="17" eb="19">
      <t>テンプ</t>
    </rPh>
    <rPh sb="19" eb="21">
      <t>ショルイ</t>
    </rPh>
    <phoneticPr fontId="4"/>
  </si>
  <si>
    <t>精神科作業療法の施設基準に係る届出書添付書類＜様式９＞</t>
    <rPh sb="0" eb="3">
      <t>セイシンカ</t>
    </rPh>
    <rPh sb="3" eb="5">
      <t>サギョウ</t>
    </rPh>
    <rPh sb="5" eb="7">
      <t>リョウホウ</t>
    </rPh>
    <rPh sb="8" eb="10">
      <t>シセツ</t>
    </rPh>
    <rPh sb="10" eb="12">
      <t>キジュン</t>
    </rPh>
    <rPh sb="13" eb="14">
      <t>カカワ</t>
    </rPh>
    <rPh sb="15" eb="18">
      <t>トドケデショ</t>
    </rPh>
    <rPh sb="18" eb="20">
      <t>テンプ</t>
    </rPh>
    <rPh sb="20" eb="22">
      <t>ショルイ</t>
    </rPh>
    <rPh sb="23" eb="25">
      <t>ヨウシキ</t>
    </rPh>
    <phoneticPr fontId="4"/>
  </si>
  <si>
    <t>該当する言語聴覚士、作業療法士の資格証（写）</t>
    <rPh sb="0" eb="2">
      <t>ガイトウ</t>
    </rPh>
    <rPh sb="4" eb="6">
      <t>ゲンゴ</t>
    </rPh>
    <rPh sb="6" eb="9">
      <t>チョウカクシ</t>
    </rPh>
    <rPh sb="10" eb="15">
      <t>サギョウ</t>
    </rPh>
    <phoneticPr fontId="4"/>
  </si>
  <si>
    <t>介護処遇改善加算等の専用受付に当該資料一式を提出すること</t>
    <rPh sb="0" eb="9">
      <t>カイゴショグウカイゼンカサントウ</t>
    </rPh>
    <rPh sb="10" eb="12">
      <t>センヨウ</t>
    </rPh>
    <rPh sb="12" eb="14">
      <t>ウケツケ</t>
    </rPh>
    <rPh sb="15" eb="17">
      <t>トウガイ</t>
    </rPh>
    <rPh sb="17" eb="19">
      <t>シリョウ</t>
    </rPh>
    <rPh sb="19" eb="21">
      <t>イッシキ</t>
    </rPh>
    <rPh sb="22" eb="24">
      <t>テイシュツ</t>
    </rPh>
    <phoneticPr fontId="4"/>
  </si>
  <si>
    <t>※　①の別紙７又はこれに準じた勤務割表等は、添付資料の欄のとおり、通所リハビリテーション事業所及び訪問リハビリテーション事業所</t>
    <rPh sb="22" eb="24">
      <t>テンプ</t>
    </rPh>
    <rPh sb="24" eb="26">
      <t>シリョウ</t>
    </rPh>
    <rPh sb="27" eb="28">
      <t>ラン</t>
    </rPh>
    <rPh sb="33" eb="35">
      <t>ツウショ</t>
    </rPh>
    <rPh sb="44" eb="47">
      <t>ジギョウショ</t>
    </rPh>
    <rPh sb="47" eb="48">
      <t>オヨ</t>
    </rPh>
    <rPh sb="49" eb="51">
      <t>ホウモン</t>
    </rPh>
    <rPh sb="60" eb="63">
      <t>ジギョウショ</t>
    </rPh>
    <phoneticPr fontId="4"/>
  </si>
  <si>
    <t>夜間支援体制加算</t>
    <rPh sb="0" eb="2">
      <t>ヤカン</t>
    </rPh>
    <rPh sb="2" eb="4">
      <t>シエン</t>
    </rPh>
    <rPh sb="4" eb="6">
      <t>タイセイ</t>
    </rPh>
    <rPh sb="6" eb="8">
      <t>カサン</t>
    </rPh>
    <phoneticPr fontId="4"/>
  </si>
  <si>
    <t>栄養マネジメント体制に関する届出書＜別紙38＞</t>
    <rPh sb="18" eb="20">
      <t>ベッシ</t>
    </rPh>
    <phoneticPr fontId="4"/>
  </si>
  <si>
    <t>褥瘡マネジメントに関する届出書＜別紙41＞</t>
    <phoneticPr fontId="4"/>
  </si>
  <si>
    <r>
      <t>介護老人保健施設（基本型・在宅強化型）の基本施設サービス費及び在宅復帰・在宅療養支援機能加算に係る届出＜別紙29</t>
    </r>
    <r>
      <rPr>
        <sz val="8"/>
        <rFont val="ＭＳ Ｐ明朝"/>
        <family val="1"/>
        <charset val="128"/>
      </rPr>
      <t>（R6.9月提供分まで）</t>
    </r>
    <r>
      <rPr>
        <sz val="9"/>
        <rFont val="ＭＳ Ｐ明朝"/>
        <family val="1"/>
        <charset val="128"/>
      </rPr>
      <t>又は別紙29-2</t>
    </r>
    <r>
      <rPr>
        <sz val="8"/>
        <rFont val="ＭＳ Ｐ明朝"/>
        <family val="1"/>
        <charset val="128"/>
      </rPr>
      <t>(R6.10月提供以降）</t>
    </r>
    <r>
      <rPr>
        <sz val="9"/>
        <rFont val="ＭＳ Ｐ明朝"/>
        <family val="1"/>
        <charset val="128"/>
      </rPr>
      <t>＞</t>
    </r>
    <rPh sb="52" eb="54">
      <t>ベッシ</t>
    </rPh>
    <rPh sb="61" eb="62">
      <t>ガツ</t>
    </rPh>
    <rPh sb="62" eb="65">
      <t>テイキョウブン</t>
    </rPh>
    <rPh sb="68" eb="69">
      <t>マタ</t>
    </rPh>
    <rPh sb="70" eb="72">
      <t>ベッシ</t>
    </rPh>
    <rPh sb="82" eb="83">
      <t>ガツ</t>
    </rPh>
    <rPh sb="83" eb="85">
      <t>テイキョウ</t>
    </rPh>
    <rPh sb="85" eb="87">
      <t>イコウ</t>
    </rPh>
    <phoneticPr fontId="4"/>
  </si>
  <si>
    <t>介護老人保健施設（療養型）の基本施設サービス費及び療養体制維持特別加算（Ⅱ）に係る届出＜別紙29-3＞</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phoneticPr fontId="4"/>
  </si>
  <si>
    <t>※全従業員（通所ﾘﾊ・訪問ﾘﾊ含む。）の勤務体制表を提出すること。
※看護職員、介護職員分は、入所と通所リハ・訪問リハ分を別様とすること。それ以外の職種については、通所リハ・訪問リハにおける勤務時間も含めて記載すること。
※兼務者はそれぞれに分けて記載すること。</t>
    <phoneticPr fontId="4"/>
  </si>
  <si>
    <t>介護老人保健施設（基本型・在宅強化型）の基本施設サービス費及び在宅復帰・在宅療養支援機能加算に係る届出＜別紙29又は別紙29-2＞</t>
    <rPh sb="52" eb="54">
      <t>ベッシ</t>
    </rPh>
    <rPh sb="56" eb="57">
      <t>マタ</t>
    </rPh>
    <rPh sb="58" eb="60">
      <t>ベッシ</t>
    </rPh>
    <phoneticPr fontId="4"/>
  </si>
  <si>
    <t>サービス提供体制強化加算に関する届出書＜別紙14-4＞</t>
    <rPh sb="20" eb="22">
      <t>ベッシ</t>
    </rPh>
    <phoneticPr fontId="4"/>
  </si>
  <si>
    <t>変更後の運営規程</t>
    <rPh sb="0" eb="2">
      <t>ヘンコウ</t>
    </rPh>
    <rPh sb="2" eb="3">
      <t>ゴ</t>
    </rPh>
    <rPh sb="4" eb="6">
      <t>ウンエイ</t>
    </rPh>
    <rPh sb="6" eb="8">
      <t>キテイ</t>
    </rPh>
    <phoneticPr fontId="4"/>
  </si>
  <si>
    <t>（料金部分のみ変更の場合は料金表のみで可）</t>
    <phoneticPr fontId="3"/>
  </si>
  <si>
    <t>SS</t>
    <phoneticPr fontId="4"/>
  </si>
  <si>
    <t>療養SS</t>
    <rPh sb="0" eb="2">
      <t>リョウヨウ</t>
    </rPh>
    <phoneticPr fontId="4"/>
  </si>
  <si>
    <t>特定</t>
    <rPh sb="0" eb="2">
      <t>トクテイ</t>
    </rPh>
    <phoneticPr fontId="4"/>
  </si>
  <si>
    <t>特養</t>
    <rPh sb="0" eb="2">
      <t>トクヨウ</t>
    </rPh>
    <phoneticPr fontId="4"/>
  </si>
  <si>
    <t>老健</t>
    <rPh sb="0" eb="2">
      <t>ロウケン</t>
    </rPh>
    <phoneticPr fontId="4"/>
  </si>
  <si>
    <t>医療院</t>
    <rPh sb="0" eb="3">
      <t>イリョウイン</t>
    </rPh>
    <phoneticPr fontId="4"/>
  </si>
  <si>
    <t>GH</t>
    <phoneticPr fontId="4"/>
  </si>
  <si>
    <t>地特定</t>
    <rPh sb="0" eb="1">
      <t>チ</t>
    </rPh>
    <rPh sb="1" eb="3">
      <t>トクテイ</t>
    </rPh>
    <phoneticPr fontId="4"/>
  </si>
  <si>
    <t>地特養</t>
    <rPh sb="0" eb="1">
      <t>チ</t>
    </rPh>
    <rPh sb="1" eb="3">
      <t>トクヨウ</t>
    </rPh>
    <phoneticPr fontId="4"/>
  </si>
  <si>
    <t>×</t>
    <phoneticPr fontId="4"/>
  </si>
  <si>
    <t>×</t>
  </si>
  <si>
    <t>（別紙１ー１－２）</t>
    <rPh sb="1" eb="3">
      <t>ベッシ</t>
    </rPh>
    <phoneticPr fontId="4"/>
  </si>
  <si>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4"/>
  </si>
  <si>
    <t>事 業 所 番 号</t>
  </si>
  <si>
    <t>提供サービス</t>
    <phoneticPr fontId="4"/>
  </si>
  <si>
    <t>施設等の区分</t>
  </si>
  <si>
    <t>人員配置区分</t>
  </si>
  <si>
    <t>そ　 　　の　 　　他　　 　該　　 　当　　 　す 　　　る 　　　体 　　　制 　　　等</t>
    <phoneticPr fontId="4"/>
  </si>
  <si>
    <t>割 引</t>
  </si>
  <si>
    <t>各サービス共通</t>
  </si>
  <si>
    <t>地域区分</t>
  </si>
  <si>
    <t>１　１級地</t>
  </si>
  <si>
    <t>６　２級地</t>
  </si>
  <si>
    <t>７　３級地</t>
  </si>
  <si>
    <t>２　４級地</t>
  </si>
  <si>
    <t>■</t>
    <phoneticPr fontId="4"/>
  </si>
  <si>
    <t>３　５級地</t>
  </si>
  <si>
    <t>４　６級地</t>
  </si>
  <si>
    <t>９　７級地</t>
  </si>
  <si>
    <t>５　その他</t>
  </si>
  <si>
    <t>職員の欠員による減算の状況</t>
  </si>
  <si>
    <t>１ なし</t>
    <phoneticPr fontId="4"/>
  </si>
  <si>
    <t>２ 看護職員</t>
    <rPh sb="2" eb="4">
      <t>カンゴ</t>
    </rPh>
    <rPh sb="4" eb="6">
      <t>ショクイン</t>
    </rPh>
    <phoneticPr fontId="4"/>
  </si>
  <si>
    <t>３ 介護職員</t>
    <rPh sb="2" eb="4">
      <t>カイゴ</t>
    </rPh>
    <rPh sb="4" eb="6">
      <t>ショクイン</t>
    </rPh>
    <phoneticPr fontId="4"/>
  </si>
  <si>
    <t>１　なし</t>
  </si>
  <si>
    <t>身体拘束廃止取組の有無</t>
    <phoneticPr fontId="4"/>
  </si>
  <si>
    <t>１ 減算型</t>
    <phoneticPr fontId="4"/>
  </si>
  <si>
    <t>２ 基準型</t>
    <rPh sb="2" eb="4">
      <t>キジュン</t>
    </rPh>
    <rPh sb="4" eb="5">
      <t>ガタ</t>
    </rPh>
    <phoneticPr fontId="4"/>
  </si>
  <si>
    <t>２　あり</t>
  </si>
  <si>
    <t>高齢者虐待防止措置実施の有無</t>
    <phoneticPr fontId="4"/>
  </si>
  <si>
    <t>２ 基準型</t>
    <phoneticPr fontId="4"/>
  </si>
  <si>
    <t>業務継続計画策定の有無</t>
    <phoneticPr fontId="4"/>
  </si>
  <si>
    <t>入居継続支援加算</t>
    <rPh sb="0" eb="2">
      <t>ニュウキョ</t>
    </rPh>
    <rPh sb="2" eb="4">
      <t>ケイゾク</t>
    </rPh>
    <rPh sb="4" eb="6">
      <t>シエン</t>
    </rPh>
    <phoneticPr fontId="4"/>
  </si>
  <si>
    <t>２ 加算Ⅰ</t>
    <phoneticPr fontId="4"/>
  </si>
  <si>
    <t>３ 加算Ⅱ</t>
    <phoneticPr fontId="4"/>
  </si>
  <si>
    <t>テクノロジーの導入
（入居継続支援加算関係）</t>
    <rPh sb="11" eb="13">
      <t>ニュウキョ</t>
    </rPh>
    <rPh sb="13" eb="15">
      <t>ケイゾク</t>
    </rPh>
    <rPh sb="15" eb="17">
      <t>シエン</t>
    </rPh>
    <rPh sb="17" eb="19">
      <t>カサン</t>
    </rPh>
    <rPh sb="19" eb="21">
      <t>カンケイ</t>
    </rPh>
    <phoneticPr fontId="4"/>
  </si>
  <si>
    <t>２ あり</t>
    <phoneticPr fontId="4"/>
  </si>
  <si>
    <t>生活機能向上連携加算</t>
    <phoneticPr fontId="4"/>
  </si>
  <si>
    <t>３ 加算Ⅰ</t>
    <phoneticPr fontId="4"/>
  </si>
  <si>
    <t>２ 加算Ⅱ</t>
    <phoneticPr fontId="4"/>
  </si>
  <si>
    <t>個別機能訓練加算</t>
    <rPh sb="0" eb="2">
      <t>コベツ</t>
    </rPh>
    <rPh sb="6" eb="8">
      <t>カサン</t>
    </rPh>
    <phoneticPr fontId="4"/>
  </si>
  <si>
    <t>ADL維持等加算〔申出〕の有無</t>
  </si>
  <si>
    <t>夜間看護体制加算</t>
    <rPh sb="0" eb="2">
      <t>ヤカン</t>
    </rPh>
    <rPh sb="2" eb="4">
      <t>カンゴ</t>
    </rPh>
    <rPh sb="4" eb="6">
      <t>タイセイ</t>
    </rPh>
    <rPh sb="6" eb="8">
      <t>カサン</t>
    </rPh>
    <phoneticPr fontId="4"/>
  </si>
  <si>
    <t>３ 加算Ⅰ</t>
    <rPh sb="2" eb="4">
      <t>カサン</t>
    </rPh>
    <phoneticPr fontId="4"/>
  </si>
  <si>
    <t>２ 加算Ⅱ</t>
    <rPh sb="2" eb="4">
      <t>カサン</t>
    </rPh>
    <phoneticPr fontId="4"/>
  </si>
  <si>
    <t>若年性認知症入居者受入加算</t>
    <phoneticPr fontId="4"/>
  </si>
  <si>
    <t>科学的介護推進体制加算</t>
    <rPh sb="0" eb="3">
      <t>カガクテキ</t>
    </rPh>
    <rPh sb="3" eb="5">
      <t>カイゴ</t>
    </rPh>
    <rPh sb="5" eb="7">
      <t>スイシン</t>
    </rPh>
    <rPh sb="7" eb="9">
      <t>タイセイ</t>
    </rPh>
    <rPh sb="9" eb="11">
      <t>カサン</t>
    </rPh>
    <phoneticPr fontId="4"/>
  </si>
  <si>
    <t>１　有料老人ホーム（介護専用型）</t>
  </si>
  <si>
    <t>看取り介護加算</t>
    <rPh sb="0" eb="2">
      <t>ミト</t>
    </rPh>
    <rPh sb="3" eb="5">
      <t>カイゴ</t>
    </rPh>
    <rPh sb="5" eb="7">
      <t>カサン</t>
    </rPh>
    <phoneticPr fontId="4"/>
  </si>
  <si>
    <t>２　軽費老人ホーム（介護専用型）</t>
  </si>
  <si>
    <t>１　一般型</t>
  </si>
  <si>
    <t>特定施設入居者生活介護</t>
    <phoneticPr fontId="4"/>
  </si>
  <si>
    <t>３　養護老人ホーム（介護専用型）</t>
  </si>
  <si>
    <t>２　外部サービス</t>
  </si>
  <si>
    <t>高齢者施設等感染対策向上加算Ⅰ</t>
    <phoneticPr fontId="4"/>
  </si>
  <si>
    <t>５　有料老人ホーム（混合型）</t>
  </si>
  <si>
    <t>　　利用型</t>
  </si>
  <si>
    <t>高齢者施設等感染対策向上加算Ⅱ</t>
    <phoneticPr fontId="4"/>
  </si>
  <si>
    <t>６　軽費老人ホーム（混合型）</t>
  </si>
  <si>
    <t>生産性向上推進体制加算</t>
    <phoneticPr fontId="4"/>
  </si>
  <si>
    <t>７　養護老人ホーム（混合型）</t>
  </si>
  <si>
    <t>サービス提供体制強化加算</t>
    <phoneticPr fontId="4"/>
  </si>
  <si>
    <t>６ 加算Ⅰ</t>
    <phoneticPr fontId="4"/>
  </si>
  <si>
    <t>７ 加算Ⅲ</t>
    <phoneticPr fontId="4"/>
  </si>
  <si>
    <t>介護職員等処遇改善加算</t>
    <phoneticPr fontId="18"/>
  </si>
  <si>
    <t>７ 加算Ⅰ</t>
    <phoneticPr fontId="4"/>
  </si>
  <si>
    <t>８ 加算Ⅱ</t>
    <rPh sb="2" eb="4">
      <t>カサン</t>
    </rPh>
    <phoneticPr fontId="4"/>
  </si>
  <si>
    <t>９ 加算Ⅲ</t>
    <phoneticPr fontId="4"/>
  </si>
  <si>
    <t>Ａ 加算Ⅳ</t>
    <phoneticPr fontId="4"/>
  </si>
  <si>
    <t>Ｂ 加算Ⅴ(１)</t>
    <phoneticPr fontId="4"/>
  </si>
  <si>
    <t>Ｃ 加算Ⅴ(２)</t>
    <phoneticPr fontId="4"/>
  </si>
  <si>
    <t>Ｄ 加算Ⅴ(３)</t>
    <phoneticPr fontId="4"/>
  </si>
  <si>
    <t>Ｅ 加算Ⅴ(４)</t>
    <phoneticPr fontId="4"/>
  </si>
  <si>
    <t>Ｆ 加算Ⅴ(５)</t>
    <phoneticPr fontId="4"/>
  </si>
  <si>
    <t>Ｇ 加算Ⅴ(６)</t>
    <phoneticPr fontId="4"/>
  </si>
  <si>
    <t>Ｈ 加算Ⅴ(７)</t>
    <phoneticPr fontId="4"/>
  </si>
  <si>
    <t>Ｊ 加算Ⅴ(８)</t>
    <phoneticPr fontId="4"/>
  </si>
  <si>
    <t>Ｋ 加算Ⅴ(９)</t>
    <phoneticPr fontId="4"/>
  </si>
  <si>
    <t>Ｌ 加算Ⅴ(１０)</t>
    <phoneticPr fontId="4"/>
  </si>
  <si>
    <t>Ｍ 加算Ⅴ(１１)</t>
    <phoneticPr fontId="4"/>
  </si>
  <si>
    <t>Ｎ 加算Ⅴ(１２)</t>
    <phoneticPr fontId="4"/>
  </si>
  <si>
    <t>Ｐ 加算Ⅴ(１３)</t>
    <phoneticPr fontId="4"/>
  </si>
  <si>
    <t>Ｒ 加算Ⅴ(１４)</t>
    <phoneticPr fontId="4"/>
  </si>
  <si>
    <t>特定施設入居者生活介護</t>
  </si>
  <si>
    <t>(短期利用型)</t>
  </si>
  <si>
    <t>夜間勤務条件基準</t>
  </si>
  <si>
    <t>１ 基準型</t>
    <rPh sb="2" eb="4">
      <t>キジュン</t>
    </rPh>
    <rPh sb="4" eb="5">
      <t>ガタ</t>
    </rPh>
    <phoneticPr fontId="4"/>
  </si>
  <si>
    <t>６ 減算型</t>
    <rPh sb="2" eb="4">
      <t>ゲンサン</t>
    </rPh>
    <rPh sb="4" eb="5">
      <t>ガタ</t>
    </rPh>
    <phoneticPr fontId="4"/>
  </si>
  <si>
    <t>４ 介護支援専門員</t>
    <rPh sb="2" eb="4">
      <t>カイゴ</t>
    </rPh>
    <rPh sb="4" eb="6">
      <t>シエン</t>
    </rPh>
    <rPh sb="6" eb="8">
      <t>センモン</t>
    </rPh>
    <phoneticPr fontId="4"/>
  </si>
  <si>
    <t>１ 対応不可</t>
    <rPh sb="2" eb="4">
      <t>タイオウ</t>
    </rPh>
    <rPh sb="4" eb="6">
      <t>フカ</t>
    </rPh>
    <phoneticPr fontId="4"/>
  </si>
  <si>
    <t>２ 対応可</t>
    <phoneticPr fontId="4"/>
  </si>
  <si>
    <t>身体拘束廃止取組の有無</t>
  </si>
  <si>
    <t>安全管理体制</t>
    <rPh sb="0" eb="2">
      <t>アンゼン</t>
    </rPh>
    <rPh sb="2" eb="4">
      <t>カンリ</t>
    </rPh>
    <rPh sb="4" eb="6">
      <t>タイセイ</t>
    </rPh>
    <phoneticPr fontId="4"/>
  </si>
  <si>
    <t>栄養ケア・マネジメントの
実施の有無</t>
    <rPh sb="0" eb="2">
      <t>エイヨウ</t>
    </rPh>
    <rPh sb="13" eb="15">
      <t>ジッシ</t>
    </rPh>
    <rPh sb="16" eb="18">
      <t>ウム</t>
    </rPh>
    <phoneticPr fontId="4"/>
  </si>
  <si>
    <t>日常生活継続支援加算</t>
    <rPh sb="0" eb="2">
      <t>ニチジョウ</t>
    </rPh>
    <rPh sb="2" eb="4">
      <t>セイカツ</t>
    </rPh>
    <rPh sb="4" eb="6">
      <t>ケイゾク</t>
    </rPh>
    <rPh sb="6" eb="8">
      <t>シエン</t>
    </rPh>
    <rPh sb="8" eb="10">
      <t>カサン</t>
    </rPh>
    <phoneticPr fontId="4"/>
  </si>
  <si>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4"/>
  </si>
  <si>
    <t>看護体制加算Ⅰ</t>
    <rPh sb="0" eb="2">
      <t>カンゴ</t>
    </rPh>
    <rPh sb="2" eb="4">
      <t>タイセイ</t>
    </rPh>
    <rPh sb="4" eb="6">
      <t>カサン</t>
    </rPh>
    <phoneticPr fontId="4"/>
  </si>
  <si>
    <t>看護体制加算Ⅱ</t>
    <rPh sb="0" eb="2">
      <t>カンゴ</t>
    </rPh>
    <rPh sb="2" eb="4">
      <t>タイセイ</t>
    </rPh>
    <rPh sb="4" eb="6">
      <t>カサン</t>
    </rPh>
    <phoneticPr fontId="4"/>
  </si>
  <si>
    <t>２ 加算Ⅰ・加算Ⅱ</t>
    <rPh sb="6" eb="8">
      <t>カサン</t>
    </rPh>
    <phoneticPr fontId="4"/>
  </si>
  <si>
    <t>３ 加算Ⅲ・加算Ⅳ</t>
    <rPh sb="6" eb="8">
      <t>カサン</t>
    </rPh>
    <phoneticPr fontId="4"/>
  </si>
  <si>
    <t>テクノロジーの導入
（夜勤職員配置加算関係）</t>
    <rPh sb="7" eb="9">
      <t>ドウニュウ</t>
    </rPh>
    <rPh sb="11" eb="13">
      <t>ヤキン</t>
    </rPh>
    <rPh sb="13" eb="15">
      <t>ショクイン</t>
    </rPh>
    <rPh sb="15" eb="17">
      <t>ハイチ</t>
    </rPh>
    <rPh sb="17" eb="19">
      <t>カサン</t>
    </rPh>
    <rPh sb="19" eb="21">
      <t>カンケイ</t>
    </rPh>
    <phoneticPr fontId="4"/>
  </si>
  <si>
    <t>１　介護福祉施設</t>
  </si>
  <si>
    <t>４ 加算Ⅱ</t>
    <rPh sb="2" eb="4">
      <t>カサン</t>
    </rPh>
    <phoneticPr fontId="4"/>
  </si>
  <si>
    <t>５ 加算Ⅲ</t>
    <rPh sb="2" eb="4">
      <t>カサン</t>
    </rPh>
    <phoneticPr fontId="4"/>
  </si>
  <si>
    <t>介護福祉施設サービス</t>
    <rPh sb="4" eb="6">
      <t>シセツ</t>
    </rPh>
    <phoneticPr fontId="4"/>
  </si>
  <si>
    <t>２　経過的小規模介護福祉施設</t>
  </si>
  <si>
    <t>３　ユニット型介護福祉施設</t>
  </si>
  <si>
    <t>若年性認知症入所者受入加算</t>
    <rPh sb="6" eb="9">
      <t>ニュウショシャ</t>
    </rPh>
    <rPh sb="9" eb="11">
      <t>ウケイレ</t>
    </rPh>
    <rPh sb="11" eb="13">
      <t>カサン</t>
    </rPh>
    <phoneticPr fontId="4"/>
  </si>
  <si>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</si>
  <si>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</si>
  <si>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</si>
  <si>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</si>
  <si>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4"/>
  </si>
  <si>
    <t>療養食加算</t>
    <rPh sb="0" eb="2">
      <t>リョウヨウ</t>
    </rPh>
    <rPh sb="2" eb="3">
      <t>ショク</t>
    </rPh>
    <rPh sb="3" eb="5">
      <t>カサン</t>
    </rPh>
    <phoneticPr fontId="4"/>
  </si>
  <si>
    <t>配置医師緊急時対応加算</t>
    <rPh sb="6" eb="7">
      <t>ジ</t>
    </rPh>
    <phoneticPr fontId="4"/>
  </si>
  <si>
    <t>褥瘡マネジメント加算</t>
    <phoneticPr fontId="4"/>
  </si>
  <si>
    <t>排せつ支援加算</t>
    <rPh sb="0" eb="1">
      <t>ハイ</t>
    </rPh>
    <rPh sb="3" eb="5">
      <t>シエン</t>
    </rPh>
    <rPh sb="5" eb="7">
      <t>カサン</t>
    </rPh>
    <phoneticPr fontId="4"/>
  </si>
  <si>
    <t>自立支援促進加算</t>
    <rPh sb="0" eb="2">
      <t>ジリツ</t>
    </rPh>
    <rPh sb="2" eb="4">
      <t>シエン</t>
    </rPh>
    <rPh sb="4" eb="6">
      <t>ソクシン</t>
    </rPh>
    <rPh sb="6" eb="8">
      <t>カサン</t>
    </rPh>
    <phoneticPr fontId="4"/>
  </si>
  <si>
    <t>安全対策体制</t>
    <rPh sb="0" eb="2">
      <t>アンゼン</t>
    </rPh>
    <rPh sb="2" eb="4">
      <t>タイサク</t>
    </rPh>
    <rPh sb="4" eb="6">
      <t>タイセイ</t>
    </rPh>
    <phoneticPr fontId="4"/>
  </si>
  <si>
    <t>５ 加算Ⅱ</t>
    <phoneticPr fontId="4"/>
  </si>
  <si>
    <t>２ 医師</t>
    <rPh sb="2" eb="4">
      <t>イシ</t>
    </rPh>
    <phoneticPr fontId="4"/>
  </si>
  <si>
    <t>３ 看護職員</t>
    <rPh sb="2" eb="4">
      <t>カンゴ</t>
    </rPh>
    <rPh sb="4" eb="6">
      <t>ショクイン</t>
    </rPh>
    <phoneticPr fontId="4"/>
  </si>
  <si>
    <t>４ 介護職員</t>
    <rPh sb="2" eb="4">
      <t>カイゴ</t>
    </rPh>
    <rPh sb="4" eb="6">
      <t>ショクイン</t>
    </rPh>
    <phoneticPr fontId="4"/>
  </si>
  <si>
    <t>５ 理学療法士</t>
    <rPh sb="2" eb="4">
      <t>リガク</t>
    </rPh>
    <rPh sb="4" eb="7">
      <t>リョウホウシ</t>
    </rPh>
    <phoneticPr fontId="4"/>
  </si>
  <si>
    <t>６ 作業療法士</t>
    <rPh sb="2" eb="4">
      <t>サギョウ</t>
    </rPh>
    <rPh sb="4" eb="7">
      <t>リョウホウシ</t>
    </rPh>
    <phoneticPr fontId="4"/>
  </si>
  <si>
    <t>７ 介護支援専門員</t>
    <rPh sb="2" eb="4">
      <t>カイゴ</t>
    </rPh>
    <rPh sb="4" eb="6">
      <t>シエン</t>
    </rPh>
    <rPh sb="6" eb="9">
      <t>センモンイン</t>
    </rPh>
    <phoneticPr fontId="4"/>
  </si>
  <si>
    <t>８ 言語聴覚士</t>
    <rPh sb="2" eb="4">
      <t>ゲンゴ</t>
    </rPh>
    <rPh sb="4" eb="7">
      <t>チョウカクシ</t>
    </rPh>
    <phoneticPr fontId="4"/>
  </si>
  <si>
    <t>認知症短期集中ﾘﾊﾋﾞﾘﾃｰｼｮﾝ実施加算</t>
    <rPh sb="0" eb="3">
      <t>ニンチショウ</t>
    </rPh>
    <rPh sb="3" eb="5">
      <t>タンキ</t>
    </rPh>
    <rPh sb="5" eb="7">
      <t>シュウチュウ</t>
    </rPh>
    <rPh sb="17" eb="19">
      <t>ジッシ</t>
    </rPh>
    <rPh sb="19" eb="21">
      <t>カサン</t>
    </rPh>
    <phoneticPr fontId="4"/>
  </si>
  <si>
    <t>認知症ケア加算</t>
    <rPh sb="0" eb="2">
      <t>ニンチ</t>
    </rPh>
    <rPh sb="2" eb="3">
      <t>ショウ</t>
    </rPh>
    <rPh sb="5" eb="7">
      <t>カサン</t>
    </rPh>
    <phoneticPr fontId="4"/>
  </si>
  <si>
    <t>介護保健施設サービス</t>
    <phoneticPr fontId="4"/>
  </si>
  <si>
    <t>１　介護保健施設（Ⅰ）</t>
  </si>
  <si>
    <t>１　基本型</t>
  </si>
  <si>
    <t>在宅復帰・在宅療養支援機能加算</t>
    <phoneticPr fontId="4"/>
  </si>
  <si>
    <t>２　ユニット型介護保健施設（Ⅰ）</t>
  </si>
  <si>
    <t>２　在宅強化型</t>
  </si>
  <si>
    <t>リハビリ計画書情報加算</t>
    <rPh sb="4" eb="6">
      <t>ケイカク</t>
    </rPh>
    <rPh sb="6" eb="7">
      <t>ショ</t>
    </rPh>
    <rPh sb="7" eb="9">
      <t>ジョウホウ</t>
    </rPh>
    <rPh sb="9" eb="11">
      <t>カサン</t>
    </rPh>
    <phoneticPr fontId="4"/>
  </si>
  <si>
    <t>５　介護保健施設（Ⅱ）</t>
  </si>
  <si>
    <t>６　ユニット型介護保健施設（Ⅱ）</t>
  </si>
  <si>
    <t>１ 重症皮膚潰瘍管理指導</t>
    <phoneticPr fontId="4"/>
  </si>
  <si>
    <t>２ 薬剤管理指導</t>
    <phoneticPr fontId="4"/>
  </si>
  <si>
    <t>介護保健施設サービス</t>
  </si>
  <si>
    <t>７　介護保健施設（Ⅲ）</t>
  </si>
  <si>
    <t>療養体制維持特別加算Ⅰ</t>
    <rPh sb="0" eb="2">
      <t>リョウヨウ</t>
    </rPh>
    <rPh sb="2" eb="4">
      <t>タイセイ</t>
    </rPh>
    <rPh sb="4" eb="6">
      <t>イジ</t>
    </rPh>
    <rPh sb="6" eb="8">
      <t>トクベツ</t>
    </rPh>
    <rPh sb="8" eb="10">
      <t>カサン</t>
    </rPh>
    <phoneticPr fontId="4"/>
  </si>
  <si>
    <t>８　ユニット型介護保健施設（Ⅲ）</t>
  </si>
  <si>
    <t>療養体制維持特別加算Ⅱ</t>
    <rPh sb="0" eb="10">
      <t>リョウヨウタイセイイジトクベツカサン</t>
    </rPh>
    <phoneticPr fontId="4"/>
  </si>
  <si>
    <t>ﾘﾊﾋﾞﾘﾃｰｼｮﾝ提供体制</t>
  </si>
  <si>
    <t>１ ﾘﾊﾋﾞﾘﾃｰｼｮﾝ指導管理</t>
    <rPh sb="12" eb="14">
      <t>シドウ</t>
    </rPh>
    <rPh sb="14" eb="16">
      <t>カンリ</t>
    </rPh>
    <phoneticPr fontId="4"/>
  </si>
  <si>
    <t>２ 言語聴覚療法</t>
    <rPh sb="2" eb="4">
      <t>ゲンゴ</t>
    </rPh>
    <rPh sb="4" eb="6">
      <t>チョウカク</t>
    </rPh>
    <rPh sb="6" eb="8">
      <t>リョウホウ</t>
    </rPh>
    <phoneticPr fontId="4"/>
  </si>
  <si>
    <t>３ 精神科作業療法</t>
    <rPh sb="2" eb="5">
      <t>セイシンカ</t>
    </rPh>
    <rPh sb="5" eb="7">
      <t>サギョウ</t>
    </rPh>
    <rPh sb="7" eb="9">
      <t>リョウホウ</t>
    </rPh>
    <phoneticPr fontId="4"/>
  </si>
  <si>
    <t>４ その他</t>
    <rPh sb="4" eb="5">
      <t>タ</t>
    </rPh>
    <phoneticPr fontId="4"/>
  </si>
  <si>
    <t>９　介護保健施設（Ⅳ）</t>
  </si>
  <si>
    <t>Ａ　ユニット型介護保健施設（Ⅳ）</t>
  </si>
  <si>
    <t>２ 加算型Ⅰ</t>
    <rPh sb="2" eb="4">
      <t>カサン</t>
    </rPh>
    <rPh sb="4" eb="5">
      <t>ガタ</t>
    </rPh>
    <phoneticPr fontId="4"/>
  </si>
  <si>
    <t>３ 加算型Ⅱ</t>
    <rPh sb="2" eb="4">
      <t>カサン</t>
    </rPh>
    <rPh sb="4" eb="5">
      <t>ガタ</t>
    </rPh>
    <phoneticPr fontId="4"/>
  </si>
  <si>
    <t>７ 加算型Ⅲ</t>
    <rPh sb="2" eb="4">
      <t>カサン</t>
    </rPh>
    <rPh sb="4" eb="5">
      <t>ガタ</t>
    </rPh>
    <phoneticPr fontId="4"/>
  </si>
  <si>
    <t>５ 加算型Ⅳ</t>
    <rPh sb="2" eb="4">
      <t>カサン</t>
    </rPh>
    <rPh sb="4" eb="5">
      <t>ガタ</t>
    </rPh>
    <phoneticPr fontId="4"/>
  </si>
  <si>
    <t>３ 薬剤師</t>
    <rPh sb="2" eb="5">
      <t>ヤクザイシ</t>
    </rPh>
    <phoneticPr fontId="4"/>
  </si>
  <si>
    <t>４ 看護職員</t>
    <rPh sb="2" eb="4">
      <t>カンゴ</t>
    </rPh>
    <rPh sb="4" eb="6">
      <t>ショクイン</t>
    </rPh>
    <phoneticPr fontId="4"/>
  </si>
  <si>
    <t>５ 介護職員</t>
    <rPh sb="2" eb="4">
      <t>カイゴ</t>
    </rPh>
    <rPh sb="4" eb="6">
      <t>ショクイン</t>
    </rPh>
    <phoneticPr fontId="4"/>
  </si>
  <si>
    <t>６ 介護支援専門員</t>
    <rPh sb="2" eb="4">
      <t>カイゴ</t>
    </rPh>
    <rPh sb="4" eb="6">
      <t>シエン</t>
    </rPh>
    <rPh sb="6" eb="9">
      <t>センモンイン</t>
    </rPh>
    <phoneticPr fontId="4"/>
  </si>
  <si>
    <t>療養環境基準（廊下）</t>
    <rPh sb="7" eb="9">
      <t>ロウカ</t>
    </rPh>
    <phoneticPr fontId="4"/>
  </si>
  <si>
    <t>１ 基準型</t>
    <rPh sb="2" eb="4">
      <t>キジュン</t>
    </rPh>
    <phoneticPr fontId="4"/>
  </si>
  <si>
    <t>２ 減算型</t>
    <rPh sb="2" eb="4">
      <t>ゲンサン</t>
    </rPh>
    <rPh sb="4" eb="5">
      <t>ガタ</t>
    </rPh>
    <phoneticPr fontId="4"/>
  </si>
  <si>
    <t>療養環境基準（療養室）</t>
    <rPh sb="7" eb="10">
      <t>リョウヨウシツ</t>
    </rPh>
    <phoneticPr fontId="4"/>
  </si>
  <si>
    <t>若年性認知症入所者受入加算</t>
    <rPh sb="0" eb="3">
      <t>ジャクネンセイ</t>
    </rPh>
    <rPh sb="3" eb="6">
      <t>ニンチショウ</t>
    </rPh>
    <rPh sb="6" eb="9">
      <t>ニュウショシャ</t>
    </rPh>
    <rPh sb="9" eb="11">
      <t>ウケイレ</t>
    </rPh>
    <rPh sb="11" eb="13">
      <t>カサン</t>
    </rPh>
    <phoneticPr fontId="4"/>
  </si>
  <si>
    <t>１　Ⅰ型（Ⅰ）</t>
  </si>
  <si>
    <t>介護医療院サービス</t>
    <rPh sb="0" eb="2">
      <t>カイゴ</t>
    </rPh>
    <rPh sb="2" eb="4">
      <t>イリョウ</t>
    </rPh>
    <rPh sb="4" eb="5">
      <t>イン</t>
    </rPh>
    <phoneticPr fontId="4"/>
  </si>
  <si>
    <t>１　Ⅰ型介護医療院</t>
  </si>
  <si>
    <t>２　Ⅰ型（Ⅱ）</t>
  </si>
  <si>
    <t>特別診療費項目</t>
    <rPh sb="0" eb="2">
      <t>トクベツ</t>
    </rPh>
    <rPh sb="2" eb="5">
      <t>シンリョウヒ</t>
    </rPh>
    <phoneticPr fontId="4"/>
  </si>
  <si>
    <t>３　Ⅰ型（Ⅲ）</t>
  </si>
  <si>
    <t>３ 集団コミュニケーション療法</t>
    <phoneticPr fontId="4"/>
  </si>
  <si>
    <t>２ 理学療法Ⅰ</t>
    <rPh sb="2" eb="4">
      <t>リガク</t>
    </rPh>
    <rPh sb="4" eb="6">
      <t>リョウホウ</t>
    </rPh>
    <phoneticPr fontId="4"/>
  </si>
  <si>
    <t>３ 作業療法</t>
    <rPh sb="2" eb="4">
      <t>サギョウ</t>
    </rPh>
    <rPh sb="4" eb="6">
      <t>リョウホウ</t>
    </rPh>
    <phoneticPr fontId="4"/>
  </si>
  <si>
    <t>４ 言語聴覚療法</t>
    <rPh sb="2" eb="4">
      <t>ゲンゴ</t>
    </rPh>
    <rPh sb="4" eb="6">
      <t>チョウカク</t>
    </rPh>
    <rPh sb="6" eb="8">
      <t>リョウホウ</t>
    </rPh>
    <phoneticPr fontId="4"/>
  </si>
  <si>
    <t>５ 精神科作業療法</t>
    <rPh sb="2" eb="5">
      <t>セイシンカ</t>
    </rPh>
    <rPh sb="5" eb="7">
      <t>サギョウ</t>
    </rPh>
    <rPh sb="7" eb="9">
      <t>リョウホウ</t>
    </rPh>
    <phoneticPr fontId="4"/>
  </si>
  <si>
    <t>６ その他</t>
    <rPh sb="4" eb="5">
      <t>タ</t>
    </rPh>
    <phoneticPr fontId="4"/>
  </si>
  <si>
    <t>リハビリテーション・口腔・栄養
に係る計画の提出</t>
    <rPh sb="10" eb="12">
      <t>コウクウ</t>
    </rPh>
    <rPh sb="13" eb="15">
      <t>エイヨウ</t>
    </rPh>
    <rPh sb="17" eb="18">
      <t>カカ</t>
    </rPh>
    <rPh sb="19" eb="21">
      <t>ケイカク</t>
    </rPh>
    <rPh sb="22" eb="24">
      <t>テイシュツ</t>
    </rPh>
    <phoneticPr fontId="4"/>
  </si>
  <si>
    <t>２ 理学療法 注７</t>
    <rPh sb="2" eb="4">
      <t>リガク</t>
    </rPh>
    <rPh sb="4" eb="6">
      <t>リョウホウ</t>
    </rPh>
    <rPh sb="7" eb="8">
      <t>チュウ</t>
    </rPh>
    <phoneticPr fontId="4"/>
  </si>
  <si>
    <t>３ 作業療法 注７</t>
    <rPh sb="2" eb="4">
      <t>サギョウ</t>
    </rPh>
    <rPh sb="4" eb="6">
      <t>リョウホウ</t>
    </rPh>
    <rPh sb="7" eb="8">
      <t>チュウ</t>
    </rPh>
    <phoneticPr fontId="4"/>
  </si>
  <si>
    <t>４ 言語聴覚療法 注５</t>
    <rPh sb="2" eb="4">
      <t>ゲンゴ</t>
    </rPh>
    <rPh sb="4" eb="6">
      <t>チョウカク</t>
    </rPh>
    <rPh sb="6" eb="8">
      <t>リョウホウ</t>
    </rPh>
    <rPh sb="9" eb="10">
      <t>チュウ</t>
    </rPh>
    <phoneticPr fontId="4"/>
  </si>
  <si>
    <t>認知症短期集中ﾘﾊﾋﾞﾘﾃｰｼｮﾝ加算</t>
    <rPh sb="0" eb="3">
      <t>ニンチショウ</t>
    </rPh>
    <rPh sb="3" eb="5">
      <t>タンキ</t>
    </rPh>
    <rPh sb="5" eb="7">
      <t>シュウチュウ</t>
    </rPh>
    <rPh sb="17" eb="19">
      <t>カサン</t>
    </rPh>
    <phoneticPr fontId="4"/>
  </si>
  <si>
    <t>重度認知症疾患療養体制加算</t>
    <rPh sb="0" eb="2">
      <t>ジュウド</t>
    </rPh>
    <rPh sb="2" eb="5">
      <t>ニンチショウ</t>
    </rPh>
    <rPh sb="5" eb="7">
      <t>シッカン</t>
    </rPh>
    <rPh sb="7" eb="9">
      <t>リョウヨウ</t>
    </rPh>
    <rPh sb="9" eb="11">
      <t>タイセイ</t>
    </rPh>
    <rPh sb="11" eb="13">
      <t>カサン</t>
    </rPh>
    <phoneticPr fontId="4"/>
  </si>
  <si>
    <t>１　Ⅱ型（Ⅰ）</t>
  </si>
  <si>
    <t>２　Ⅱ型介護医療院</t>
    <rPh sb="4" eb="6">
      <t>カイゴ</t>
    </rPh>
    <rPh sb="6" eb="8">
      <t>イリョウ</t>
    </rPh>
    <rPh sb="8" eb="9">
      <t>イン</t>
    </rPh>
    <phoneticPr fontId="4"/>
  </si>
  <si>
    <t>２　Ⅱ型（Ⅱ）</t>
  </si>
  <si>
    <t>３　Ⅱ型（Ⅲ）</t>
  </si>
  <si>
    <t>介護医療院サービス</t>
  </si>
  <si>
    <t>３　特別介護医療院</t>
  </si>
  <si>
    <t>１　Ⅰ型</t>
  </si>
  <si>
    <t>２　Ⅱ型</t>
  </si>
  <si>
    <t>重度認知症疾患療養体制加算</t>
    <phoneticPr fontId="4"/>
  </si>
  <si>
    <t>介護医療院サービス</t>
    <phoneticPr fontId="4"/>
  </si>
  <si>
    <t>４　ユニット型Ⅰ型介護医療院</t>
  </si>
  <si>
    <t>５　ユニット型Ⅱ型介護医療院</t>
  </si>
  <si>
    <t>６　ユニット型特別介護医療院</t>
    <rPh sb="6" eb="7">
      <t>ガタ</t>
    </rPh>
    <rPh sb="7" eb="9">
      <t>トクベツ</t>
    </rPh>
    <rPh sb="9" eb="11">
      <t>カイゴ</t>
    </rPh>
    <rPh sb="11" eb="13">
      <t>イリョウ</t>
    </rPh>
    <rPh sb="13" eb="14">
      <t>イン</t>
    </rPh>
    <phoneticPr fontId="4"/>
  </si>
  <si>
    <t>職員の欠員による減算の状況</t>
    <phoneticPr fontId="4"/>
  </si>
  <si>
    <t>共生型サービスの提供
（短期入所事業所）</t>
    <rPh sb="0" eb="3">
      <t>キョウセイガタ</t>
    </rPh>
    <rPh sb="8" eb="10">
      <t>テイキョウ</t>
    </rPh>
    <rPh sb="12" eb="14">
      <t>タンキ</t>
    </rPh>
    <rPh sb="14" eb="16">
      <t>ニュウショ</t>
    </rPh>
    <rPh sb="16" eb="19">
      <t>ジギョウショ</t>
    </rPh>
    <phoneticPr fontId="4"/>
  </si>
  <si>
    <t>機能訓練指導体制</t>
  </si>
  <si>
    <t>看護体制加算Ⅰ又はⅢ</t>
    <rPh sb="0" eb="2">
      <t>カンゴ</t>
    </rPh>
    <rPh sb="2" eb="4">
      <t>タイセイ</t>
    </rPh>
    <rPh sb="4" eb="6">
      <t>カサン</t>
    </rPh>
    <rPh sb="7" eb="8">
      <t>マタ</t>
    </rPh>
    <phoneticPr fontId="4"/>
  </si>
  <si>
    <t>３ 加算Ⅲ</t>
    <phoneticPr fontId="4"/>
  </si>
  <si>
    <t>看護体制加算Ⅱ又はⅣ</t>
    <rPh sb="0" eb="2">
      <t>カンゴ</t>
    </rPh>
    <rPh sb="2" eb="4">
      <t>タイセイ</t>
    </rPh>
    <rPh sb="4" eb="6">
      <t>カサン</t>
    </rPh>
    <rPh sb="7" eb="8">
      <t>マタ</t>
    </rPh>
    <phoneticPr fontId="4"/>
  </si>
  <si>
    <t>３ 加算Ⅳ</t>
    <phoneticPr fontId="4"/>
  </si>
  <si>
    <t>医療連携強化加算</t>
    <rPh sb="0" eb="2">
      <t>イリョウ</t>
    </rPh>
    <rPh sb="2" eb="4">
      <t>レンケイ</t>
    </rPh>
    <rPh sb="4" eb="6">
      <t>キョウカ</t>
    </rPh>
    <rPh sb="6" eb="8">
      <t>カサン</t>
    </rPh>
    <phoneticPr fontId="4"/>
  </si>
  <si>
    <t>看取り連携体制加算</t>
    <phoneticPr fontId="4"/>
  </si>
  <si>
    <t>３ 加算Ⅲ・加算Ⅳ</t>
    <rPh sb="2" eb="4">
      <t>カサン</t>
    </rPh>
    <rPh sb="6" eb="8">
      <t>カサン</t>
    </rPh>
    <phoneticPr fontId="4"/>
  </si>
  <si>
    <t>１　単独型</t>
  </si>
  <si>
    <t>若年性認知症利用者受入加算</t>
    <rPh sb="6" eb="9">
      <t>リヨウシャ</t>
    </rPh>
    <rPh sb="9" eb="11">
      <t>ウケイレ</t>
    </rPh>
    <rPh sb="11" eb="13">
      <t>カサン</t>
    </rPh>
    <phoneticPr fontId="4"/>
  </si>
  <si>
    <t>短期入所生活介護</t>
    <phoneticPr fontId="4"/>
  </si>
  <si>
    <t>２　併設型・空床型</t>
  </si>
  <si>
    <t>送迎体制</t>
  </si>
  <si>
    <t>３　単独型ユニット型</t>
  </si>
  <si>
    <t>４　併設型・空床型ユニット型</t>
  </si>
  <si>
    <t>サービス提供体制強化加算
（単独型）</t>
    <rPh sb="4" eb="6">
      <t>テイキョウ</t>
    </rPh>
    <rPh sb="6" eb="8">
      <t>タイセイ</t>
    </rPh>
    <rPh sb="8" eb="10">
      <t>キョウカ</t>
    </rPh>
    <rPh sb="10" eb="12">
      <t>カサン</t>
    </rPh>
    <rPh sb="14" eb="17">
      <t>タンドクガタ</t>
    </rPh>
    <phoneticPr fontId="4"/>
  </si>
  <si>
    <t>６ 加算Ⅰ</t>
    <rPh sb="2" eb="4">
      <t>カサン</t>
    </rPh>
    <phoneticPr fontId="4"/>
  </si>
  <si>
    <t>５ 加算Ⅱ</t>
    <rPh sb="2" eb="4">
      <t>カサン</t>
    </rPh>
    <phoneticPr fontId="4"/>
  </si>
  <si>
    <t>７ 加算Ⅲ</t>
    <rPh sb="2" eb="4">
      <t>カサン</t>
    </rPh>
    <phoneticPr fontId="4"/>
  </si>
  <si>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4"/>
  </si>
  <si>
    <t>併設本体施設における介護職員等処遇改善加算Ⅰの届出状況</t>
    <phoneticPr fontId="4"/>
  </si>
  <si>
    <t>７ 言語聴覚士</t>
    <rPh sb="2" eb="4">
      <t>ゲンゴ</t>
    </rPh>
    <rPh sb="4" eb="7">
      <t>チョウカクシ</t>
    </rPh>
    <phoneticPr fontId="4"/>
  </si>
  <si>
    <t>短期入所療養介護</t>
    <phoneticPr fontId="4"/>
  </si>
  <si>
    <t>１　介護老人保健施設（Ⅰ）</t>
  </si>
  <si>
    <t>認知症専門ケア加算</t>
    <phoneticPr fontId="4"/>
  </si>
  <si>
    <t>２　ユニット型介護老人保健施設（Ⅰ）</t>
  </si>
  <si>
    <t>ﾘﾊﾋﾞﾘﾃｰｼｮﾝ提供体制</t>
    <rPh sb="10" eb="12">
      <t>テイキョウ</t>
    </rPh>
    <rPh sb="12" eb="14">
      <t>タイセイ</t>
    </rPh>
    <phoneticPr fontId="4"/>
  </si>
  <si>
    <t>１ 言語聴覚療法</t>
    <rPh sb="2" eb="4">
      <t>ゲンゴ</t>
    </rPh>
    <rPh sb="4" eb="6">
      <t>チョウカク</t>
    </rPh>
    <rPh sb="6" eb="8">
      <t>リョウホウ</t>
    </rPh>
    <phoneticPr fontId="4"/>
  </si>
  <si>
    <t>２ 精神科作業療法</t>
    <rPh sb="2" eb="5">
      <t>セイシンカ</t>
    </rPh>
    <rPh sb="5" eb="7">
      <t>サギョウ</t>
    </rPh>
    <rPh sb="7" eb="9">
      <t>リョウホウ</t>
    </rPh>
    <phoneticPr fontId="4"/>
  </si>
  <si>
    <t>３ その他</t>
    <rPh sb="4" eb="5">
      <t>タ</t>
    </rPh>
    <phoneticPr fontId="4"/>
  </si>
  <si>
    <t>特別療養費加算項目</t>
    <rPh sb="0" eb="2">
      <t>トクベツ</t>
    </rPh>
    <rPh sb="2" eb="4">
      <t>リョウヨウ</t>
    </rPh>
    <rPh sb="4" eb="5">
      <t>ヒ</t>
    </rPh>
    <rPh sb="5" eb="7">
      <t>カサン</t>
    </rPh>
    <rPh sb="7" eb="9">
      <t>コウモク</t>
    </rPh>
    <phoneticPr fontId="4"/>
  </si>
  <si>
    <t>療養体制維持特別加算Ⅱ</t>
    <rPh sb="0" eb="2">
      <t>リョウヨウ</t>
    </rPh>
    <rPh sb="2" eb="4">
      <t>タイセイ</t>
    </rPh>
    <rPh sb="4" eb="6">
      <t>イジ</t>
    </rPh>
    <rPh sb="6" eb="8">
      <t>トクベツ</t>
    </rPh>
    <rPh sb="8" eb="10">
      <t>カサン</t>
    </rPh>
    <phoneticPr fontId="4"/>
  </si>
  <si>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</si>
  <si>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</si>
  <si>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</si>
  <si>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</si>
  <si>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</si>
  <si>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</si>
  <si>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療養環境基準</t>
    <phoneticPr fontId="4"/>
  </si>
  <si>
    <t>医師の配置基準</t>
  </si>
  <si>
    <t>１ 基準</t>
    <rPh sb="2" eb="4">
      <t>キジュン</t>
    </rPh>
    <phoneticPr fontId="4"/>
  </si>
  <si>
    <t>２ 医療法施行規則第49条適用</t>
    <rPh sb="2" eb="4">
      <t>イリョウ</t>
    </rPh>
    <rPh sb="4" eb="5">
      <t>ホウ</t>
    </rPh>
    <rPh sb="5" eb="7">
      <t>シコウ</t>
    </rPh>
    <rPh sb="7" eb="9">
      <t>キソク</t>
    </rPh>
    <rPh sb="9" eb="10">
      <t>ダイ</t>
    </rPh>
    <rPh sb="12" eb="13">
      <t>ジョウ</t>
    </rPh>
    <rPh sb="13" eb="15">
      <t>テキヨウ</t>
    </rPh>
    <phoneticPr fontId="4"/>
  </si>
  <si>
    <t>２　Ⅰ型（療養機能</t>
  </si>
  <si>
    <t>　　強化型以外）</t>
  </si>
  <si>
    <t>５　Ⅰ型（療養機能</t>
  </si>
  <si>
    <t>　　強化型Ａ）</t>
  </si>
  <si>
    <t>特定診療費項目</t>
  </si>
  <si>
    <t>１　病院療養型</t>
  </si>
  <si>
    <t>６　Ⅰ型（療養機能</t>
  </si>
  <si>
    <t>　　強化型Ｂ）</t>
  </si>
  <si>
    <t>ﾘﾊﾋﾞﾘﾃｰｼｮﾝ提供体制</t>
    <phoneticPr fontId="4"/>
  </si>
  <si>
    <t>３　Ⅱ型（療養機能</t>
  </si>
  <si>
    <t>７　Ⅱ型（療養機能</t>
  </si>
  <si>
    <t>　　強化型）</t>
  </si>
  <si>
    <t>４　Ⅲ型</t>
  </si>
  <si>
    <t>１　療養機能</t>
  </si>
  <si>
    <t>　　強化型以外</t>
  </si>
  <si>
    <t>６　ユニット型病院療養型</t>
  </si>
  <si>
    <t>２　療養機能</t>
  </si>
  <si>
    <t>　　強化型Ａ</t>
  </si>
  <si>
    <t>３　療養機能</t>
  </si>
  <si>
    <t>　　強化型Ｂ</t>
  </si>
  <si>
    <t>Ａ　病院経過型</t>
  </si>
  <si>
    <t>２　Ⅰ型</t>
  </si>
  <si>
    <t>Ｃ　ユニット型病院経過型</t>
  </si>
  <si>
    <t>３　Ⅱ型</t>
  </si>
  <si>
    <t>設備基準</t>
    <rPh sb="0" eb="2">
      <t>セツビ</t>
    </rPh>
    <rPh sb="2" eb="4">
      <t>キジュン</t>
    </rPh>
    <phoneticPr fontId="4"/>
  </si>
  <si>
    <t>食堂の有無</t>
    <rPh sb="0" eb="2">
      <t>ショクドウ</t>
    </rPh>
    <rPh sb="3" eb="5">
      <t>ウム</t>
    </rPh>
    <phoneticPr fontId="4"/>
  </si>
  <si>
    <t>１　Ⅰ型（療養機能</t>
  </si>
  <si>
    <t>３　Ⅰ型（療養機能</t>
  </si>
  <si>
    <t>２　診療所型</t>
  </si>
  <si>
    <t>　　強化型Ａ）</t>
    <phoneticPr fontId="4"/>
  </si>
  <si>
    <t>４　Ⅰ型（療養機能</t>
  </si>
  <si>
    <t>特定診療費項目</t>
    <phoneticPr fontId="4"/>
  </si>
  <si>
    <t>７　ユニット型診療所型</t>
  </si>
  <si>
    <t>送迎体制</t>
    <phoneticPr fontId="4"/>
  </si>
  <si>
    <t>特別診療費項目</t>
    <rPh sb="0" eb="1">
      <t>トク</t>
    </rPh>
    <rPh sb="1" eb="2">
      <t>ベツ</t>
    </rPh>
    <phoneticPr fontId="4"/>
  </si>
  <si>
    <t>2A</t>
    <phoneticPr fontId="4"/>
  </si>
  <si>
    <t xml:space="preserve">３　Ⅰ型（Ⅲ） </t>
  </si>
  <si>
    <t>２　Ⅱ型介護医療院</t>
  </si>
  <si>
    <t>特別診療費項目</t>
    <rPh sb="0" eb="2">
      <t>トクベツ</t>
    </rPh>
    <phoneticPr fontId="4"/>
  </si>
  <si>
    <t>４　ユニット型Ⅰ型介護医療院</t>
    <rPh sb="8" eb="9">
      <t>ガタ</t>
    </rPh>
    <rPh sb="9" eb="11">
      <t>カイゴ</t>
    </rPh>
    <rPh sb="11" eb="13">
      <t>イリョウ</t>
    </rPh>
    <rPh sb="13" eb="14">
      <t>イン</t>
    </rPh>
    <phoneticPr fontId="4"/>
  </si>
  <si>
    <t>６　ユニット型特別介護医療院</t>
  </si>
  <si>
    <t>（別紙１－２－２）</t>
    <phoneticPr fontId="4"/>
  </si>
  <si>
    <t>提供サービス</t>
  </si>
  <si>
    <t>そ　 　　の　 　　他　　 　該　　 　当　　 　す 　　　る 　　　体 　　　制 　　　等</t>
  </si>
  <si>
    <t>■</t>
  </si>
  <si>
    <t>介護予防特定施設入居者</t>
  </si>
  <si>
    <t>１　有料老人ホーム</t>
  </si>
  <si>
    <t>生活介護</t>
  </si>
  <si>
    <t>２　軽費老人ホーム</t>
  </si>
  <si>
    <t>３　養護老人ホーム</t>
  </si>
  <si>
    <t>生活相談員配置等加算</t>
    <rPh sb="7" eb="8">
      <t>トウ</t>
    </rPh>
    <phoneticPr fontId="4"/>
  </si>
  <si>
    <t>若年性認知症利用者受入加算</t>
    <rPh sb="0" eb="3">
      <t>ジャクネンセイ</t>
    </rPh>
    <rPh sb="3" eb="6">
      <t>ニンチショウ</t>
    </rPh>
    <rPh sb="6" eb="9">
      <t>リヨウシャ</t>
    </rPh>
    <rPh sb="9" eb="11">
      <t>ウケイレ</t>
    </rPh>
    <rPh sb="11" eb="13">
      <t>カサン</t>
    </rPh>
    <phoneticPr fontId="4"/>
  </si>
  <si>
    <t>介護予防短期入所生活介護</t>
    <rPh sb="0" eb="2">
      <t>カイゴ</t>
    </rPh>
    <rPh sb="2" eb="4">
      <t>ヨボウ</t>
    </rPh>
    <phoneticPr fontId="4"/>
  </si>
  <si>
    <t>サービス提供体制強化加算
（併設型、空床型）</t>
    <rPh sb="4" eb="6">
      <t>テイキョウ</t>
    </rPh>
    <rPh sb="6" eb="8">
      <t>タイセイ</t>
    </rPh>
    <rPh sb="8" eb="10">
      <t>キョウカ</t>
    </rPh>
    <rPh sb="10" eb="12">
      <t>カサン</t>
    </rPh>
    <rPh sb="18" eb="20">
      <t>クウショウ</t>
    </rPh>
    <rPh sb="20" eb="21">
      <t>ガタ</t>
    </rPh>
    <phoneticPr fontId="4"/>
  </si>
  <si>
    <t>介護予防短期入所療養介護</t>
    <rPh sb="0" eb="2">
      <t>カイゴ</t>
    </rPh>
    <rPh sb="2" eb="4">
      <t>ヨボウ</t>
    </rPh>
    <phoneticPr fontId="4"/>
  </si>
  <si>
    <t>療養体制維持特別加算Ⅰ</t>
    <rPh sb="0" eb="10">
      <t>リョウヨウタイセイイジトクベツカサン</t>
    </rPh>
    <phoneticPr fontId="4"/>
  </si>
  <si>
    <t>介護予防短期入所療養介護</t>
    <phoneticPr fontId="4"/>
  </si>
  <si>
    <t>療養環境基準</t>
  </si>
  <si>
    <t>１　病院療養型</t>
    <phoneticPr fontId="4"/>
  </si>
  <si>
    <t>６　ユニット型病院療養型</t>
    <phoneticPr fontId="4"/>
  </si>
  <si>
    <t>介護予防短期入所療養介護</t>
  </si>
  <si>
    <t>２　診療所型</t>
    <phoneticPr fontId="4"/>
  </si>
  <si>
    <t xml:space="preserve">１　Ⅰ型（Ⅰ） </t>
  </si>
  <si>
    <t>2B</t>
    <phoneticPr fontId="4"/>
  </si>
  <si>
    <t>１　Ⅰ型介護医療院</t>
    <phoneticPr fontId="4"/>
  </si>
  <si>
    <t xml:space="preserve">１　Ⅱ型（Ⅰ） </t>
  </si>
  <si>
    <t>２　Ⅱ型介護医療院</t>
    <phoneticPr fontId="4"/>
  </si>
  <si>
    <t>３　特別介護医療院</t>
    <rPh sb="2" eb="4">
      <t>トクベツ</t>
    </rPh>
    <rPh sb="4" eb="6">
      <t>カイゴ</t>
    </rPh>
    <rPh sb="6" eb="8">
      <t>イリョウ</t>
    </rPh>
    <rPh sb="8" eb="9">
      <t>イン</t>
    </rPh>
    <phoneticPr fontId="4"/>
  </si>
  <si>
    <t>４　ユニット型Ⅰ型介護医療院</t>
    <phoneticPr fontId="4"/>
  </si>
  <si>
    <t>５　ユニット型Ⅱ型介護医療院</t>
    <phoneticPr fontId="4"/>
  </si>
  <si>
    <t>（別紙１－３－２）</t>
    <phoneticPr fontId="4"/>
  </si>
  <si>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4"/>
  </si>
  <si>
    <t>事 業 所 番 号</t>
    <phoneticPr fontId="4"/>
  </si>
  <si>
    <t>入居継続支援加算</t>
    <phoneticPr fontId="4"/>
  </si>
  <si>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4"/>
  </si>
  <si>
    <t>地域密着型特定施設</t>
  </si>
  <si>
    <t>ADL維持等加算〔申出〕の有無</t>
    <rPh sb="3" eb="5">
      <t>イジ</t>
    </rPh>
    <rPh sb="5" eb="6">
      <t>トウ</t>
    </rPh>
    <rPh sb="6" eb="8">
      <t>カサン</t>
    </rPh>
    <rPh sb="9" eb="11">
      <t>モウシデ</t>
    </rPh>
    <rPh sb="13" eb="15">
      <t>ウム</t>
    </rPh>
    <phoneticPr fontId="4"/>
  </si>
  <si>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</si>
  <si>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</si>
  <si>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</si>
  <si>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</si>
  <si>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</si>
  <si>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4"/>
  </si>
  <si>
    <t>１　地域密着型介護老人福祉施設</t>
  </si>
  <si>
    <t>地域密着型</t>
  </si>
  <si>
    <t>２　サテライト型地域密着型</t>
  </si>
  <si>
    <t>１　経過的施設以外</t>
  </si>
  <si>
    <t>４ 加算Ⅱ</t>
    <phoneticPr fontId="4"/>
  </si>
  <si>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</si>
  <si>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</si>
  <si>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</si>
  <si>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</si>
  <si>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</si>
  <si>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</si>
  <si>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</si>
  <si>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4"/>
  </si>
  <si>
    <t>小規模拠点集合体制</t>
    <rPh sb="0" eb="3">
      <t>ショウキボ</t>
    </rPh>
    <rPh sb="3" eb="5">
      <t>キョテン</t>
    </rPh>
    <rPh sb="5" eb="7">
      <t>シュウゴウ</t>
    </rPh>
    <rPh sb="7" eb="9">
      <t>タイセイ</t>
    </rPh>
    <phoneticPr fontId="4"/>
  </si>
  <si>
    <t>２ 介護従業者</t>
    <rPh sb="2" eb="4">
      <t>カイゴ</t>
    </rPh>
    <rPh sb="4" eb="7">
      <t>ジュウギョウシャ</t>
    </rPh>
    <phoneticPr fontId="4"/>
  </si>
  <si>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4"/>
  </si>
  <si>
    <t>利用者の入院期間中の体制</t>
    <rPh sb="0" eb="3">
      <t>リヨウシャ</t>
    </rPh>
    <rPh sb="4" eb="6">
      <t>ニュウイン</t>
    </rPh>
    <rPh sb="6" eb="8">
      <t>キカン</t>
    </rPh>
    <rPh sb="8" eb="9">
      <t>チュウ</t>
    </rPh>
    <rPh sb="10" eb="12">
      <t>タイセイ</t>
    </rPh>
    <phoneticPr fontId="4"/>
  </si>
  <si>
    <t>医療連携体制加算Ⅰ</t>
    <rPh sb="6" eb="8">
      <t>カサン</t>
    </rPh>
    <phoneticPr fontId="4"/>
  </si>
  <si>
    <t>４ 加算Ⅰイ</t>
    <phoneticPr fontId="4"/>
  </si>
  <si>
    <t>３ 加算Ⅰロ</t>
    <phoneticPr fontId="4"/>
  </si>
  <si>
    <t>２ 加算Ⅰハ</t>
    <phoneticPr fontId="4"/>
  </si>
  <si>
    <t>医療連携体制加算Ⅱ</t>
    <rPh sb="6" eb="8">
      <t>カサン</t>
    </rPh>
    <phoneticPr fontId="4"/>
  </si>
  <si>
    <t>認知症対応型</t>
    <phoneticPr fontId="4"/>
  </si>
  <si>
    <t>共同生活介護</t>
    <phoneticPr fontId="4"/>
  </si>
  <si>
    <t>３　 サテライト型Ⅰ型</t>
  </si>
  <si>
    <t>４ 　サテライト型Ⅱ型</t>
  </si>
  <si>
    <t>（短期利用型）</t>
  </si>
  <si>
    <t>利用者の入院期間中の体制</t>
    <rPh sb="0" eb="3">
      <t>リヨウシャ</t>
    </rPh>
    <rPh sb="4" eb="6">
      <t>ニュウイン</t>
    </rPh>
    <rPh sb="6" eb="9">
      <t>キカンチュウ</t>
    </rPh>
    <rPh sb="10" eb="12">
      <t>タイセイ</t>
    </rPh>
    <phoneticPr fontId="4"/>
  </si>
  <si>
    <t>介護予防認知症対応型</t>
  </si>
  <si>
    <t>共同生活介護</t>
  </si>
  <si>
    <t>療SS</t>
    <rPh sb="0" eb="1">
      <t>リョウ</t>
    </rPh>
    <phoneticPr fontId="4"/>
  </si>
  <si>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4"/>
  </si>
  <si>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</si>
  <si>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4"/>
  </si>
  <si>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4"/>
  </si>
  <si>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4"/>
  </si>
  <si>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4"/>
  </si>
  <si>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4"/>
  </si>
  <si>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4"/>
  </si>
  <si>
    <t>　　　　（別紙8）を添付して下さい。</t>
    <phoneticPr fontId="4"/>
  </si>
  <si>
    <t>　　　８　人員配置に係る届出については、勤務体制がわかる書類（「従業者の勤務の体制及び勤務形態一覧表」（別紙７）又はこれに準じた勤務割表等）を添付してください。</t>
    <phoneticPr fontId="4"/>
  </si>
  <si>
    <t>　　　９ 「割引｣を｢あり｣と記載する場合は「指定居宅サービス事業所等による介護給付費の割引に係る割引率の設定について」（別紙５）を添付してください。</t>
    <rPh sb="33" eb="34">
      <t>ショ</t>
    </rPh>
    <phoneticPr fontId="4"/>
  </si>
  <si>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4"/>
  </si>
  <si>
    <t>　　　　　また、「認知症チームケア推進加算」については、「認知症チームケア推進加算に係る届出書」（別紙40）を添付してください。</t>
    <phoneticPr fontId="4"/>
  </si>
  <si>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4"/>
  </si>
  <si>
    <t>　　　12 「看護体制強化加算」については、「看護体制強化加算に係る届出書」（別紙19）を添付してください。</t>
    <phoneticPr fontId="4"/>
  </si>
  <si>
    <t>　　　13「その他該当する体制等」欄で人員配置に係る加算（減算）の届出については、それぞれ加算（減算）の要件となる職員の配置状況や勤務体制がわかる書類を添付してください。</t>
    <phoneticPr fontId="4"/>
  </si>
  <si>
    <t>　　　　　　（例）－「機能訓練指導体制」…機能訓練指導員、「リハビリテーションの加算状況」…リハビリテーション従事者、</t>
    <phoneticPr fontId="4"/>
  </si>
  <si>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</si>
  <si>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4"/>
  </si>
  <si>
    <t>　　　15 「生活相談員配置等加算」については、「生活相談員配置等加算に係る届出書」（別紙21）を添付してください。</t>
    <phoneticPr fontId="4"/>
  </si>
  <si>
    <t>　　　16 　「入浴介助加算」については、「浴室の平面図等」及び入浴介助加算（Ⅰ）の要件である研修を実施または、実施することが分かる資料等を添付してください。</t>
    <phoneticPr fontId="4"/>
  </si>
  <si>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4"/>
  </si>
  <si>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4"/>
  </si>
  <si>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4"/>
  </si>
  <si>
    <t>　　　20 「送迎体制」については、実際に利用者の送迎が可能な場合に記載してください。</t>
    <phoneticPr fontId="4"/>
  </si>
  <si>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4"/>
  </si>
  <si>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4"/>
  </si>
  <si>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4"/>
  </si>
  <si>
    <t>　　　　  「看取り介護加算」については、「看取り介護体制に係る届出書」（別紙34－2）を添付してください。</t>
    <phoneticPr fontId="4"/>
  </si>
  <si>
    <t>　　　　　また、「看取り連携体制加算」については、「看取り連携体制加算に係る届出書」（別紙13）を添付してください。</t>
    <phoneticPr fontId="4"/>
  </si>
  <si>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4"/>
  </si>
  <si>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4"/>
  </si>
  <si>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4"/>
  </si>
  <si>
    <t>　　　27「特定診療費項目」「リハビリテーション提供体制」については、これらに相当する診療報酬の算定のために届け出た届出書の写しを添付してください。</t>
    <phoneticPr fontId="4"/>
  </si>
  <si>
    <t>　　　28 「職員の欠員による減算の状況」については、以下の要領で記載してください。</t>
    <phoneticPr fontId="4"/>
  </si>
  <si>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4"/>
  </si>
  <si>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4"/>
  </si>
  <si>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</si>
  <si>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4"/>
  </si>
  <si>
    <t>　　　　　　　　　　ただし、事業所・施設が以下の地域に所在する場合は、「その他該当する体制等」欄のみ選択する。（人員配置区分欄の変更は行わない。）</t>
  </si>
  <si>
    <t>　　　　　　　　　　＜厚生労働大臣が定める地域＞</t>
    <rPh sb="13" eb="15">
      <t>ロウドウ</t>
    </rPh>
    <phoneticPr fontId="4"/>
  </si>
  <si>
    <t>　　　　　　　　　　　厚生労働大臣が定める地域は、人口５万人未満の市町村であって次に掲げる地域をその区域内に有する市町村の区域とする。</t>
    <rPh sb="13" eb="15">
      <t>ロウドウ</t>
    </rPh>
    <phoneticPr fontId="4"/>
  </si>
  <si>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</si>
  <si>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</si>
  <si>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</si>
  <si>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4"/>
  </si>
  <si>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4"/>
  </si>
  <si>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</si>
  <si>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</si>
  <si>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4"/>
  </si>
  <si>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4"/>
  </si>
  <si>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4"/>
  </si>
  <si>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4"/>
  </si>
  <si>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4"/>
  </si>
  <si>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4"/>
  </si>
  <si>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4"/>
  </si>
  <si>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4"/>
  </si>
  <si>
    <t>　　　37「高齢者施設等感染対策向上加算Ⅰ」 「高齢者施設等感染対策向上加算Ⅱ」については、「高齢者施設等感染対策向上加算に係る届出書」（別紙35）を添付してください。</t>
    <phoneticPr fontId="4"/>
  </si>
  <si>
    <t>　　　38「専門管理加算」については、「専門管理加算に係る届出書」（様式17）を添付してください。</t>
    <phoneticPr fontId="4"/>
  </si>
  <si>
    <t>　　　39「遠隔死亡診断補助加算」については、「遠隔死亡診断補助加算に係る届出書」（別紙18）を添付してください。</t>
    <phoneticPr fontId="4"/>
  </si>
  <si>
    <t>　　　40「生産性向上推進体制加算」については、「生産性向上推進体制加算に係る届出書」（別紙28）を添付してください。</t>
    <phoneticPr fontId="4"/>
  </si>
  <si>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4"/>
  </si>
  <si>
    <t>　　　42「ケアプランデータ連携システムの活用及び事務職員の配置の体制」については、要件を満たし、かつ居宅介護支援費（Ⅱ）を算定する場合は「２　あり」を選択してください。</t>
    <phoneticPr fontId="4"/>
  </si>
  <si>
    <t>　　　43「口腔連携強化加算」については、「口腔連携強化加算に関する届出書」（別紙11）を添付してください。</t>
    <phoneticPr fontId="4"/>
  </si>
  <si>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4"/>
  </si>
  <si>
    <t>注　２　介護老人保健施設に係る届出をした場合には、短期入所療養介護における届出事項で介護老人保健施設の届出と重複するものの届出は不要です。</t>
    <rPh sb="0" eb="1">
      <t>チュウ</t>
    </rPh>
    <phoneticPr fontId="4"/>
  </si>
  <si>
    <t>注　３　介護医療院に係る届出をした場合には、短期入所療養介護における届出事項で介護医療院の届出と重複するものの届出は不要です。</t>
    <rPh sb="0" eb="1">
      <t>チュウ</t>
    </rPh>
    <rPh sb="4" eb="6">
      <t>カイゴ</t>
    </rPh>
    <rPh sb="6" eb="8">
      <t>イリョウ</t>
    </rPh>
    <rPh sb="8" eb="9">
      <t>イン</t>
    </rPh>
    <rPh sb="39" eb="41">
      <t>カイゴ</t>
    </rPh>
    <rPh sb="41" eb="43">
      <t>イリョウ</t>
    </rPh>
    <rPh sb="43" eb="44">
      <t>イン</t>
    </rPh>
    <phoneticPr fontId="4"/>
  </si>
  <si>
    <t>注　４　短期入所療養介護にあっては、同一の施設区分で事業の実施が複数の病棟にわたる場合は、病棟ごとに届け出てください。</t>
    <rPh sb="0" eb="1">
      <t>チュウ</t>
    </rPh>
    <phoneticPr fontId="4"/>
  </si>
  <si>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4"/>
  </si>
  <si>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4"/>
  </si>
  <si>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4"/>
  </si>
  <si>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4"/>
  </si>
  <si>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4"/>
  </si>
  <si>
    <t>　　　６　人員配置に係る届出については、勤務体制がわかる書類（「従業者の勤務の体制及び勤務形態一覧表」（別紙７）又はこれに準じた勤務割表等）を添付してください。</t>
    <phoneticPr fontId="4"/>
  </si>
  <si>
    <t>　　　７ 「割引｣を｢あり｣と記載する場合は「指定居宅サービス事業所等による介護給付費の割引に係る割引率の設定について」（別紙５）を添付してください。</t>
    <rPh sb="33" eb="34">
      <t>ショ</t>
    </rPh>
    <phoneticPr fontId="4"/>
  </si>
  <si>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4"/>
  </si>
  <si>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4"/>
  </si>
  <si>
    <t>　　　10　「看護体制強化加算」については、「看護体制強化加算に係る届出書」（別紙19）を添付してください。</t>
    <phoneticPr fontId="4"/>
  </si>
  <si>
    <t>　　　11　「その他該当する体制等」欄で人員配置に係る加算（減算）の届出については、それぞれ加算（減算）の要件となる職員の配置状況や勤務体制がわかる書類を添付してください。</t>
    <phoneticPr fontId="4"/>
  </si>
  <si>
    <t>　　　　　　「医師の配置」…医師、「夜間勤務条件基準」…夜勤を行う看護師（准看護師）と介護職員の配置状況　等</t>
  </si>
  <si>
    <t>　　　12 「送迎体制」については、実際に利用者の送迎が可能な場合に記載してください。</t>
    <phoneticPr fontId="4"/>
  </si>
  <si>
    <t>　　　13 「生活相談員配置等加算」については、「生活相談員配置等加算に係る届出書」（別紙21）を添付してください。</t>
    <phoneticPr fontId="4"/>
  </si>
  <si>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4"/>
  </si>
  <si>
    <t>　　　15 「特定診療費項目」「リハビリテーション提供体制」については、これらに相当する診療報酬の算定のために届け出た届出書の写しを添付してください。</t>
    <phoneticPr fontId="4"/>
  </si>
  <si>
    <t>　　　16 「職員の欠員による減算の状況」については、以下の要領で記載してください。</t>
    <phoneticPr fontId="4"/>
  </si>
  <si>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4"/>
  </si>
  <si>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4"/>
  </si>
  <si>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4"/>
  </si>
  <si>
    <t>　　　　　　　　選択する。（（１）が優先する。）</t>
    <phoneticPr fontId="4"/>
  </si>
  <si>
    <t>　　　17「高齢者施設等感染対策向上加算Ⅰ」 「高齢者施設等感染対策向上加算Ⅱ」については、「高齢者施設等感染対策向上加算に係る届出書」（別紙35）を添付してください。</t>
    <phoneticPr fontId="4"/>
  </si>
  <si>
    <t>　　　18「生産性向上推進体制加算」については、「生産性向上推進体制加算に係る届出書」（別紙28）を添付してください。</t>
    <phoneticPr fontId="4"/>
  </si>
  <si>
    <t xml:space="preserve">         19「口腔連携強化加算」については、「口腔連携強化加算に関する届出書」（別紙11）を添付してください。</t>
    <phoneticPr fontId="4"/>
  </si>
  <si>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4"/>
  </si>
  <si>
    <t>注　２　介護老人保健施設に係る届出をした場合には、介護予防短期入所療養介護における届出事項で介護老人保健施設の届出と重複するものの届出は不要です。</t>
    <rPh sb="0" eb="1">
      <t>チュウ</t>
    </rPh>
    <rPh sb="25" eb="27">
      <t>カイゴ</t>
    </rPh>
    <rPh sb="27" eb="29">
      <t>ヨボウ</t>
    </rPh>
    <phoneticPr fontId="4"/>
  </si>
  <si>
    <t>注　３　介護医療院に係る届出をした場合には、介護予防短期入所療養介護における届出事項で介護医療院の届出と重複するものの届出は不要です。</t>
    <rPh sb="0" eb="1">
      <t>チュウ</t>
    </rPh>
    <rPh sb="4" eb="6">
      <t>カイゴ</t>
    </rPh>
    <rPh sb="6" eb="8">
      <t>イリョウ</t>
    </rPh>
    <rPh sb="8" eb="9">
      <t>イン</t>
    </rPh>
    <rPh sb="43" eb="45">
      <t>カイゴ</t>
    </rPh>
    <rPh sb="45" eb="47">
      <t>イリョウ</t>
    </rPh>
    <rPh sb="47" eb="48">
      <t>イン</t>
    </rPh>
    <phoneticPr fontId="4"/>
  </si>
  <si>
    <t>注　４　介護予防短期入所療養介護にあっては、同一の施設区分で事業の実施が複数の病棟にわたる場合は、病棟ごとに届け出てください。</t>
    <rPh sb="0" eb="1">
      <t>チュウ</t>
    </rPh>
    <rPh sb="4" eb="6">
      <t>カイゴ</t>
    </rPh>
    <rPh sb="6" eb="8">
      <t>ヨボウ</t>
    </rPh>
    <phoneticPr fontId="4"/>
  </si>
  <si>
    <t>注　５　一体的に運営がされている介護サービスに係る届出がされ、別紙等が添付されている場合は、内容の重複する別紙等の添付は不要とすること。</t>
    <rPh sb="0" eb="1">
      <t>チュウ</t>
    </rPh>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4"/>
  </si>
  <si>
    <r>
      <t>備考　（別紙１－３</t>
    </r>
    <r>
      <rPr>
        <b/>
        <sz val="12"/>
        <color rgb="FFFF0000"/>
        <rFont val="HGSｺﾞｼｯｸM"/>
        <family val="3"/>
        <charset val="128"/>
      </rPr>
      <t>ー２</t>
    </r>
    <r>
      <rPr>
        <b/>
        <sz val="12"/>
        <rFont val="HGSｺﾞｼｯｸM"/>
        <family val="3"/>
        <charset val="128"/>
      </rPr>
      <t>）地域密着型サービス・地域密着型介護予防サービス</t>
    </r>
    <rPh sb="0" eb="2">
      <t>ビコウ</t>
    </rPh>
    <rPh sb="12" eb="14">
      <t>チイキ</t>
    </rPh>
    <rPh sb="14" eb="17">
      <t>ミッチャクガタ</t>
    </rPh>
    <rPh sb="22" eb="24">
      <t>チイキ</t>
    </rPh>
    <rPh sb="24" eb="27">
      <t>ミッチャクガタ</t>
    </rPh>
    <rPh sb="27" eb="29">
      <t>カイゴ</t>
    </rPh>
    <rPh sb="29" eb="31">
      <t>ヨボウ</t>
    </rPh>
    <phoneticPr fontId="4"/>
  </si>
  <si>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4"/>
  </si>
  <si>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</si>
  <si>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4"/>
  </si>
  <si>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4"/>
  </si>
  <si>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4"/>
  </si>
  <si>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4"/>
  </si>
  <si>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4"/>
  </si>
  <si>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4"/>
  </si>
  <si>
    <t>　　　10　「その他該当する体制等」欄で人員配置に係る加算（減算）の届出については、それぞれ加算（減算）の要件となる職員の配置状況や勤務体制がわかる書類を添付してください。</t>
    <phoneticPr fontId="4"/>
  </si>
  <si>
    <t>　　　　　　（例）－「機能訓練指導体制」…機能訓練指導員、「夜間勤務条件基準」…夜勤を行う看護師（准看護師）と介護職員の配置状況　等</t>
    <phoneticPr fontId="4"/>
  </si>
  <si>
    <t>　　　11 「時間延長サービス体制」については、実際に利用者に対して延長サービスを行うことが可能な場合に記載してください。</t>
    <phoneticPr fontId="4"/>
  </si>
  <si>
    <t>　　　12 「生活相談員配置等加算」については、「生活相談員配置等加算に係る届出書」（別紙21）を添付してください。</t>
    <phoneticPr fontId="4"/>
  </si>
  <si>
    <t>　　　13 　「入浴介助加算」については、「浴室の平面図等」及び入浴介助加算（Ⅰ）の要件である研修を実施または、実施することが分かる資料等を添付してください。</t>
    <phoneticPr fontId="4"/>
  </si>
  <si>
    <t>　　　14 「中重度者ケア体制加算」については、「中重度者ケア体制加算に係る届出書」（別紙22）及び「利用者の割合に関する計算書」（別紙22ー2）を添付してください。</t>
    <phoneticPr fontId="4"/>
  </si>
  <si>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4"/>
  </si>
  <si>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4"/>
  </si>
  <si>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4"/>
  </si>
  <si>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4"/>
  </si>
  <si>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4"/>
  </si>
  <si>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4"/>
  </si>
  <si>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4"/>
  </si>
  <si>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4"/>
  </si>
  <si>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4"/>
  </si>
  <si>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4"/>
  </si>
  <si>
    <t>　　　24 「職員の欠員による減算の状況」については、以下の要領で記載してください。</t>
    <phoneticPr fontId="4"/>
  </si>
  <si>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4"/>
  </si>
  <si>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4"/>
  </si>
  <si>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4"/>
  </si>
  <si>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4"/>
  </si>
  <si>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4"/>
  </si>
  <si>
    <t>　　　　　（別紙32ー2）、「テクノロジーの導入による夜勤職員配置加算に係る届出書」（別紙27）のいずれかを添付してください。</t>
    <phoneticPr fontId="4"/>
  </si>
  <si>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4"/>
  </si>
  <si>
    <t>　　　30 「高齢者施設等感染対策向上加算Ⅰ」 「高齢者施設等感染対策向上加算Ⅱ」については、「高齢者施設等感染対策向上加算に係る届出書」（別紙35）を添付してください。</t>
    <phoneticPr fontId="4"/>
  </si>
  <si>
    <t>　　　31 「生産性向上推進体制加算」については、「生産性向上推進体制加算に係る届出書」（別紙28）を添付してください。</t>
    <phoneticPr fontId="4"/>
  </si>
  <si>
    <t>　　　32「口腔連携強化加算」については、「口腔連携強化加算に関する届出書」（別紙11）を添付してください。</t>
    <phoneticPr fontId="4"/>
  </si>
  <si>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4"/>
  </si>
  <si>
    <t>（別紙６）</t>
    <phoneticPr fontId="4"/>
  </si>
  <si>
    <t>　平面図</t>
    <rPh sb="1" eb="4">
      <t>ヘイメンズ</t>
    </rPh>
    <phoneticPr fontId="4"/>
  </si>
  <si>
    <t>　事業所・施設の名称</t>
    <rPh sb="1" eb="4">
      <t>ジギョウショ</t>
    </rPh>
    <rPh sb="5" eb="7">
      <t>シセツ</t>
    </rPh>
    <rPh sb="8" eb="10">
      <t>メイショウ</t>
    </rPh>
    <phoneticPr fontId="4"/>
  </si>
  <si>
    <t>「該当する体制等　ー　　　　　　　　」</t>
    <rPh sb="1" eb="3">
      <t>ガイトウ</t>
    </rPh>
    <rPh sb="5" eb="7">
      <t>タイセイ</t>
    </rPh>
    <rPh sb="7" eb="8">
      <t>トウ</t>
    </rPh>
    <phoneticPr fontId="4"/>
  </si>
  <si>
    <t>展示コーナー</t>
    <rPh sb="0" eb="2">
      <t>テンジ</t>
    </rPh>
    <phoneticPr fontId="4"/>
  </si>
  <si>
    <t xml:space="preserve"> 調理室</t>
    <rPh sb="1" eb="4">
      <t>チョウリシツ</t>
    </rPh>
    <phoneticPr fontId="4"/>
  </si>
  <si>
    <t xml:space="preserve"> 談話室</t>
    <rPh sb="1" eb="4">
      <t>ダンワシツ</t>
    </rPh>
    <phoneticPr fontId="4"/>
  </si>
  <si>
    <t xml:space="preserve"> 相談室</t>
    <rPh sb="1" eb="3">
      <t>ソウダン</t>
    </rPh>
    <rPh sb="3" eb="4">
      <t>シツ</t>
    </rPh>
    <phoneticPr fontId="4"/>
  </si>
  <si>
    <t>　診察室</t>
    <rPh sb="1" eb="4">
      <t>シンサツシツ</t>
    </rPh>
    <phoneticPr fontId="4"/>
  </si>
  <si>
    <t>㎡</t>
    <phoneticPr fontId="4"/>
  </si>
  <si>
    <t>玄関ホール</t>
    <rPh sb="0" eb="2">
      <t>ゲンカン</t>
    </rPh>
    <phoneticPr fontId="4"/>
  </si>
  <si>
    <t>　調剤室</t>
    <rPh sb="1" eb="3">
      <t>チョウザイ</t>
    </rPh>
    <rPh sb="3" eb="4">
      <t>シツ</t>
    </rPh>
    <phoneticPr fontId="4"/>
  </si>
  <si>
    <t>機能訓練室</t>
    <rPh sb="0" eb="2">
      <t>キノウ</t>
    </rPh>
    <rPh sb="2" eb="4">
      <t>クンレン</t>
    </rPh>
    <rPh sb="4" eb="5">
      <t>シツ</t>
    </rPh>
    <phoneticPr fontId="4"/>
  </si>
  <si>
    <t>（食堂兼用）</t>
    <rPh sb="1" eb="3">
      <t>ショクドウ</t>
    </rPh>
    <rPh sb="3" eb="5">
      <t>ケンヨウ</t>
    </rPh>
    <phoneticPr fontId="4"/>
  </si>
  <si>
    <t xml:space="preserve"> 便所</t>
    <rPh sb="1" eb="3">
      <t>ベンジョ</t>
    </rPh>
    <phoneticPr fontId="4"/>
  </si>
  <si>
    <t>浴室</t>
    <rPh sb="0" eb="2">
      <t>ヨクシツ</t>
    </rPh>
    <phoneticPr fontId="4"/>
  </si>
  <si>
    <t>事務室</t>
    <rPh sb="0" eb="3">
      <t>ジムシツ</t>
    </rPh>
    <phoneticPr fontId="4"/>
  </si>
  <si>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4"/>
  </si>
  <si>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4"/>
  </si>
  <si>
    <t>（別紙７）</t>
    <phoneticPr fontId="4"/>
  </si>
  <si>
    <t>従業者の勤務の体制及び勤務形態一覧表　（　　　　年　　　月分）</t>
    <phoneticPr fontId="4"/>
  </si>
  <si>
    <t>サービス種類（　　　　　　　　　　　　　　　　　　　　　）</t>
    <phoneticPr fontId="4"/>
  </si>
  <si>
    <t>事業所・施設名（　　　　　　　　　　　　　　　　　　　　）</t>
    <phoneticPr fontId="4"/>
  </si>
  <si>
    <t>「人員配置区分―　　型」又は「該当する体制等―　　　　　」</t>
    <phoneticPr fontId="4"/>
  </si>
  <si>
    <t>［入所（利用）定員（見込）数等　　　　　名］</t>
    <phoneticPr fontId="4"/>
  </si>
  <si>
    <t>職　種</t>
    <phoneticPr fontId="4"/>
  </si>
  <si>
    <t>勤務　　　　　　　　　　形態</t>
    <phoneticPr fontId="4"/>
  </si>
  <si>
    <t>氏　名</t>
    <phoneticPr fontId="4"/>
  </si>
  <si>
    <t>第1週</t>
  </si>
  <si>
    <t>第2週</t>
  </si>
  <si>
    <t>第3週</t>
  </si>
  <si>
    <t>第4週</t>
  </si>
  <si>
    <t>4週の　　　　　　　　　　合計</t>
    <phoneticPr fontId="4"/>
  </si>
  <si>
    <t>週平均　　　　　　　　　の勤務　　　　　　　　　　　　　時間</t>
    <phoneticPr fontId="4"/>
  </si>
  <si>
    <t>常勤換　　　　　　　　　算後の　　　　　　　　　　　　人数　</t>
    <rPh sb="27" eb="29">
      <t>ニンズウ</t>
    </rPh>
    <phoneticPr fontId="4"/>
  </si>
  <si>
    <t>＊</t>
  </si>
  <si>
    <t>（記載例―1）</t>
    <phoneticPr fontId="4"/>
  </si>
  <si>
    <t>①</t>
  </si>
  <si>
    <t>③</t>
  </si>
  <si>
    <t>②</t>
  </si>
  <si>
    <t>④</t>
  </si>
  <si>
    <t>（記載例―2）</t>
    <phoneticPr fontId="4"/>
  </si>
  <si>
    <t>ab</t>
  </si>
  <si>
    <t>cd</t>
  </si>
  <si>
    <t>e</t>
  </si>
  <si>
    <t>（再掲）
夜勤職員</t>
    <rPh sb="1" eb="3">
      <t>サイケイ</t>
    </rPh>
    <rPh sb="5" eb="7">
      <t>ヤキン</t>
    </rPh>
    <rPh sb="7" eb="9">
      <t>ショクイン</t>
    </rPh>
    <phoneticPr fontId="4"/>
  </si>
  <si>
    <t>１日の夜勤の合計時間</t>
    <rPh sb="1" eb="2">
      <t>ニチ</t>
    </rPh>
    <rPh sb="3" eb="5">
      <t>ヤキン</t>
    </rPh>
    <rPh sb="6" eb="8">
      <t>ゴウケイ</t>
    </rPh>
    <rPh sb="8" eb="10">
      <t>ジカン</t>
    </rPh>
    <phoneticPr fontId="4"/>
  </si>
  <si>
    <t>常勤換算後の人数
（16h換算）</t>
    <rPh sb="0" eb="2">
      <t>ジョウキン</t>
    </rPh>
    <rPh sb="2" eb="4">
      <t>カンザン</t>
    </rPh>
    <rPh sb="4" eb="5">
      <t>ウシ</t>
    </rPh>
    <rPh sb="6" eb="8">
      <t>ニンズウ</t>
    </rPh>
    <rPh sb="13" eb="15">
      <t>カンザン</t>
    </rPh>
    <phoneticPr fontId="4"/>
  </si>
  <si>
    <t>＜配置状況＞</t>
  </si>
  <si>
    <t>看護職員：介護職員</t>
  </si>
  <si>
    <t>　（　　　　：　　　　)</t>
    <phoneticPr fontId="4"/>
  </si>
  <si>
    <t>看護師：准看護師　(日中)</t>
    <rPh sb="2" eb="3">
      <t>シ</t>
    </rPh>
    <rPh sb="7" eb="8">
      <t>シ</t>
    </rPh>
    <phoneticPr fontId="4"/>
  </si>
  <si>
    <t>看護師：准看護師 （夜間）</t>
    <rPh sb="2" eb="3">
      <t>シ</t>
    </rPh>
    <rPh sb="7" eb="8">
      <t>シ</t>
    </rPh>
    <rPh sb="10" eb="12">
      <t>ヤカン</t>
    </rPh>
    <phoneticPr fontId="4"/>
  </si>
  <si>
    <t>備考1　＊欄には、当該月の曜日を記入してください。</t>
    <phoneticPr fontId="4"/>
  </si>
  <si>
    <t>　　2　「人員配置区分」又は「該当する体制等」欄には、別紙「介護給付費算定に係る体制等状況一覧表」に掲げる人員配置区分の類型又は該当する</t>
    <phoneticPr fontId="4"/>
  </si>
  <si>
    <t>　　　体制加算の内容をそのまま記載してください。</t>
    <phoneticPr fontId="4"/>
  </si>
  <si>
    <t>　　3　届出を行う従業者について、4週間分の勤務すべき時間数を記入してください。勤務時間ごとあるいはサービス提供時間単位ごとに区分して</t>
    <phoneticPr fontId="4"/>
  </si>
  <si>
    <t>　　　番号を付し、その番号を記入してください。</t>
    <phoneticPr fontId="4"/>
  </si>
  <si>
    <t>　　　　（記載例1―勤務時間 ①8：30～17：00、②16：30～1：00、③0：30～9：00、④休日）</t>
    <phoneticPr fontId="4"/>
  </si>
  <si>
    <t>　　　　（記載例2―サービス提供時間 a 9：00～12：00、b 13：00～16：00、c 10：30～13：30、d 14：30～17：30、e 休日）</t>
    <phoneticPr fontId="4"/>
  </si>
  <si>
    <t>　　　　　※複数単位実施の場合、その全てを記入のこと。</t>
    <phoneticPr fontId="4"/>
  </si>
  <si>
    <t>　　4　届出する従業者の職種ごとに下記の勤務形態の区分の順にまとめて記載し、「週平均の勤務時間」については、職種ごとのAの小計と、</t>
    <phoneticPr fontId="4"/>
  </si>
  <si>
    <t>　　　Ｂ～Ｄまでを加えた数の小計の行を挿入してください。</t>
    <phoneticPr fontId="4"/>
  </si>
  <si>
    <t>　　　　　勤務形態の区分　Ａ：常勤で専従　Ｂ：常勤で兼務　Ｃ：常勤以外で専従　Ｄ：常勤以外で兼務</t>
    <phoneticPr fontId="4"/>
  </si>
  <si>
    <t>　　5　常勤換算が必要なものについては、Ａ～Ｄの「週平均の勤務時間」をすべて足し、常勤の従業者が週に勤務すべき時間数で割って、</t>
    <phoneticPr fontId="4"/>
  </si>
  <si>
    <t>　　　「常勤換算後の人数」を算出してください。</t>
    <phoneticPr fontId="4"/>
  </si>
  <si>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4"/>
  </si>
  <si>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4"/>
  </si>
  <si>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4"/>
  </si>
  <si>
    <t>　　7　算出にあたっては、小数点以下第2位を切り捨ててください。</t>
    <phoneticPr fontId="4"/>
  </si>
  <si>
    <t>　　8　当該事業所・施設に係る組織体制図を添付してください。</t>
    <phoneticPr fontId="4"/>
  </si>
  <si>
    <t>　　9　各事業所・施設において使用している勤務割表等（変更の届出の場合は変更後の予定勤務割表等）により、届出の対象となる従業者の職種、</t>
    <phoneticPr fontId="4"/>
  </si>
  <si>
    <t>　　　勤務形態、氏名、当該業務の勤務時間及び看護職員と介護職員の配置状況(関係する場合)が確認できる場合はその書類をもって添付書類として</t>
    <phoneticPr fontId="4"/>
  </si>
  <si>
    <t>　　　差し支えありません。</t>
    <phoneticPr fontId="4"/>
  </si>
  <si>
    <r>
      <t>（別紙７－２</t>
    </r>
    <r>
      <rPr>
        <sz val="11"/>
        <color indexed="8"/>
        <rFont val="ＭＳ Ｐゴシック"/>
        <family val="3"/>
        <charset val="128"/>
      </rPr>
      <t>）</t>
    </r>
    <rPh sb="1" eb="3">
      <t>ベッシ</t>
    </rPh>
    <phoneticPr fontId="4"/>
  </si>
  <si>
    <t>令和</t>
    <rPh sb="0" eb="2">
      <t>レイワ</t>
    </rPh>
    <phoneticPr fontId="4"/>
  </si>
  <si>
    <t>年</t>
    <rPh sb="0" eb="1">
      <t>ネン</t>
    </rPh>
    <phoneticPr fontId="4"/>
  </si>
  <si>
    <t>月</t>
    <rPh sb="0" eb="1">
      <t>ゲツ</t>
    </rPh>
    <phoneticPr fontId="4"/>
  </si>
  <si>
    <t>日</t>
    <rPh sb="0" eb="1">
      <t>ニチ</t>
    </rPh>
    <phoneticPr fontId="4"/>
  </si>
  <si>
    <t>有資格者等の割合の参考計算書</t>
    <rPh sb="0" eb="4">
      <t>ユウシカクシャ</t>
    </rPh>
    <rPh sb="4" eb="5">
      <t>トウ</t>
    </rPh>
    <rPh sb="6" eb="8">
      <t>ワリアイ</t>
    </rPh>
    <rPh sb="9" eb="11">
      <t>サンコウ</t>
    </rPh>
    <rPh sb="11" eb="14">
      <t>ケイサンショ</t>
    </rPh>
    <phoneticPr fontId="4"/>
  </si>
  <si>
    <t>事業所名</t>
    <rPh sb="0" eb="3">
      <t>ジギョウショ</t>
    </rPh>
    <rPh sb="3" eb="4">
      <t>メイ</t>
    </rPh>
    <phoneticPr fontId="4"/>
  </si>
  <si>
    <t>事業所番号</t>
    <rPh sb="0" eb="3">
      <t>ジギョウショ</t>
    </rPh>
    <rPh sb="3" eb="5">
      <t>バンゴウ</t>
    </rPh>
    <phoneticPr fontId="4"/>
  </si>
  <si>
    <t>サービス種類</t>
    <rPh sb="4" eb="6">
      <t>シュルイ</t>
    </rPh>
    <phoneticPr fontId="4"/>
  </si>
  <si>
    <t>１．割合を計算する職員</t>
    <rPh sb="2" eb="4">
      <t>ワリアイ</t>
    </rPh>
    <rPh sb="5" eb="7">
      <t>ケイサン</t>
    </rPh>
    <rPh sb="9" eb="11">
      <t>ショクイン</t>
    </rPh>
    <phoneticPr fontId="4"/>
  </si>
  <si>
    <t>介護福祉士</t>
    <rPh sb="0" eb="2">
      <t>カイゴ</t>
    </rPh>
    <rPh sb="2" eb="5">
      <t>フクシシ</t>
    </rPh>
    <phoneticPr fontId="4"/>
  </si>
  <si>
    <t>介護職員</t>
  </si>
  <si>
    <t>２．有資格者等の割合の算定期間</t>
    <rPh sb="2" eb="6">
      <t>ユウシカクシャ</t>
    </rPh>
    <rPh sb="6" eb="7">
      <t>トウ</t>
    </rPh>
    <rPh sb="8" eb="10">
      <t>ワリアイ</t>
    </rPh>
    <rPh sb="11" eb="13">
      <t>サンテイ</t>
    </rPh>
    <rPh sb="13" eb="15">
      <t>キカン</t>
    </rPh>
    <phoneticPr fontId="4"/>
  </si>
  <si>
    <t>前年度（３月を除く）</t>
  </si>
  <si>
    <t>実績月数　</t>
    <rPh sb="0" eb="2">
      <t>ジッセキ</t>
    </rPh>
    <rPh sb="2" eb="4">
      <t>ツキスウ</t>
    </rPh>
    <phoneticPr fontId="4"/>
  </si>
  <si>
    <t>３．常勤換算方法による計算</t>
    <rPh sb="2" eb="4">
      <t>ジョウキン</t>
    </rPh>
    <rPh sb="4" eb="6">
      <t>カンサン</t>
    </rPh>
    <rPh sb="6" eb="8">
      <t>ホウホウ</t>
    </rPh>
    <rPh sb="11" eb="13">
      <t>ケイサン</t>
    </rPh>
    <phoneticPr fontId="4"/>
  </si>
  <si>
    <t>前年度（３月を除く）</t>
    <rPh sb="0" eb="3">
      <t>ゼンネンド</t>
    </rPh>
    <rPh sb="5" eb="6">
      <t>ガツ</t>
    </rPh>
    <rPh sb="7" eb="8">
      <t>ノゾ</t>
    </rPh>
    <phoneticPr fontId="4"/>
  </si>
  <si>
    <t>常勤換算人数</t>
    <rPh sb="0" eb="2">
      <t>ジョウキン</t>
    </rPh>
    <rPh sb="2" eb="4">
      <t>カンサン</t>
    </rPh>
    <rPh sb="4" eb="6">
      <t>ニンズウ</t>
    </rPh>
    <phoneticPr fontId="4"/>
  </si>
  <si>
    <t>①常勤職員の
一月あたりの
勤務時間</t>
    <rPh sb="1" eb="3">
      <t>ジョウキン</t>
    </rPh>
    <rPh sb="3" eb="5">
      <t>ショクイン</t>
    </rPh>
    <rPh sb="7" eb="8">
      <t>ヒト</t>
    </rPh>
    <rPh sb="8" eb="9">
      <t>ツキ</t>
    </rPh>
    <rPh sb="14" eb="16">
      <t>キンム</t>
    </rPh>
    <rPh sb="16" eb="18">
      <t>ジカン</t>
    </rPh>
    <phoneticPr fontId="4"/>
  </si>
  <si>
    <r>
      <t xml:space="preserve">②常勤換算方法の
</t>
    </r>
    <r>
      <rPr>
        <u/>
        <sz val="11"/>
        <rFont val="ＭＳ Ｐゴシック"/>
        <family val="3"/>
        <charset val="128"/>
      </rPr>
      <t>対象外</t>
    </r>
    <r>
      <rPr>
        <sz val="11"/>
        <color theme="1"/>
        <rFont val="游ゴシック"/>
        <family val="2"/>
        <charset val="128"/>
        <scheme val="minor"/>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4"/>
  </si>
  <si>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4"/>
  </si>
  <si>
    <t>④非常勤の職員の
勤務延時間数</t>
    <rPh sb="1" eb="4">
      <t>ヒジョウキン</t>
    </rPh>
    <rPh sb="5" eb="7">
      <t>ショクイン</t>
    </rPh>
    <rPh sb="9" eb="11">
      <t>キンム</t>
    </rPh>
    <rPh sb="11" eb="12">
      <t>ノ</t>
    </rPh>
    <rPh sb="12" eb="15">
      <t>ジカンスウ</t>
    </rPh>
    <phoneticPr fontId="4"/>
  </si>
  <si>
    <t>令和　　年</t>
    <rPh sb="0" eb="2">
      <t>レイワ</t>
    </rPh>
    <rPh sb="4" eb="5">
      <t>ネン</t>
    </rPh>
    <phoneticPr fontId="4"/>
  </si>
  <si>
    <t>時間</t>
    <rPh sb="0" eb="2">
      <t>ジカン</t>
    </rPh>
    <phoneticPr fontId="4"/>
  </si>
  <si>
    <t>人</t>
    <rPh sb="0" eb="1">
      <t>ニン</t>
    </rPh>
    <phoneticPr fontId="4"/>
  </si>
  <si>
    <t>分子</t>
    <rPh sb="0" eb="2">
      <t>ブンシ</t>
    </rPh>
    <phoneticPr fontId="4"/>
  </si>
  <si>
    <t>分母</t>
    <rPh sb="0" eb="2">
      <t>ブンボ</t>
    </rPh>
    <phoneticPr fontId="4"/>
  </si>
  <si>
    <t>4月</t>
    <rPh sb="1" eb="2">
      <t>ガツ</t>
    </rPh>
    <phoneticPr fontId="4"/>
  </si>
  <si>
    <t>割合を計算する職員</t>
    <rPh sb="0" eb="2">
      <t>ワリアイ</t>
    </rPh>
    <rPh sb="3" eb="5">
      <t>ケイサン</t>
    </rPh>
    <rPh sb="7" eb="9">
      <t>ショクイン</t>
    </rPh>
    <phoneticPr fontId="4"/>
  </si>
  <si>
    <t>介護職員</t>
    <rPh sb="0" eb="2">
      <t>カイゴ</t>
    </rPh>
    <rPh sb="2" eb="4">
      <t>ショクイン</t>
    </rPh>
    <phoneticPr fontId="4"/>
  </si>
  <si>
    <t>勤続年数10年以上の介護福祉士</t>
    <rPh sb="0" eb="2">
      <t>キンゾク</t>
    </rPh>
    <rPh sb="2" eb="3">
      <t>ネン</t>
    </rPh>
    <rPh sb="3" eb="4">
      <t>スウ</t>
    </rPh>
    <rPh sb="6" eb="7">
      <t>ネン</t>
    </rPh>
    <rPh sb="7" eb="9">
      <t>イジョウ</t>
    </rPh>
    <rPh sb="10" eb="12">
      <t>カイゴ</t>
    </rPh>
    <rPh sb="12" eb="15">
      <t>フクシシ</t>
    </rPh>
    <phoneticPr fontId="4"/>
  </si>
  <si>
    <t>介護サービスを直接提供する職員</t>
    <rPh sb="0" eb="2">
      <t>カイゴ</t>
    </rPh>
    <rPh sb="7" eb="9">
      <t>チョクセツ</t>
    </rPh>
    <rPh sb="9" eb="11">
      <t>テイキョウ</t>
    </rPh>
    <rPh sb="13" eb="15">
      <t>ショクイン</t>
    </rPh>
    <phoneticPr fontId="4"/>
  </si>
  <si>
    <t>5月</t>
  </si>
  <si>
    <t>勤続年数７年以上の職員</t>
    <rPh sb="0" eb="2">
      <t>キンゾク</t>
    </rPh>
    <rPh sb="2" eb="4">
      <t>ネンスウ</t>
    </rPh>
    <rPh sb="5" eb="6">
      <t>ネン</t>
    </rPh>
    <rPh sb="6" eb="8">
      <t>イジョウ</t>
    </rPh>
    <rPh sb="9" eb="11">
      <t>ショクイン</t>
    </rPh>
    <phoneticPr fontId="4"/>
  </si>
  <si>
    <t>-</t>
    <phoneticPr fontId="4"/>
  </si>
  <si>
    <t>6月</t>
  </si>
  <si>
    <t>7月</t>
  </si>
  <si>
    <t>8月</t>
  </si>
  <si>
    <t>9月</t>
  </si>
  <si>
    <t>10月</t>
  </si>
  <si>
    <t>11月</t>
  </si>
  <si>
    <t>12月</t>
  </si>
  <si>
    <t>1月</t>
  </si>
  <si>
    <t>2月</t>
  </si>
  <si>
    <t>合計</t>
    <rPh sb="0" eb="2">
      <t>ゴウケイ</t>
    </rPh>
    <phoneticPr fontId="4"/>
  </si>
  <si>
    <t>一月あたりの平均値</t>
    <rPh sb="0" eb="1">
      <t>ヒト</t>
    </rPh>
    <rPh sb="1" eb="2">
      <t>ツキ</t>
    </rPh>
    <rPh sb="6" eb="8">
      <t>ヘイキン</t>
    </rPh>
    <rPh sb="8" eb="9">
      <t>アタイ</t>
    </rPh>
    <phoneticPr fontId="4"/>
  </si>
  <si>
    <t>の割合</t>
    <rPh sb="1" eb="3">
      <t>ワリアイ</t>
    </rPh>
    <phoneticPr fontId="4"/>
  </si>
  <si>
    <t>届出日の属する月の前３月</t>
    <rPh sb="0" eb="2">
      <t>トドケデ</t>
    </rPh>
    <rPh sb="2" eb="3">
      <t>ヒ</t>
    </rPh>
    <rPh sb="4" eb="5">
      <t>ゾク</t>
    </rPh>
    <rPh sb="7" eb="8">
      <t>ツキ</t>
    </rPh>
    <rPh sb="9" eb="10">
      <t>マエ</t>
    </rPh>
    <rPh sb="11" eb="12">
      <t>ガツ</t>
    </rPh>
    <phoneticPr fontId="4"/>
  </si>
  <si>
    <t>備考</t>
    <rPh sb="0" eb="2">
      <t>ビコウ</t>
    </rPh>
    <phoneticPr fontId="4"/>
  </si>
  <si>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4"/>
  </si>
  <si>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4"/>
  </si>
  <si>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4"/>
  </si>
  <si>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4"/>
  </si>
  <si>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4"/>
  </si>
  <si>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4"/>
  </si>
  <si>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4"/>
  </si>
  <si>
    <t>　実績月数を記入してください。</t>
    <rPh sb="1" eb="3">
      <t>ジッセキ</t>
    </rPh>
    <rPh sb="3" eb="5">
      <t>ツキスウ</t>
    </rPh>
    <rPh sb="6" eb="8">
      <t>キニュウ</t>
    </rPh>
    <phoneticPr fontId="4"/>
  </si>
  <si>
    <t>・「３．常勤換算方法による計算」</t>
    <rPh sb="4" eb="6">
      <t>ジョウキン</t>
    </rPh>
    <rPh sb="6" eb="8">
      <t>カンサン</t>
    </rPh>
    <rPh sb="8" eb="10">
      <t>ホウホウ</t>
    </rPh>
    <rPh sb="13" eb="15">
      <t>ケイサン</t>
    </rPh>
    <phoneticPr fontId="4"/>
  </si>
  <si>
    <t>　　常勤換算方法とは、非常勤の従業者について「事業所の従業者の勤務延時間数を当該事業所において常勤の従業者が勤務すべき時間数で</t>
    <phoneticPr fontId="4"/>
  </si>
  <si>
    <t>　除することにより、常勤の従業者の員数に換算する方法」であるため、常勤の従業者については常勤換算方法によらず、実人数で計算します。</t>
    <phoneticPr fontId="4"/>
  </si>
  <si>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4"/>
  </si>
  <si>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4"/>
  </si>
  <si>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4"/>
  </si>
  <si>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4"/>
  </si>
  <si>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4"/>
  </si>
  <si>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4"/>
  </si>
  <si>
    <t>　※「常勤・非常勤」の区分について</t>
    <rPh sb="3" eb="5">
      <t>ジョウキン</t>
    </rPh>
    <rPh sb="6" eb="9">
      <t>ヒジョウキン</t>
    </rPh>
    <rPh sb="11" eb="13">
      <t>クブン</t>
    </rPh>
    <phoneticPr fontId="4"/>
  </si>
  <si>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4"/>
  </si>
  <si>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4"/>
  </si>
  <si>
    <t>　　非正規雇用であっても、週40時間勤務する従業者は常勤扱いとなります。</t>
    <phoneticPr fontId="4"/>
  </si>
  <si>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4"/>
  </si>
  <si>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4"/>
  </si>
  <si>
    <t>　　この場合、「②常勤換算方法の対象外である常勤の職員数」の欄に１（人）として記入してください。</t>
    <rPh sb="4" eb="6">
      <t>バアイ</t>
    </rPh>
    <rPh sb="30" eb="31">
      <t>ラン</t>
    </rPh>
    <rPh sb="34" eb="35">
      <t>ニン</t>
    </rPh>
    <rPh sb="39" eb="41">
      <t>キニュウ</t>
    </rPh>
    <phoneticPr fontId="4"/>
  </si>
  <si>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4"/>
  </si>
  <si>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4"/>
  </si>
  <si>
    <t>（別紙11）</t>
    <rPh sb="1" eb="3">
      <t>ベッシ</t>
    </rPh>
    <phoneticPr fontId="4"/>
  </si>
  <si>
    <t>月</t>
    <rPh sb="0" eb="1">
      <t>ガツ</t>
    </rPh>
    <phoneticPr fontId="4"/>
  </si>
  <si>
    <t>口腔連携強化加算に関する届出書</t>
    <rPh sb="0" eb="2">
      <t>コウクウ</t>
    </rPh>
    <rPh sb="2" eb="4">
      <t>レンケイ</t>
    </rPh>
    <rPh sb="4" eb="6">
      <t>キョウカ</t>
    </rPh>
    <rPh sb="6" eb="8">
      <t>カサン</t>
    </rPh>
    <rPh sb="9" eb="10">
      <t>カン</t>
    </rPh>
    <rPh sb="12" eb="15">
      <t>トドケデショ</t>
    </rPh>
    <phoneticPr fontId="4"/>
  </si>
  <si>
    <t>異動区分</t>
    <rPh sb="0" eb="2">
      <t>イドウ</t>
    </rPh>
    <rPh sb="2" eb="4">
      <t>クブン</t>
    </rPh>
    <phoneticPr fontId="4"/>
  </si>
  <si>
    <t>1　新規</t>
    <phoneticPr fontId="4"/>
  </si>
  <si>
    <t>2　変更</t>
    <phoneticPr fontId="4"/>
  </si>
  <si>
    <t>3　終了</t>
    <phoneticPr fontId="4"/>
  </si>
  <si>
    <t>施設種別</t>
    <rPh sb="0" eb="2">
      <t>シセツ</t>
    </rPh>
    <rPh sb="2" eb="4">
      <t>シュベツ</t>
    </rPh>
    <phoneticPr fontId="4"/>
  </si>
  <si>
    <t>1　訪問介護事業所</t>
    <rPh sb="2" eb="4">
      <t>ホウモン</t>
    </rPh>
    <rPh sb="4" eb="6">
      <t>カイゴ</t>
    </rPh>
    <rPh sb="6" eb="9">
      <t>ジギョウショ</t>
    </rPh>
    <phoneticPr fontId="4"/>
  </si>
  <si>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4"/>
  </si>
  <si>
    <t>3　(介護予防）訪問リハビリテーション事業所</t>
    <rPh sb="3" eb="5">
      <t>カイゴ</t>
    </rPh>
    <rPh sb="5" eb="7">
      <t>ヨボウ</t>
    </rPh>
    <rPh sb="8" eb="10">
      <t>ホウモン</t>
    </rPh>
    <rPh sb="19" eb="22">
      <t>ジギョウショ</t>
    </rPh>
    <phoneticPr fontId="4"/>
  </si>
  <si>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4"/>
  </si>
  <si>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4"/>
  </si>
  <si>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4"/>
  </si>
  <si>
    <t>歯科医療機関との連携の状況</t>
    <rPh sb="0" eb="2">
      <t>シカ</t>
    </rPh>
    <rPh sb="2" eb="4">
      <t>イリョウ</t>
    </rPh>
    <rPh sb="4" eb="6">
      <t>キカン</t>
    </rPh>
    <rPh sb="8" eb="10">
      <t>レンケイ</t>
    </rPh>
    <rPh sb="11" eb="13">
      <t>ジョウキョウ</t>
    </rPh>
    <phoneticPr fontId="4"/>
  </si>
  <si>
    <t>１．連携歯科医療機関</t>
    <rPh sb="2" eb="4">
      <t>レンケイ</t>
    </rPh>
    <rPh sb="4" eb="6">
      <t>シカ</t>
    </rPh>
    <rPh sb="6" eb="8">
      <t>イリョウ</t>
    </rPh>
    <rPh sb="8" eb="10">
      <t>キカン</t>
    </rPh>
    <phoneticPr fontId="4"/>
  </si>
  <si>
    <t>歯科医療機関名</t>
    <rPh sb="0" eb="2">
      <t>シカ</t>
    </rPh>
    <rPh sb="2" eb="4">
      <t>イリョウ</t>
    </rPh>
    <rPh sb="4" eb="6">
      <t>キカン</t>
    </rPh>
    <rPh sb="6" eb="7">
      <t>メイ</t>
    </rPh>
    <phoneticPr fontId="4"/>
  </si>
  <si>
    <t>所在地</t>
    <rPh sb="0" eb="3">
      <t>ショザイチ</t>
    </rPh>
    <phoneticPr fontId="4"/>
  </si>
  <si>
    <t>歯科医師名</t>
    <rPh sb="0" eb="4">
      <t>シカイシ</t>
    </rPh>
    <rPh sb="4" eb="5">
      <t>メイ</t>
    </rPh>
    <phoneticPr fontId="4"/>
  </si>
  <si>
    <t>歯科訪問診療料の算定の実績</t>
    <phoneticPr fontId="4"/>
  </si>
  <si>
    <t xml:space="preserve">       　　年　　月　　日</t>
    <rPh sb="9" eb="10">
      <t>ネン</t>
    </rPh>
    <rPh sb="12" eb="13">
      <t>ガツ</t>
    </rPh>
    <rPh sb="15" eb="16">
      <t>ニチ</t>
    </rPh>
    <phoneticPr fontId="4"/>
  </si>
  <si>
    <t>連絡先電話番号</t>
    <rPh sb="0" eb="3">
      <t>レンラクサキ</t>
    </rPh>
    <rPh sb="3" eb="5">
      <t>デンワ</t>
    </rPh>
    <rPh sb="5" eb="7">
      <t>バンゴウ</t>
    </rPh>
    <phoneticPr fontId="4"/>
  </si>
  <si>
    <t>２．連携歯科医療機関</t>
    <rPh sb="2" eb="4">
      <t>レンケイ</t>
    </rPh>
    <rPh sb="4" eb="6">
      <t>シカ</t>
    </rPh>
    <rPh sb="6" eb="8">
      <t>イリョウ</t>
    </rPh>
    <rPh sb="8" eb="10">
      <t>キカン</t>
    </rPh>
    <phoneticPr fontId="4"/>
  </si>
  <si>
    <t>３．連携歯科医療機関</t>
    <rPh sb="2" eb="4">
      <t>レンケイ</t>
    </rPh>
    <rPh sb="4" eb="6">
      <t>シカ</t>
    </rPh>
    <rPh sb="6" eb="8">
      <t>イリョウ</t>
    </rPh>
    <rPh sb="8" eb="10">
      <t>キカン</t>
    </rPh>
    <phoneticPr fontId="4"/>
  </si>
  <si>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4"/>
  </si>
  <si>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4"/>
  </si>
  <si>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4"/>
  </si>
  <si>
    <t>※　要件を満たすことが分かる根拠書類を準備し、指定権者からの求めがあった場合には、速やかに提出してください。</t>
    <rPh sb="16" eb="18">
      <t>ショルイ</t>
    </rPh>
    <phoneticPr fontId="4"/>
  </si>
  <si>
    <t>（別紙12-２）</t>
    <phoneticPr fontId="4"/>
  </si>
  <si>
    <t>認知症専門ケア加算に係る届出書</t>
    <rPh sb="0" eb="3">
      <t>ニンチショウ</t>
    </rPh>
    <rPh sb="3" eb="5">
      <t>センモン</t>
    </rPh>
    <rPh sb="7" eb="9">
      <t>カサン</t>
    </rPh>
    <rPh sb="10" eb="11">
      <t>カカ</t>
    </rPh>
    <rPh sb="12" eb="15">
      <t>トドケデショ</t>
    </rPh>
    <phoneticPr fontId="4"/>
  </si>
  <si>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4"/>
  </si>
  <si>
    <t>事 業 所 名</t>
    <phoneticPr fontId="4"/>
  </si>
  <si>
    <t>異動等区分</t>
    <phoneticPr fontId="4"/>
  </si>
  <si>
    <t>１　新規</t>
    <phoneticPr fontId="4"/>
  </si>
  <si>
    <t>２　変更</t>
    <phoneticPr fontId="4"/>
  </si>
  <si>
    <t>３　終了</t>
    <phoneticPr fontId="4"/>
  </si>
  <si>
    <t>施 設 種 別</t>
    <rPh sb="0" eb="1">
      <t>セ</t>
    </rPh>
    <rPh sb="2" eb="3">
      <t>セツ</t>
    </rPh>
    <rPh sb="4" eb="5">
      <t>シュ</t>
    </rPh>
    <rPh sb="6" eb="7">
      <t>ベツ</t>
    </rPh>
    <phoneticPr fontId="4"/>
  </si>
  <si>
    <t>１（介護予防）短期入所生活介護　</t>
    <rPh sb="2" eb="4">
      <t>カイゴ</t>
    </rPh>
    <rPh sb="4" eb="6">
      <t>ヨボウ</t>
    </rPh>
    <phoneticPr fontId="4"/>
  </si>
  <si>
    <t>２（介護予防）短期入所療養介護</t>
    <phoneticPr fontId="4"/>
  </si>
  <si>
    <t>３（介護予防）特定施設入居者生活介護　</t>
    <rPh sb="2" eb="4">
      <t>カイゴ</t>
    </rPh>
    <rPh sb="4" eb="6">
      <t>ヨボウ</t>
    </rPh>
    <phoneticPr fontId="4"/>
  </si>
  <si>
    <t>４（介護予防）認知症対応型共同生活介護</t>
    <phoneticPr fontId="4"/>
  </si>
  <si>
    <t>５　地域密着型特定施設入居者生活介護　</t>
    <phoneticPr fontId="4"/>
  </si>
  <si>
    <t>６　地域密着型介護老人福祉施設入所者生活介護　</t>
    <phoneticPr fontId="4"/>
  </si>
  <si>
    <t>７　介護老人福祉施設</t>
    <phoneticPr fontId="4"/>
  </si>
  <si>
    <t>８　介護老人保健施設</t>
    <phoneticPr fontId="4"/>
  </si>
  <si>
    <t>９　介護医療院</t>
    <phoneticPr fontId="4"/>
  </si>
  <si>
    <t>届 出 項 目</t>
    <phoneticPr fontId="4"/>
  </si>
  <si>
    <t>１　認知症専門ケア加算（Ⅰ）　　　</t>
    <phoneticPr fontId="4"/>
  </si>
  <si>
    <t>２　認知症専門ケア加算（Ⅱ）</t>
  </si>
  <si>
    <t>有</t>
    <rPh sb="0" eb="1">
      <t>ア</t>
    </rPh>
    <phoneticPr fontId="4"/>
  </si>
  <si>
    <t>無</t>
    <rPh sb="0" eb="1">
      <t>ナ</t>
    </rPh>
    <phoneticPr fontId="4"/>
  </si>
  <si>
    <t>１．認知症専門ケア加算（Ⅰ）に係る届出内容</t>
    <rPh sb="15" eb="16">
      <t>カカ</t>
    </rPh>
    <rPh sb="17" eb="18">
      <t>トド</t>
    </rPh>
    <rPh sb="18" eb="19">
      <t>デ</t>
    </rPh>
    <rPh sb="19" eb="21">
      <t>ナイヨウ</t>
    </rPh>
    <phoneticPr fontId="4"/>
  </si>
  <si>
    <t>(1)</t>
    <phoneticPr fontId="4"/>
  </si>
  <si>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4"/>
  </si>
  <si>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</si>
  <si>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4"/>
  </si>
  <si>
    <t>人</t>
    <rPh sb="0" eb="1">
      <t>ヒト</t>
    </rPh>
    <phoneticPr fontId="4"/>
  </si>
  <si>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4"/>
  </si>
  <si>
    <t>③　②÷①×100</t>
    <phoneticPr fontId="4"/>
  </si>
  <si>
    <t>％</t>
    <phoneticPr fontId="4"/>
  </si>
  <si>
    <t>注　届出日の属する月の前３月の各月末時点の利用者又は入所者の数（訪問サービスでは</t>
    <rPh sb="24" eb="25">
      <t>マタ</t>
    </rPh>
    <rPh sb="26" eb="29">
      <t>ニュウショシャ</t>
    </rPh>
    <rPh sb="32" eb="34">
      <t>ホウモン</t>
    </rPh>
    <phoneticPr fontId="4"/>
  </si>
  <si>
    <t>前３月間の利用実人員数又は利用延べ人数）の平均で算定。</t>
    <phoneticPr fontId="4"/>
  </si>
  <si>
    <t>(2)</t>
    <phoneticPr fontId="4"/>
  </si>
  <si>
    <t>認知症介護に係る専門的な研修を修了している者を、日常生活自立度のランクⅢ、</t>
    <phoneticPr fontId="4"/>
  </si>
  <si>
    <t>Ⅳ又はMに該当する者の数に応じて必要数以上配置し、チームとして専門的な</t>
    <phoneticPr fontId="4"/>
  </si>
  <si>
    <t>認知症ケアを実施している</t>
    <rPh sb="0" eb="3">
      <t>ニンチショウ</t>
    </rPh>
    <rPh sb="6" eb="8">
      <t>ジッシ</t>
    </rPh>
    <phoneticPr fontId="4"/>
  </si>
  <si>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4"/>
  </si>
  <si>
    <t>【参考】</t>
    <rPh sb="1" eb="3">
      <t>サンコウ</t>
    </rPh>
    <phoneticPr fontId="4"/>
  </si>
  <si>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4"/>
  </si>
  <si>
    <t>研修修了者の必要数</t>
    <rPh sb="0" eb="2">
      <t>ケンシュウ</t>
    </rPh>
    <rPh sb="2" eb="5">
      <t>シュウリョウシャ</t>
    </rPh>
    <rPh sb="6" eb="9">
      <t>ヒツヨウスウ</t>
    </rPh>
    <phoneticPr fontId="4"/>
  </si>
  <si>
    <t>20人未満</t>
    <rPh sb="2" eb="3">
      <t>ニン</t>
    </rPh>
    <rPh sb="3" eb="5">
      <t>ミマン</t>
    </rPh>
    <phoneticPr fontId="4"/>
  </si>
  <si>
    <t>１以上</t>
    <rPh sb="1" eb="3">
      <t>イジョウ</t>
    </rPh>
    <phoneticPr fontId="4"/>
  </si>
  <si>
    <t>20以上30未満</t>
    <rPh sb="2" eb="4">
      <t>イジョウ</t>
    </rPh>
    <rPh sb="6" eb="8">
      <t>ミマン</t>
    </rPh>
    <phoneticPr fontId="4"/>
  </si>
  <si>
    <t>２以上</t>
    <rPh sb="1" eb="3">
      <t>イジョウ</t>
    </rPh>
    <phoneticPr fontId="4"/>
  </si>
  <si>
    <t>30以上40未満</t>
    <rPh sb="2" eb="4">
      <t>イジョウ</t>
    </rPh>
    <rPh sb="6" eb="8">
      <t>ミマン</t>
    </rPh>
    <phoneticPr fontId="4"/>
  </si>
  <si>
    <t>３以上</t>
    <rPh sb="1" eb="3">
      <t>イジョウ</t>
    </rPh>
    <phoneticPr fontId="4"/>
  </si>
  <si>
    <t>40以上50未満</t>
    <rPh sb="2" eb="4">
      <t>イジョウ</t>
    </rPh>
    <rPh sb="6" eb="8">
      <t>ミマン</t>
    </rPh>
    <phoneticPr fontId="4"/>
  </si>
  <si>
    <t>４以上</t>
    <rPh sb="1" eb="3">
      <t>イジョウ</t>
    </rPh>
    <phoneticPr fontId="4"/>
  </si>
  <si>
    <t>50以上60未満</t>
    <rPh sb="2" eb="4">
      <t>イジョウ</t>
    </rPh>
    <rPh sb="6" eb="8">
      <t>ミマン</t>
    </rPh>
    <phoneticPr fontId="4"/>
  </si>
  <si>
    <t>５以上</t>
    <rPh sb="1" eb="3">
      <t>イジョウ</t>
    </rPh>
    <phoneticPr fontId="4"/>
  </si>
  <si>
    <t>60以上70未満</t>
    <rPh sb="2" eb="4">
      <t>イジョウ</t>
    </rPh>
    <rPh sb="6" eb="8">
      <t>ミマン</t>
    </rPh>
    <phoneticPr fontId="4"/>
  </si>
  <si>
    <t>６以上</t>
    <rPh sb="1" eb="3">
      <t>イジョウ</t>
    </rPh>
    <phoneticPr fontId="4"/>
  </si>
  <si>
    <t>～</t>
    <phoneticPr fontId="4"/>
  </si>
  <si>
    <t>(3)</t>
    <phoneticPr fontId="4"/>
  </si>
  <si>
    <t>従業者に対して、認知症ケアに関する留意事項の伝達又は技術的指導に係る会議を</t>
    <phoneticPr fontId="4"/>
  </si>
  <si>
    <t>定期的に開催している</t>
    <phoneticPr fontId="4"/>
  </si>
  <si>
    <t>２．認知症専門ケア加算（Ⅱ）に係る届出内容</t>
    <rPh sb="15" eb="16">
      <t>カカ</t>
    </rPh>
    <rPh sb="17" eb="18">
      <t>トド</t>
    </rPh>
    <rPh sb="18" eb="19">
      <t>デ</t>
    </rPh>
    <rPh sb="19" eb="21">
      <t>ナイヨウ</t>
    </rPh>
    <phoneticPr fontId="4"/>
  </si>
  <si>
    <t>認知症専門ケア加算（Ⅰ）の基準のいずれにも該当している</t>
    <phoneticPr fontId="4"/>
  </si>
  <si>
    <t>※認知症専門ケア加算（Ⅰ）に係る届出内容(1)～(3)も記入すること。</t>
    <rPh sb="14" eb="15">
      <t>カカ</t>
    </rPh>
    <rPh sb="16" eb="18">
      <t>トドケデ</t>
    </rPh>
    <rPh sb="18" eb="20">
      <t>ナイヨウ</t>
    </rPh>
    <rPh sb="28" eb="30">
      <t>キニュウ</t>
    </rPh>
    <phoneticPr fontId="4"/>
  </si>
  <si>
    <t>認知症介護の指導に係る専門的な研修を修了している者を１名以上配置し、</t>
    <phoneticPr fontId="4"/>
  </si>
  <si>
    <t>事業所又は施設全体の認知症ケアの指導等を実施している</t>
    <rPh sb="0" eb="3">
      <t>ジギョウショ</t>
    </rPh>
    <rPh sb="3" eb="4">
      <t>マタ</t>
    </rPh>
    <phoneticPr fontId="4"/>
  </si>
  <si>
    <t>事業所又は施設において介護職員、看護職員ごとの認知症ケアに関する研修計画を</t>
    <rPh sb="3" eb="4">
      <t>マタ</t>
    </rPh>
    <rPh sb="5" eb="7">
      <t>シセツ</t>
    </rPh>
    <phoneticPr fontId="4"/>
  </si>
  <si>
    <t>作成し、当該計画に従い、研修を実施又は実施を予定している</t>
    <phoneticPr fontId="4"/>
  </si>
  <si>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4"/>
  </si>
  <si>
    <t>すること。</t>
  </si>
  <si>
    <t>備考２　「認知症介護に係る専門的な研修」とは、認知症介護実践リーダー研修及び認知症看護に係る適切な</t>
    <rPh sb="0" eb="2">
      <t>ビコウ</t>
    </rPh>
    <phoneticPr fontId="4"/>
  </si>
  <si>
    <t>研修を、「認知症介護の指導に係る専門的な研修」とは、認知症介護指導者養成研修及び認知症看護に係る</t>
    <phoneticPr fontId="4"/>
  </si>
  <si>
    <t>適切な研修を指す。</t>
    <phoneticPr fontId="4"/>
  </si>
  <si>
    <t>※認知症看護に係る適切な研修：</t>
    <rPh sb="1" eb="4">
      <t>ニンチショウ</t>
    </rPh>
    <rPh sb="4" eb="6">
      <t>カンゴ</t>
    </rPh>
    <rPh sb="7" eb="8">
      <t>カカ</t>
    </rPh>
    <rPh sb="9" eb="11">
      <t>テキセツ</t>
    </rPh>
    <rPh sb="12" eb="14">
      <t>ケンシュウ</t>
    </rPh>
    <phoneticPr fontId="4"/>
  </si>
  <si>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</si>
  <si>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4"/>
  </si>
  <si>
    <t>　「精神看護」の専門看護師教育課程</t>
    <phoneticPr fontId="4"/>
  </si>
  <si>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4"/>
  </si>
  <si>
    <t>　（認定証が発行されている者に限る）</t>
    <phoneticPr fontId="4"/>
  </si>
  <si>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4"/>
  </si>
  <si>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4"/>
  </si>
  <si>
    <t>護に係る専門的な研修」及び「認知症介護の指導に係る専門的な研修」の修了者をそれぞれ１名配置したこ</t>
    <phoneticPr fontId="4"/>
  </si>
  <si>
    <t>とになる。</t>
    <phoneticPr fontId="4"/>
  </si>
  <si>
    <t>（別紙１4－４）</t>
    <phoneticPr fontId="4"/>
  </si>
  <si>
    <t>サービス提供体制強化加算に関する届出書</t>
    <rPh sb="4" eb="6">
      <t>テイキョウ</t>
    </rPh>
    <rPh sb="6" eb="8">
      <t>タイセイ</t>
    </rPh>
    <rPh sb="8" eb="10">
      <t>キョウカ</t>
    </rPh>
    <rPh sb="10" eb="12">
      <t>カサン</t>
    </rPh>
    <rPh sb="13" eb="14">
      <t>カン</t>
    </rPh>
    <rPh sb="16" eb="19">
      <t>トドケデショ</t>
    </rPh>
    <phoneticPr fontId="4"/>
  </si>
  <si>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4"/>
  </si>
  <si>
    <t>1　事 業 所 名</t>
    <phoneticPr fontId="4"/>
  </si>
  <si>
    <t>2　異 動 区 分</t>
    <rPh sb="2" eb="3">
      <t>イ</t>
    </rPh>
    <rPh sb="4" eb="5">
      <t>ドウ</t>
    </rPh>
    <rPh sb="6" eb="7">
      <t>ク</t>
    </rPh>
    <rPh sb="8" eb="9">
      <t>ブン</t>
    </rPh>
    <phoneticPr fontId="4"/>
  </si>
  <si>
    <t>3　施 設 種 別</t>
    <rPh sb="2" eb="3">
      <t>シ</t>
    </rPh>
    <rPh sb="4" eb="5">
      <t>セツ</t>
    </rPh>
    <rPh sb="6" eb="7">
      <t>シュ</t>
    </rPh>
    <rPh sb="8" eb="9">
      <t>ベツ</t>
    </rPh>
    <phoneticPr fontId="4"/>
  </si>
  <si>
    <t>1（介護予防）短期入所生活介護（</t>
    <rPh sb="2" eb="4">
      <t>カイゴ</t>
    </rPh>
    <rPh sb="4" eb="6">
      <t>ヨボウ</t>
    </rPh>
    <rPh sb="7" eb="9">
      <t>タンキ</t>
    </rPh>
    <rPh sb="9" eb="11">
      <t>ニュウショ</t>
    </rPh>
    <rPh sb="11" eb="13">
      <t>セイカツ</t>
    </rPh>
    <rPh sb="13" eb="15">
      <t>カイゴ</t>
    </rPh>
    <phoneticPr fontId="4"/>
  </si>
  <si>
    <t>ア 単独型</t>
    <rPh sb="2" eb="5">
      <t>タンドクガタ</t>
    </rPh>
    <phoneticPr fontId="4"/>
  </si>
  <si>
    <t>イ 併設型</t>
    <rPh sb="2" eb="4">
      <t>ヘイセツ</t>
    </rPh>
    <rPh sb="4" eb="5">
      <t>ガタ</t>
    </rPh>
    <phoneticPr fontId="4"/>
  </si>
  <si>
    <t>ウ 空床利用型）</t>
    <rPh sb="2" eb="4">
      <t>クウショウ</t>
    </rPh>
    <rPh sb="4" eb="6">
      <t>リヨウ</t>
    </rPh>
    <rPh sb="6" eb="7">
      <t>ガタ</t>
    </rPh>
    <phoneticPr fontId="4"/>
  </si>
  <si>
    <t>2（介護予防）短期入所療養介護</t>
    <rPh sb="2" eb="4">
      <t>カイゴ</t>
    </rPh>
    <rPh sb="4" eb="6">
      <t>ヨボウ</t>
    </rPh>
    <rPh sb="7" eb="9">
      <t>タンキ</t>
    </rPh>
    <rPh sb="9" eb="11">
      <t>ニュウショ</t>
    </rPh>
    <rPh sb="11" eb="13">
      <t>リョウヨウ</t>
    </rPh>
    <rPh sb="13" eb="15">
      <t>カイゴ</t>
    </rPh>
    <phoneticPr fontId="4"/>
  </si>
  <si>
    <t>3　介護老人福祉施設</t>
    <rPh sb="2" eb="4">
      <t>カイゴ</t>
    </rPh>
    <rPh sb="4" eb="6">
      <t>ロウジン</t>
    </rPh>
    <rPh sb="6" eb="8">
      <t>フクシ</t>
    </rPh>
    <rPh sb="8" eb="10">
      <t>シセツ</t>
    </rPh>
    <phoneticPr fontId="4"/>
  </si>
  <si>
    <t>4　地域密着型介護老人福祉施設</t>
    <rPh sb="2" eb="4">
      <t>チイキ</t>
    </rPh>
    <rPh sb="4" eb="7">
      <t>ミッチャクガタ</t>
    </rPh>
    <rPh sb="7" eb="9">
      <t>カイゴ</t>
    </rPh>
    <rPh sb="9" eb="11">
      <t>ロウジン</t>
    </rPh>
    <rPh sb="11" eb="13">
      <t>フクシ</t>
    </rPh>
    <rPh sb="13" eb="15">
      <t>シセツ</t>
    </rPh>
    <phoneticPr fontId="4"/>
  </si>
  <si>
    <t>5　介護老人保健施設</t>
    <rPh sb="2" eb="4">
      <t>カイゴ</t>
    </rPh>
    <rPh sb="4" eb="6">
      <t>ロウジン</t>
    </rPh>
    <rPh sb="6" eb="8">
      <t>ホケン</t>
    </rPh>
    <rPh sb="8" eb="10">
      <t>シセツ</t>
    </rPh>
    <phoneticPr fontId="4"/>
  </si>
  <si>
    <t>6　介護医療院</t>
    <rPh sb="2" eb="4">
      <t>カイゴ</t>
    </rPh>
    <rPh sb="4" eb="6">
      <t>イリョウ</t>
    </rPh>
    <rPh sb="6" eb="7">
      <t>イン</t>
    </rPh>
    <phoneticPr fontId="4"/>
  </si>
  <si>
    <t>4　届 出 項 目</t>
    <rPh sb="2" eb="3">
      <t>トド</t>
    </rPh>
    <rPh sb="4" eb="5">
      <t>デ</t>
    </rPh>
    <rPh sb="6" eb="7">
      <t>コウ</t>
    </rPh>
    <rPh sb="8" eb="9">
      <t>メ</t>
    </rPh>
    <phoneticPr fontId="4"/>
  </si>
  <si>
    <t>1 サービス提供体制強化加算（Ⅰ）</t>
    <rPh sb="6" eb="8">
      <t>テイキョウ</t>
    </rPh>
    <rPh sb="8" eb="10">
      <t>タイセイ</t>
    </rPh>
    <rPh sb="10" eb="12">
      <t>キョウカ</t>
    </rPh>
    <rPh sb="12" eb="14">
      <t>カサン</t>
    </rPh>
    <phoneticPr fontId="4"/>
  </si>
  <si>
    <t>2 サービス提供体制強化加算（Ⅱ）</t>
    <rPh sb="6" eb="8">
      <t>テイキョウ</t>
    </rPh>
    <rPh sb="8" eb="10">
      <t>タイセイ</t>
    </rPh>
    <rPh sb="10" eb="12">
      <t>キョウカ</t>
    </rPh>
    <rPh sb="12" eb="14">
      <t>カサン</t>
    </rPh>
    <phoneticPr fontId="4"/>
  </si>
  <si>
    <t>3 サービス提供体制強化加算（Ⅲ）</t>
    <rPh sb="6" eb="8">
      <t>テイキョウ</t>
    </rPh>
    <rPh sb="8" eb="10">
      <t>タイセイ</t>
    </rPh>
    <rPh sb="10" eb="12">
      <t>キョウカ</t>
    </rPh>
    <rPh sb="12" eb="14">
      <t>カサン</t>
    </rPh>
    <phoneticPr fontId="4"/>
  </si>
  <si>
    <t>5　介護職員等の状況</t>
    <rPh sb="2" eb="4">
      <t>カイゴ</t>
    </rPh>
    <rPh sb="4" eb="6">
      <t>ショクイン</t>
    </rPh>
    <rPh sb="6" eb="7">
      <t>トウ</t>
    </rPh>
    <rPh sb="8" eb="10">
      <t>ジョウキョウ</t>
    </rPh>
    <phoneticPr fontId="4"/>
  </si>
  <si>
    <t>（１）サービス提供体制強化加算（Ⅰ）</t>
    <rPh sb="7" eb="9">
      <t>テイキョウ</t>
    </rPh>
    <rPh sb="9" eb="11">
      <t>タイセイ</t>
    </rPh>
    <rPh sb="11" eb="13">
      <t>キョウカ</t>
    </rPh>
    <rPh sb="13" eb="15">
      <t>カサン</t>
    </rPh>
    <phoneticPr fontId="4"/>
  </si>
  <si>
    <t>介護福祉士等の
状況</t>
    <rPh sb="0" eb="2">
      <t>カイゴ</t>
    </rPh>
    <rPh sb="2" eb="5">
      <t>フクシシ</t>
    </rPh>
    <rPh sb="5" eb="6">
      <t>トウ</t>
    </rPh>
    <rPh sb="8" eb="10">
      <t>ジョウキョウ</t>
    </rPh>
    <phoneticPr fontId="4"/>
  </si>
  <si>
    <t>①に占める②の割合が80％以上</t>
    <rPh sb="2" eb="3">
      <t>シ</t>
    </rPh>
    <rPh sb="7" eb="9">
      <t>ワリアイ</t>
    </rPh>
    <rPh sb="13" eb="15">
      <t>イジョウ</t>
    </rPh>
    <phoneticPr fontId="4"/>
  </si>
  <si>
    <t>介護職員の総数（常勤換算）</t>
    <rPh sb="0" eb="2">
      <t>カイゴ</t>
    </rPh>
    <rPh sb="2" eb="4">
      <t>ショクイン</t>
    </rPh>
    <rPh sb="5" eb="7">
      <t>ソウスウ</t>
    </rPh>
    <rPh sb="8" eb="10">
      <t>ジョウキン</t>
    </rPh>
    <rPh sb="10" eb="12">
      <t>カンサン</t>
    </rPh>
    <phoneticPr fontId="4"/>
  </si>
  <si>
    <t>②</t>
    <phoneticPr fontId="4"/>
  </si>
  <si>
    <t>①のうち介護福祉士の総数（常勤換算）</t>
    <rPh sb="4" eb="6">
      <t>カイゴ</t>
    </rPh>
    <rPh sb="6" eb="9">
      <t>フクシシ</t>
    </rPh>
    <rPh sb="10" eb="12">
      <t>ソウスウ</t>
    </rPh>
    <rPh sb="13" eb="15">
      <t>ジョウキン</t>
    </rPh>
    <rPh sb="15" eb="17">
      <t>カンサン</t>
    </rPh>
    <phoneticPr fontId="4"/>
  </si>
  <si>
    <t>又は</t>
    <rPh sb="0" eb="1">
      <t>マタ</t>
    </rPh>
    <phoneticPr fontId="4"/>
  </si>
  <si>
    <t>①に占める③の割合が35％以上</t>
    <rPh sb="2" eb="3">
      <t>シ</t>
    </rPh>
    <rPh sb="7" eb="9">
      <t>ワリアイ</t>
    </rPh>
    <rPh sb="13" eb="15">
      <t>イジョウ</t>
    </rPh>
    <phoneticPr fontId="4"/>
  </si>
  <si>
    <t>③</t>
    <phoneticPr fontId="4"/>
  </si>
  <si>
    <t>①のうち勤続年数10年以上の介護福祉士の総数（常勤換算）</t>
    <rPh sb="4" eb="6">
      <t>キンゾク</t>
    </rPh>
    <rPh sb="6" eb="8">
      <t>ネンスウ</t>
    </rPh>
    <rPh sb="10" eb="13">
      <t>ネンイジョウ</t>
    </rPh>
    <rPh sb="14" eb="16">
      <t>カイゴ</t>
    </rPh>
    <rPh sb="16" eb="19">
      <t>フクシシ</t>
    </rPh>
    <phoneticPr fontId="4"/>
  </si>
  <si>
    <t>サービスの質の向上に資する
取組の状況</t>
    <rPh sb="5" eb="6">
      <t>シツ</t>
    </rPh>
    <rPh sb="7" eb="9">
      <t>コウジョウ</t>
    </rPh>
    <rPh sb="10" eb="11">
      <t>シ</t>
    </rPh>
    <rPh sb="14" eb="15">
      <t>ト</t>
    </rPh>
    <rPh sb="15" eb="16">
      <t>ク</t>
    </rPh>
    <rPh sb="17" eb="19">
      <t>ジョウキョウ</t>
    </rPh>
    <phoneticPr fontId="4"/>
  </si>
  <si>
    <t>　※（地域密着型）介護老人福祉施設、介護老人保健施設、介護医療院は記載</t>
    <rPh sb="33" eb="35">
      <t>キサイ</t>
    </rPh>
    <phoneticPr fontId="4"/>
  </si>
  <si>
    <t>（２）サービス提供体制強化加算（Ⅱ）</t>
    <rPh sb="7" eb="9">
      <t>テイキョウ</t>
    </rPh>
    <rPh sb="9" eb="11">
      <t>タイセイ</t>
    </rPh>
    <rPh sb="11" eb="13">
      <t>キョウカ</t>
    </rPh>
    <rPh sb="13" eb="15">
      <t>カサン</t>
    </rPh>
    <phoneticPr fontId="4"/>
  </si>
  <si>
    <t>①に占める②の割合が60％以上</t>
    <rPh sb="2" eb="3">
      <t>シ</t>
    </rPh>
    <rPh sb="7" eb="9">
      <t>ワリアイ</t>
    </rPh>
    <rPh sb="13" eb="15">
      <t>イジョウ</t>
    </rPh>
    <phoneticPr fontId="4"/>
  </si>
  <si>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4"/>
  </si>
  <si>
    <t>　　　 ※介護福祉士等の状況、常勤職員の状況、勤続年数の状況のうち、いずれか１つを満たすこと。</t>
    <phoneticPr fontId="4"/>
  </si>
  <si>
    <t>①に占める②の割合が50％以上</t>
    <rPh sb="2" eb="3">
      <t>シ</t>
    </rPh>
    <rPh sb="7" eb="9">
      <t>ワリアイ</t>
    </rPh>
    <rPh sb="13" eb="15">
      <t>イジョウ</t>
    </rPh>
    <phoneticPr fontId="4"/>
  </si>
  <si>
    <t>常勤職員の
状況</t>
    <rPh sb="0" eb="2">
      <t>ジョウキン</t>
    </rPh>
    <rPh sb="2" eb="4">
      <t>ショクイン</t>
    </rPh>
    <rPh sb="6" eb="8">
      <t>ジョウキョウ</t>
    </rPh>
    <phoneticPr fontId="4"/>
  </si>
  <si>
    <t>①に占める②の割合が75％以上</t>
    <rPh sb="2" eb="3">
      <t>シ</t>
    </rPh>
    <rPh sb="7" eb="9">
      <t>ワリアイ</t>
    </rPh>
    <rPh sb="13" eb="15">
      <t>イジョウ</t>
    </rPh>
    <phoneticPr fontId="4"/>
  </si>
  <si>
    <t>看護・介護職員の総数（常勤換算）</t>
    <rPh sb="0" eb="2">
      <t>カンゴ</t>
    </rPh>
    <rPh sb="3" eb="5">
      <t>カイゴ</t>
    </rPh>
    <rPh sb="5" eb="7">
      <t>ショクイン</t>
    </rPh>
    <rPh sb="8" eb="10">
      <t>ソウスウ</t>
    </rPh>
    <rPh sb="11" eb="13">
      <t>ジョウキン</t>
    </rPh>
    <rPh sb="13" eb="15">
      <t>カンサン</t>
    </rPh>
    <phoneticPr fontId="4"/>
  </si>
  <si>
    <t>①のうち常勤の者の総数（常勤換算）</t>
    <rPh sb="4" eb="6">
      <t>ジョウキン</t>
    </rPh>
    <phoneticPr fontId="4"/>
  </si>
  <si>
    <t>勤続年数の状況</t>
    <rPh sb="0" eb="2">
      <t>キンゾク</t>
    </rPh>
    <rPh sb="2" eb="4">
      <t>ネンスウ</t>
    </rPh>
    <rPh sb="5" eb="7">
      <t>ジョウキョウ</t>
    </rPh>
    <phoneticPr fontId="4"/>
  </si>
  <si>
    <t>①に占める②の割合が30％以上</t>
    <rPh sb="2" eb="3">
      <t>シ</t>
    </rPh>
    <rPh sb="7" eb="9">
      <t>ワリアイ</t>
    </rPh>
    <rPh sb="13" eb="15">
      <t>イジョウ</t>
    </rPh>
    <phoneticPr fontId="4"/>
  </si>
  <si>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4"/>
  </si>
  <si>
    <t>①のうち勤続年数７年以上の者の総数
　（常勤換算）</t>
    <phoneticPr fontId="4"/>
  </si>
  <si>
    <t>備考１</t>
    <rPh sb="0" eb="2">
      <t>ビコウ</t>
    </rPh>
    <phoneticPr fontId="4"/>
  </si>
  <si>
    <t>要件を満たすことが分かる根拠書類を準備し、指定権者からの求めがあった場合には、速やかに提出すること。</t>
    <phoneticPr fontId="4"/>
  </si>
  <si>
    <t>備考２</t>
    <rPh sb="0" eb="2">
      <t>ビコウ</t>
    </rPh>
    <phoneticPr fontId="4"/>
  </si>
  <si>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4"/>
  </si>
  <si>
    <t>（別紙28）</t>
    <phoneticPr fontId="4"/>
  </si>
  <si>
    <t>令和　　年　　月　　日</t>
    <rPh sb="4" eb="5">
      <t>ネン</t>
    </rPh>
    <rPh sb="7" eb="8">
      <t>ガツ</t>
    </rPh>
    <rPh sb="10" eb="11">
      <t>ニチ</t>
    </rPh>
    <phoneticPr fontId="4"/>
  </si>
  <si>
    <t>生産性向上推進体制加算に係る届出書</t>
    <rPh sb="0" eb="3">
      <t>セイサンセイ</t>
    </rPh>
    <rPh sb="3" eb="11">
      <t>コウジョウスイシンタイセイカサン</t>
    </rPh>
    <rPh sb="9" eb="11">
      <t>カサン</t>
    </rPh>
    <rPh sb="12" eb="13">
      <t>カカ</t>
    </rPh>
    <rPh sb="14" eb="17">
      <t>トドケデショ</t>
    </rPh>
    <phoneticPr fontId="4"/>
  </si>
  <si>
    <t>異動等区分</t>
  </si>
  <si>
    <t>　1　新規　2　変更　3　終了</t>
    <phoneticPr fontId="4"/>
  </si>
  <si>
    <t>施 設 種 別</t>
    <rPh sb="0" eb="1">
      <t>シ</t>
    </rPh>
    <rPh sb="2" eb="3">
      <t>セツ</t>
    </rPh>
    <rPh sb="4" eb="5">
      <t>タネ</t>
    </rPh>
    <rPh sb="6" eb="7">
      <t>ベツ</t>
    </rPh>
    <phoneticPr fontId="4"/>
  </si>
  <si>
    <t>１　短期入所生活介護</t>
    <rPh sb="2" eb="6">
      <t>タンキニュウショ</t>
    </rPh>
    <rPh sb="6" eb="8">
      <t>セイカツ</t>
    </rPh>
    <rPh sb="8" eb="10">
      <t>カイゴ</t>
    </rPh>
    <phoneticPr fontId="4"/>
  </si>
  <si>
    <t>２　短期入所療養介護</t>
    <rPh sb="2" eb="4">
      <t>タンキ</t>
    </rPh>
    <rPh sb="4" eb="6">
      <t>ニュウショ</t>
    </rPh>
    <rPh sb="6" eb="8">
      <t>リョウヨウ</t>
    </rPh>
    <rPh sb="8" eb="10">
      <t>カイゴ</t>
    </rPh>
    <phoneticPr fontId="4"/>
  </si>
  <si>
    <t>３　特定施設入居者生活介護</t>
    <phoneticPr fontId="4"/>
  </si>
  <si>
    <t>４　小規模多機能型居宅介護</t>
    <phoneticPr fontId="4"/>
  </si>
  <si>
    <t>５　認知症対応型共同生活介護</t>
    <phoneticPr fontId="4"/>
  </si>
  <si>
    <t>６　地域密着型特定施設入居者生活介護</t>
    <rPh sb="2" eb="7">
      <t>チイキミッチャクガタ</t>
    </rPh>
    <phoneticPr fontId="4"/>
  </si>
  <si>
    <t>７　地域密着型介護老人福祉施設</t>
    <phoneticPr fontId="4"/>
  </si>
  <si>
    <t>８　看護小規模多機能型居宅介護</t>
    <phoneticPr fontId="4"/>
  </si>
  <si>
    <t>９　介護老人福祉施設</t>
    <phoneticPr fontId="4"/>
  </si>
  <si>
    <t>10　介護老人保健施設</t>
    <rPh sb="3" eb="5">
      <t>カイゴ</t>
    </rPh>
    <rPh sb="5" eb="7">
      <t>ロウジン</t>
    </rPh>
    <rPh sb="7" eb="9">
      <t>ホケン</t>
    </rPh>
    <rPh sb="9" eb="11">
      <t>シセツ</t>
    </rPh>
    <phoneticPr fontId="4"/>
  </si>
  <si>
    <t>11　介護医療院</t>
    <rPh sb="3" eb="5">
      <t>カイゴ</t>
    </rPh>
    <rPh sb="5" eb="7">
      <t>イリョウ</t>
    </rPh>
    <rPh sb="7" eb="8">
      <t>イン</t>
    </rPh>
    <phoneticPr fontId="4"/>
  </si>
  <si>
    <t>12　介護予防短期入所生活介護</t>
    <rPh sb="3" eb="5">
      <t>カイゴ</t>
    </rPh>
    <rPh sb="5" eb="7">
      <t>ヨボウ</t>
    </rPh>
    <rPh sb="7" eb="15">
      <t>タンキニュウショセイカツカイゴ</t>
    </rPh>
    <phoneticPr fontId="4"/>
  </si>
  <si>
    <t>13　介護予防短期入所療養介護</t>
    <rPh sb="3" eb="5">
      <t>カイゴ</t>
    </rPh>
    <rPh sb="5" eb="7">
      <t>ヨボウ</t>
    </rPh>
    <rPh sb="7" eb="9">
      <t>タンキ</t>
    </rPh>
    <rPh sb="9" eb="11">
      <t>ニュウショ</t>
    </rPh>
    <rPh sb="11" eb="13">
      <t>リョウヨウ</t>
    </rPh>
    <rPh sb="13" eb="15">
      <t>カイゴ</t>
    </rPh>
    <phoneticPr fontId="4"/>
  </si>
  <si>
    <t>14　介護予防特定施設入居者生活介護</t>
    <phoneticPr fontId="4"/>
  </si>
  <si>
    <t>15　介護予防小規模多機能型居宅介護</t>
    <phoneticPr fontId="4"/>
  </si>
  <si>
    <t>16　介護予防認知症対応型共同生活介護</t>
    <phoneticPr fontId="4"/>
  </si>
  <si>
    <t>届出区分</t>
    <rPh sb="0" eb="2">
      <t>トドケデ</t>
    </rPh>
    <rPh sb="2" eb="4">
      <t>クブン</t>
    </rPh>
    <phoneticPr fontId="4"/>
  </si>
  <si>
    <t>１　生産性向上推進体制加算（Ⅰ）　２　生産性向上推進体制加算（Ⅱ）</t>
    <phoneticPr fontId="4"/>
  </si>
  <si>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4"/>
  </si>
  <si>
    <t>① 加算（Ⅱ）のデータ等により業務改善の取組による成果を確認</t>
    <phoneticPr fontId="4"/>
  </si>
  <si>
    <t>有・無</t>
    <rPh sb="0" eb="1">
      <t>ウ</t>
    </rPh>
    <rPh sb="2" eb="3">
      <t>ム</t>
    </rPh>
    <phoneticPr fontId="4"/>
  </si>
  <si>
    <t>② 以下のⅰ～ⅲの項目の機器をすべて使用</t>
    <rPh sb="2" eb="4">
      <t>イカ</t>
    </rPh>
    <rPh sb="9" eb="11">
      <t>コウモク</t>
    </rPh>
    <rPh sb="12" eb="14">
      <t>キキ</t>
    </rPh>
    <rPh sb="18" eb="20">
      <t>シヨウ</t>
    </rPh>
    <phoneticPr fontId="4"/>
  </si>
  <si>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4"/>
  </si>
  <si>
    <t xml:space="preserve">　ⅱ 職員全員がインカム等のICTを使用 </t>
    <rPh sb="3" eb="5">
      <t>ショクイン</t>
    </rPh>
    <rPh sb="5" eb="7">
      <t>ゼンイン</t>
    </rPh>
    <rPh sb="12" eb="13">
      <t>トウ</t>
    </rPh>
    <rPh sb="18" eb="20">
      <t>シヨウ</t>
    </rPh>
    <phoneticPr fontId="4"/>
  </si>
  <si>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4"/>
  </si>
  <si>
    <t xml:space="preserve">  資するICTを使用 </t>
    <phoneticPr fontId="4"/>
  </si>
  <si>
    <t>（導入機器）</t>
    <rPh sb="1" eb="3">
      <t>ドウニュウ</t>
    </rPh>
    <rPh sb="3" eb="5">
      <t>キキ</t>
    </rPh>
    <phoneticPr fontId="4"/>
  </si>
  <si>
    <t>名　称</t>
    <rPh sb="0" eb="1">
      <t>ナ</t>
    </rPh>
    <rPh sb="2" eb="3">
      <t>ショウ</t>
    </rPh>
    <phoneticPr fontId="4"/>
  </si>
  <si>
    <t>製造事業者</t>
    <rPh sb="0" eb="2">
      <t>セイゾウ</t>
    </rPh>
    <rPh sb="2" eb="5">
      <t>ジギョウシャ</t>
    </rPh>
    <phoneticPr fontId="4"/>
  </si>
  <si>
    <t>用　途</t>
    <rPh sb="0" eb="1">
      <t>ヨウ</t>
    </rPh>
    <rPh sb="2" eb="3">
      <t>ト</t>
    </rPh>
    <phoneticPr fontId="4"/>
  </si>
  <si>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4"/>
  </si>
  <si>
    <t>④ 利用者の安全並びに介護サービスの質の確保及び職員の負担軽減に資する方策を検討するため</t>
    <phoneticPr fontId="4"/>
  </si>
  <si>
    <t>　 の委員会（以下「委員会」という。）において、以下のすべての項目について必要な検討を行い、</t>
    <phoneticPr fontId="4"/>
  </si>
  <si>
    <t>　 当該項目の実施を確認</t>
    <phoneticPr fontId="4"/>
  </si>
  <si>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4"/>
  </si>
  <si>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4"/>
  </si>
  <si>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4"/>
  </si>
  <si>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4"/>
  </si>
  <si>
    <t>　 員に対する教育の実施</t>
    <phoneticPr fontId="4"/>
  </si>
  <si>
    <t>生産性向上推進体制加算（Ⅱ）に係る届出</t>
    <rPh sb="0" eb="3">
      <t>セイサンセイ</t>
    </rPh>
    <rPh sb="3" eb="11">
      <t>コウジョウスイシンタイセイカサン</t>
    </rPh>
    <rPh sb="15" eb="16">
      <t>カカ</t>
    </rPh>
    <rPh sb="17" eb="19">
      <t>トドケデ</t>
    </rPh>
    <phoneticPr fontId="4"/>
  </si>
  <si>
    <t>① 以下のⅰ～ⅲの項目の機器のうち１つ以上を使用</t>
    <rPh sb="2" eb="4">
      <t>イカ</t>
    </rPh>
    <rPh sb="9" eb="11">
      <t>コウモク</t>
    </rPh>
    <rPh sb="12" eb="14">
      <t>キキ</t>
    </rPh>
    <rPh sb="19" eb="21">
      <t>イジョウ</t>
    </rPh>
    <rPh sb="22" eb="24">
      <t>シヨウ</t>
    </rPh>
    <phoneticPr fontId="4"/>
  </si>
  <si>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4"/>
  </si>
  <si>
    <t>　入所（利用）者数</t>
    <rPh sb="1" eb="3">
      <t>ニュウショ</t>
    </rPh>
    <rPh sb="4" eb="6">
      <t>リヨウ</t>
    </rPh>
    <rPh sb="7" eb="8">
      <t>シャ</t>
    </rPh>
    <rPh sb="8" eb="9">
      <t>スウ</t>
    </rPh>
    <phoneticPr fontId="4"/>
  </si>
  <si>
    <t>　見守り機器を導入して見守りを行っている対象者数</t>
    <phoneticPr fontId="4"/>
  </si>
  <si>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4"/>
  </si>
  <si>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4"/>
  </si>
  <si>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4"/>
  </si>
  <si>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4"/>
  </si>
  <si>
    <t>　　　指定権者からの求めがあった場合には、速やかに提出すること。</t>
    <phoneticPr fontId="4"/>
  </si>
  <si>
    <t>備考３　本加算を算定する場合は、事業年度毎に取組の実績をオンラインで厚生労働省に報告すること。</t>
    <rPh sb="0" eb="2">
      <t>ビコウ</t>
    </rPh>
    <phoneticPr fontId="4"/>
  </si>
  <si>
    <t>備考４　届出にあたっては、別途通知（「生産性向上推進体制加算に関する基本的考え方並びに事務処理手順及び様式例</t>
    <rPh sb="0" eb="2">
      <t>ビコウ</t>
    </rPh>
    <phoneticPr fontId="4"/>
  </si>
  <si>
    <t>　　　等の提示について」）を参照すること。</t>
    <phoneticPr fontId="4"/>
  </si>
  <si>
    <t>（別紙29）</t>
    <phoneticPr fontId="4"/>
  </si>
  <si>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4"/>
  </si>
  <si>
    <t>１　事  業  所  名</t>
    <phoneticPr fontId="4"/>
  </si>
  <si>
    <t>２　異  動  区  分</t>
    <rPh sb="2" eb="3">
      <t>イ</t>
    </rPh>
    <rPh sb="5" eb="6">
      <t>ドウ</t>
    </rPh>
    <rPh sb="8" eb="9">
      <t>ク</t>
    </rPh>
    <rPh sb="11" eb="12">
      <t>ブン</t>
    </rPh>
    <phoneticPr fontId="4"/>
  </si>
  <si>
    <t>３　人員配置区分</t>
    <rPh sb="2" eb="4">
      <t>ジンイン</t>
    </rPh>
    <rPh sb="4" eb="6">
      <t>ハイチ</t>
    </rPh>
    <rPh sb="6" eb="8">
      <t>クブン</t>
    </rPh>
    <phoneticPr fontId="4"/>
  </si>
  <si>
    <t>1　介護老人保健施設（在宅強化型）</t>
    <rPh sb="2" eb="4">
      <t>カイゴ</t>
    </rPh>
    <rPh sb="4" eb="6">
      <t>ロウジン</t>
    </rPh>
    <rPh sb="6" eb="8">
      <t>ホケン</t>
    </rPh>
    <rPh sb="8" eb="10">
      <t>シセツ</t>
    </rPh>
    <rPh sb="11" eb="13">
      <t>ザイタク</t>
    </rPh>
    <rPh sb="13" eb="15">
      <t>キョウカ</t>
    </rPh>
    <rPh sb="15" eb="16">
      <t>ガタ</t>
    </rPh>
    <phoneticPr fontId="4"/>
  </si>
  <si>
    <t>2　介護老人保健施設（基本型）</t>
    <rPh sb="2" eb="4">
      <t>カイゴ</t>
    </rPh>
    <rPh sb="4" eb="6">
      <t>ロウジン</t>
    </rPh>
    <rPh sb="6" eb="8">
      <t>ホケン</t>
    </rPh>
    <rPh sb="8" eb="10">
      <t>シセツ</t>
    </rPh>
    <rPh sb="11" eb="13">
      <t>キホン</t>
    </rPh>
    <rPh sb="13" eb="14">
      <t>ガタ</t>
    </rPh>
    <phoneticPr fontId="4"/>
  </si>
  <si>
    <t>４　届  出  項  目</t>
    <rPh sb="2" eb="3">
      <t>トドケ</t>
    </rPh>
    <rPh sb="5" eb="6">
      <t>デ</t>
    </rPh>
    <rPh sb="8" eb="9">
      <t>コウ</t>
    </rPh>
    <rPh sb="11" eb="12">
      <t>モク</t>
    </rPh>
    <phoneticPr fontId="4"/>
  </si>
  <si>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4"/>
  </si>
  <si>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4"/>
  </si>
  <si>
    <t>５　在宅復帰・在宅療養支援に関する状況</t>
    <phoneticPr fontId="4"/>
  </si>
  <si>
    <t>在宅復帰・在宅療養支援等指標</t>
    <phoneticPr fontId="4"/>
  </si>
  <si>
    <t xml:space="preserve"> A　在宅復帰率</t>
    <rPh sb="3" eb="5">
      <t>ザイタク</t>
    </rPh>
    <rPh sb="5" eb="7">
      <t>フッキ</t>
    </rPh>
    <rPh sb="7" eb="8">
      <t>リツ</t>
    </rPh>
    <phoneticPr fontId="4"/>
  </si>
  <si>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4"/>
  </si>
  <si>
    <t>→</t>
    <phoneticPr fontId="4"/>
  </si>
  <si>
    <t>④</t>
    <phoneticPr fontId="4"/>
  </si>
  <si>
    <t>　①÷（②ー③）×１００
（注５）</t>
    <phoneticPr fontId="4"/>
  </si>
  <si>
    <t>５０％超</t>
    <rPh sb="3" eb="4">
      <t>チョウ</t>
    </rPh>
    <phoneticPr fontId="4"/>
  </si>
  <si>
    <t>前６月間における退所者の延数
（注３,４）</t>
    <rPh sb="0" eb="1">
      <t>ゼン</t>
    </rPh>
    <rPh sb="2" eb="3">
      <t>ガツ</t>
    </rPh>
    <rPh sb="3" eb="4">
      <t>カン</t>
    </rPh>
    <rPh sb="8" eb="10">
      <t>タイショ</t>
    </rPh>
    <rPh sb="10" eb="11">
      <t>シャ</t>
    </rPh>
    <rPh sb="12" eb="13">
      <t>ノベ</t>
    </rPh>
    <rPh sb="13" eb="14">
      <t>スウ</t>
    </rPh>
    <phoneticPr fontId="4"/>
  </si>
  <si>
    <t>３０％超５０％以下</t>
    <rPh sb="3" eb="4">
      <t>チョウ</t>
    </rPh>
    <rPh sb="7" eb="9">
      <t>イカ</t>
    </rPh>
    <phoneticPr fontId="4"/>
  </si>
  <si>
    <t>前６月間における死亡した者の総数
（注３）</t>
    <rPh sb="0" eb="1">
      <t>ゼン</t>
    </rPh>
    <rPh sb="2" eb="3">
      <t>ガツ</t>
    </rPh>
    <rPh sb="3" eb="4">
      <t>カン</t>
    </rPh>
    <rPh sb="8" eb="10">
      <t>シボウ</t>
    </rPh>
    <rPh sb="12" eb="13">
      <t>モノ</t>
    </rPh>
    <phoneticPr fontId="4"/>
  </si>
  <si>
    <t>３０％以下</t>
    <rPh sb="3" eb="5">
      <t>イカ</t>
    </rPh>
    <phoneticPr fontId="4"/>
  </si>
  <si>
    <t xml:space="preserve"> B　ベッド回転率</t>
    <rPh sb="6" eb="9">
      <t>カイテンリツ</t>
    </rPh>
    <phoneticPr fontId="4"/>
  </si>
  <si>
    <t>直近３月間の延入所者数（注６）</t>
    <phoneticPr fontId="4"/>
  </si>
  <si>
    <t>　30.4÷①×(②＋③)÷２×100</t>
    <phoneticPr fontId="4"/>
  </si>
  <si>
    <t>１０％以上</t>
    <rPh sb="3" eb="5">
      <t>イジョウ</t>
    </rPh>
    <phoneticPr fontId="4"/>
  </si>
  <si>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4"/>
  </si>
  <si>
    <t>５％以上１０％未満</t>
    <rPh sb="2" eb="4">
      <t>イジョウ</t>
    </rPh>
    <rPh sb="7" eb="9">
      <t>ミマン</t>
    </rPh>
    <phoneticPr fontId="4"/>
  </si>
  <si>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4"/>
  </si>
  <si>
    <t>５％未満</t>
    <rPh sb="2" eb="4">
      <t>ミマン</t>
    </rPh>
    <phoneticPr fontId="4"/>
  </si>
  <si>
    <t xml:space="preserve"> C　入所前後訪問指導割合</t>
    <rPh sb="11" eb="13">
      <t>ワリアイ</t>
    </rPh>
    <phoneticPr fontId="4"/>
  </si>
  <si>
    <t>前３月間における新規入所者のうち、入所前後訪問指導を行った者の延数
（注９,１０,１１）</t>
    <rPh sb="8" eb="10">
      <t>シンキ</t>
    </rPh>
    <rPh sb="10" eb="12">
      <t>ニュウショ</t>
    </rPh>
    <rPh sb="17" eb="19">
      <t>ニュウショ</t>
    </rPh>
    <rPh sb="35" eb="36">
      <t>チュウ</t>
    </rPh>
    <phoneticPr fontId="4"/>
  </si>
  <si>
    <t>　①÷②×１００（注１２）</t>
    <phoneticPr fontId="4"/>
  </si>
  <si>
    <t>３０％以上</t>
    <rPh sb="3" eb="5">
      <t>イジョウ</t>
    </rPh>
    <phoneticPr fontId="4"/>
  </si>
  <si>
    <t>１０％以上３０％未満</t>
    <rPh sb="3" eb="5">
      <t>イジョウ</t>
    </rPh>
    <phoneticPr fontId="4"/>
  </si>
  <si>
    <t>前３月間における新規入所者の延数
（注１１）</t>
    <rPh sb="8" eb="10">
      <t>シンキ</t>
    </rPh>
    <rPh sb="14" eb="15">
      <t>ノ</t>
    </rPh>
    <phoneticPr fontId="4"/>
  </si>
  <si>
    <t>１０％未満</t>
    <phoneticPr fontId="4"/>
  </si>
  <si>
    <t xml:space="preserve"> D　 退所前後訪問指導割合</t>
    <rPh sb="4" eb="6">
      <t>タイショ</t>
    </rPh>
    <rPh sb="12" eb="14">
      <t>ワリアイ</t>
    </rPh>
    <phoneticPr fontId="4"/>
  </si>
  <si>
    <t>前３月間における新規退所者のうち、退所前後訪問指導を行った者の延数
（注１３,１４,１５）</t>
    <rPh sb="8" eb="10">
      <t>シンキ</t>
    </rPh>
    <phoneticPr fontId="4"/>
  </si>
  <si>
    <t>　①÷②×１００（注１６）</t>
    <phoneticPr fontId="4"/>
  </si>
  <si>
    <t>１０％以上３０％未満</t>
    <rPh sb="3" eb="5">
      <t>イジョウ</t>
    </rPh>
    <rPh sb="8" eb="10">
      <t>ミマン</t>
    </rPh>
    <phoneticPr fontId="4"/>
  </si>
  <si>
    <t>前３月間における居宅への新規退所者の延数（注１５）</t>
    <rPh sb="12" eb="14">
      <t>シンキ</t>
    </rPh>
    <rPh sb="18" eb="19">
      <t>ノ</t>
    </rPh>
    <phoneticPr fontId="4"/>
  </si>
  <si>
    <t>１０％未満</t>
    <rPh sb="3" eb="5">
      <t>ミマン</t>
    </rPh>
    <phoneticPr fontId="4"/>
  </si>
  <si>
    <t xml:space="preserve"> E　居宅サービスの実施状況</t>
    <rPh sb="3" eb="5">
      <t>キョタク</t>
    </rPh>
    <rPh sb="10" eb="12">
      <t>ジッシ</t>
    </rPh>
    <rPh sb="12" eb="14">
      <t>ジョウキョウ</t>
    </rPh>
    <phoneticPr fontId="4"/>
  </si>
  <si>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4"/>
  </si>
  <si>
    <t>３サービス</t>
    <phoneticPr fontId="4"/>
  </si>
  <si>
    <t>２サービス（訪問リハビリテーションを含む）</t>
    <rPh sb="6" eb="8">
      <t>ホウモン</t>
    </rPh>
    <rPh sb="18" eb="19">
      <t>フク</t>
    </rPh>
    <phoneticPr fontId="4"/>
  </si>
  <si>
    <t>２サービス（訪問リハビリテーションを含まない）</t>
    <rPh sb="6" eb="8">
      <t>ホウモン</t>
    </rPh>
    <rPh sb="18" eb="19">
      <t>フク</t>
    </rPh>
    <phoneticPr fontId="4"/>
  </si>
  <si>
    <t>1</t>
    <phoneticPr fontId="4"/>
  </si>
  <si>
    <t>１サービス以下</t>
    <rPh sb="5" eb="7">
      <t>イカ</t>
    </rPh>
    <phoneticPr fontId="4"/>
  </si>
  <si>
    <t xml:space="preserve"> F　リハ専門職員の配置割合</t>
    <rPh sb="12" eb="14">
      <t>ワリアイ</t>
    </rPh>
    <phoneticPr fontId="4"/>
  </si>
  <si>
    <t>前３月間における理学療法士等の当該介護保健施設サービスの提供に従事する勤務延時間数（注１８）</t>
    <phoneticPr fontId="4"/>
  </si>
  <si>
    <t>⑤</t>
    <phoneticPr fontId="4"/>
  </si>
  <si>
    <t>　①÷②÷③×④×１００</t>
    <phoneticPr fontId="4"/>
  </si>
  <si>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4"/>
  </si>
  <si>
    <t>理学療法士等が前３月間に勤務すべき時間
（注１８,２０）</t>
    <rPh sb="7" eb="8">
      <t>マエ</t>
    </rPh>
    <rPh sb="9" eb="10">
      <t>ツキ</t>
    </rPh>
    <rPh sb="10" eb="11">
      <t>カン</t>
    </rPh>
    <phoneticPr fontId="4"/>
  </si>
  <si>
    <t>算定日が属する月の前３月間における延入所者数（注２１）</t>
    <phoneticPr fontId="4"/>
  </si>
  <si>
    <t>３以上５未満</t>
    <rPh sb="1" eb="3">
      <t>イジョウ</t>
    </rPh>
    <rPh sb="4" eb="6">
      <t>ミマン</t>
    </rPh>
    <phoneticPr fontId="4"/>
  </si>
  <si>
    <t>算定日が属する月の前３月間の日数</t>
    <phoneticPr fontId="4"/>
  </si>
  <si>
    <t>３未満</t>
    <rPh sb="1" eb="3">
      <t>ミマン</t>
    </rPh>
    <phoneticPr fontId="4"/>
  </si>
  <si>
    <t xml:space="preserve"> G　支援相談員の配置割合</t>
    <rPh sb="3" eb="5">
      <t>シエン</t>
    </rPh>
    <rPh sb="5" eb="8">
      <t>ソウダンイン</t>
    </rPh>
    <rPh sb="11" eb="13">
      <t>ワリアイ</t>
    </rPh>
    <phoneticPr fontId="4"/>
  </si>
  <si>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4"/>
  </si>
  <si>
    <t>支援相談員が前３月間に勤務すべき時間
（注２０）</t>
    <phoneticPr fontId="4"/>
  </si>
  <si>
    <t>２以上３未満</t>
    <rPh sb="1" eb="3">
      <t>イジョウ</t>
    </rPh>
    <rPh sb="4" eb="6">
      <t>ミマン</t>
    </rPh>
    <phoneticPr fontId="4"/>
  </si>
  <si>
    <t>前３月間における延入所者数
（注２１）</t>
    <phoneticPr fontId="4"/>
  </si>
  <si>
    <t>２未満</t>
    <rPh sb="1" eb="3">
      <t>ミマン</t>
    </rPh>
    <phoneticPr fontId="4"/>
  </si>
  <si>
    <t>前３月間の延日数</t>
    <phoneticPr fontId="4"/>
  </si>
  <si>
    <t xml:space="preserve"> H　要介護４又は５の割合</t>
    <phoneticPr fontId="4"/>
  </si>
  <si>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4"/>
  </si>
  <si>
    <t>　①÷②×１００</t>
    <phoneticPr fontId="4"/>
  </si>
  <si>
    <t>５０％以上</t>
    <rPh sb="3" eb="5">
      <t>イジョウ</t>
    </rPh>
    <phoneticPr fontId="4"/>
  </si>
  <si>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4"/>
  </si>
  <si>
    <t>３５％以上５０％未満</t>
    <rPh sb="3" eb="5">
      <t>イジョウ</t>
    </rPh>
    <rPh sb="8" eb="10">
      <t>ミマン</t>
    </rPh>
    <phoneticPr fontId="4"/>
  </si>
  <si>
    <t>３５％未満</t>
    <rPh sb="3" eb="5">
      <t>ミマン</t>
    </rPh>
    <phoneticPr fontId="4"/>
  </si>
  <si>
    <t xml:space="preserve"> I　喀痰吸引の実施割合</t>
    <rPh sb="3" eb="5">
      <t>カクタン</t>
    </rPh>
    <rPh sb="5" eb="7">
      <t>キュウイン</t>
    </rPh>
    <rPh sb="8" eb="10">
      <t>ジッシ</t>
    </rPh>
    <rPh sb="10" eb="12">
      <t>ワリアイ</t>
    </rPh>
    <phoneticPr fontId="4"/>
  </si>
  <si>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4"/>
  </si>
  <si>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4"/>
  </si>
  <si>
    <t xml:space="preserve"> J　経管栄養の実施割合</t>
    <rPh sb="3" eb="7">
      <t>ケイカンエイヨウ</t>
    </rPh>
    <rPh sb="8" eb="10">
      <t>ジッシ</t>
    </rPh>
    <rPh sb="10" eb="12">
      <t>ワリアイ</t>
    </rPh>
    <phoneticPr fontId="4"/>
  </si>
  <si>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4"/>
  </si>
  <si>
    <t>↓</t>
    <phoneticPr fontId="4"/>
  </si>
  <si>
    <t>上記評価項目（A～J）について、項目に応じた「在宅復帰・在宅療養支援等指標」の合計値を記入</t>
    <phoneticPr fontId="4"/>
  </si>
  <si>
    <t>６　介護老人保健施設の基本サービス費に係る届出内容</t>
    <rPh sb="11" eb="13">
      <t>キホン</t>
    </rPh>
    <rPh sb="17" eb="18">
      <t>ヒ</t>
    </rPh>
    <phoneticPr fontId="4"/>
  </si>
  <si>
    <t>①　基本型</t>
    <rPh sb="2" eb="5">
      <t>キホンガタ</t>
    </rPh>
    <phoneticPr fontId="4"/>
  </si>
  <si>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4"/>
  </si>
  <si>
    <t>　退所時指導等の実施（注２６）</t>
    <phoneticPr fontId="4"/>
  </si>
  <si>
    <t>　リハビリテーションマネジメントの実施（注２７）</t>
    <phoneticPr fontId="4"/>
  </si>
  <si>
    <t>　医師の詳細な指示の実施（注２８）</t>
    <phoneticPr fontId="4"/>
  </si>
  <si>
    <t>②　在宅強化型</t>
    <rPh sb="2" eb="4">
      <t>ザイタク</t>
    </rPh>
    <rPh sb="4" eb="6">
      <t>キョウカ</t>
    </rPh>
    <rPh sb="6" eb="7">
      <t>ガタ</t>
    </rPh>
    <phoneticPr fontId="4"/>
  </si>
  <si>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4"/>
  </si>
  <si>
    <t>　地域に貢献する活動の実施</t>
    <phoneticPr fontId="4"/>
  </si>
  <si>
    <t>⑥</t>
    <phoneticPr fontId="4"/>
  </si>
  <si>
    <t>　充実したリハビリテーションの実施（注２９）</t>
    <phoneticPr fontId="4"/>
  </si>
  <si>
    <t>７　在宅復帰・在宅療養支援機能加算に係る届出内容</t>
    <rPh sb="18" eb="19">
      <t>カカ</t>
    </rPh>
    <rPh sb="20" eb="22">
      <t>トドケデ</t>
    </rPh>
    <rPh sb="22" eb="24">
      <t>ナイヨウ</t>
    </rPh>
    <phoneticPr fontId="4"/>
  </si>
  <si>
    <t>①　在宅復帰・在宅療養支援機能加算（Ⅰ）</t>
    <rPh sb="15" eb="17">
      <t>カサン</t>
    </rPh>
    <phoneticPr fontId="4"/>
  </si>
  <si>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4"/>
  </si>
  <si>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4"/>
  </si>
  <si>
    <t>②　在宅復帰・在宅療養支援機能加算（Ⅱ）</t>
    <rPh sb="15" eb="17">
      <t>カサン</t>
    </rPh>
    <phoneticPr fontId="4"/>
  </si>
  <si>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4"/>
  </si>
  <si>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4"/>
  </si>
  <si>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4"/>
  </si>
  <si>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4"/>
  </si>
  <si>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4"/>
  </si>
  <si>
    <t>（別紙29－2）</t>
    <phoneticPr fontId="4"/>
  </si>
  <si>
    <t>３５％以上</t>
    <rPh sb="3" eb="5">
      <t>イジョウ</t>
    </rPh>
    <phoneticPr fontId="4"/>
  </si>
  <si>
    <t>１５％以上３５％未満</t>
    <rPh sb="3" eb="5">
      <t>イジョウ</t>
    </rPh>
    <phoneticPr fontId="4"/>
  </si>
  <si>
    <t>１５％未満</t>
    <phoneticPr fontId="4"/>
  </si>
  <si>
    <t>理学療法士等が前３月間に勤務すべき時間（注１８,２０）</t>
    <rPh sb="7" eb="8">
      <t>マエ</t>
    </rPh>
    <rPh sb="9" eb="10">
      <t>ツキ</t>
    </rPh>
    <rPh sb="10" eb="11">
      <t>カン</t>
    </rPh>
    <phoneticPr fontId="4"/>
  </si>
  <si>
    <t>３以上かつ社会福祉士１以上</t>
    <rPh sb="1" eb="3">
      <t>イジョウ</t>
    </rPh>
    <rPh sb="5" eb="7">
      <t>シャカイ</t>
    </rPh>
    <rPh sb="7" eb="10">
      <t>フクシシ</t>
    </rPh>
    <rPh sb="11" eb="13">
      <t>イジョウ</t>
    </rPh>
    <phoneticPr fontId="4"/>
  </si>
  <si>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4"/>
  </si>
  <si>
    <t>　医師の詳細な指示の実施（注２８）</t>
    <rPh sb="1" eb="3">
      <t>イシ</t>
    </rPh>
    <rPh sb="4" eb="6">
      <t>ショウサイ</t>
    </rPh>
    <rPh sb="7" eb="9">
      <t>シジ</t>
    </rPh>
    <phoneticPr fontId="4"/>
  </si>
  <si>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4"/>
  </si>
  <si>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4"/>
  </si>
  <si>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4"/>
  </si>
  <si>
    <t>（別紙29－3）</t>
    <phoneticPr fontId="4"/>
  </si>
  <si>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4"/>
  </si>
  <si>
    <t>1　介護老人保健施設（療養型）</t>
    <rPh sb="2" eb="4">
      <t>カイゴ</t>
    </rPh>
    <rPh sb="4" eb="6">
      <t>ロウジン</t>
    </rPh>
    <rPh sb="6" eb="8">
      <t>ホケン</t>
    </rPh>
    <rPh sb="8" eb="10">
      <t>シセツ</t>
    </rPh>
    <rPh sb="11" eb="14">
      <t>リョウヨウガタ</t>
    </rPh>
    <phoneticPr fontId="4"/>
  </si>
  <si>
    <t>４　届  出  項  目</t>
    <rPh sb="2" eb="3">
      <t>トドケ</t>
    </rPh>
    <rPh sb="5" eb="6">
      <t>デ</t>
    </rPh>
    <rPh sb="8" eb="9">
      <t>コウ</t>
    </rPh>
    <rPh sb="11" eb="12">
      <t>メ</t>
    </rPh>
    <phoneticPr fontId="4"/>
  </si>
  <si>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4"/>
  </si>
  <si>
    <t xml:space="preserve">     </t>
    <phoneticPr fontId="4"/>
  </si>
  <si>
    <t>５　介護老人保健施設（療養型）に係る届出内容</t>
    <phoneticPr fontId="4"/>
  </si>
  <si>
    <t>　①　新規入所者の状況（注）</t>
    <rPh sb="3" eb="5">
      <t>シンキ</t>
    </rPh>
    <rPh sb="5" eb="7">
      <t>ニュウショ</t>
    </rPh>
    <rPh sb="7" eb="8">
      <t>シャ</t>
    </rPh>
    <rPh sb="9" eb="11">
      <t>ジョウキョウ</t>
    </rPh>
    <rPh sb="12" eb="13">
      <t>チュウ</t>
    </rPh>
    <phoneticPr fontId="4"/>
  </si>
  <si>
    <t>　前12月の新規入所者の総数</t>
    <rPh sb="1" eb="2">
      <t>ゼン</t>
    </rPh>
    <rPh sb="4" eb="5">
      <t>ツキ</t>
    </rPh>
    <phoneticPr fontId="4"/>
  </si>
  <si>
    <t>　①のうち、医療機関を退院し入所した者の総数</t>
    <phoneticPr fontId="4"/>
  </si>
  <si>
    <t>　①のうち、自宅等から入所した者の総数</t>
    <rPh sb="8" eb="9">
      <t>トウ</t>
    </rPh>
    <phoneticPr fontId="4"/>
  </si>
  <si>
    <t>　（①に占める②の割合）－（①に占める③の割合）</t>
    <rPh sb="4" eb="5">
      <t>シ</t>
    </rPh>
    <rPh sb="9" eb="11">
      <t>ワリアイ</t>
    </rPh>
    <rPh sb="16" eb="17">
      <t>シ</t>
    </rPh>
    <rPh sb="21" eb="23">
      <t>ワリアイ</t>
    </rPh>
    <phoneticPr fontId="4"/>
  </si>
  <si>
    <t>　 ②　入所者・利用者の利用状況</t>
    <rPh sb="4" eb="7">
      <t>ニュウショシャ</t>
    </rPh>
    <rPh sb="8" eb="11">
      <t>リヨウシャ</t>
    </rPh>
    <rPh sb="12" eb="13">
      <t>リ</t>
    </rPh>
    <rPh sb="13" eb="14">
      <t>ヨウ</t>
    </rPh>
    <rPh sb="14" eb="16">
      <t>ジョウキョウ</t>
    </rPh>
    <phoneticPr fontId="4"/>
  </si>
  <si>
    <t>前々々月末</t>
    <rPh sb="0" eb="2">
      <t>ゼンゼン</t>
    </rPh>
    <rPh sb="3" eb="5">
      <t>ゲツマツ</t>
    </rPh>
    <phoneticPr fontId="4"/>
  </si>
  <si>
    <t>前々月末</t>
    <rPh sb="0" eb="2">
      <t>ゼンゼン</t>
    </rPh>
    <rPh sb="2" eb="4">
      <t>ゲツマツ</t>
    </rPh>
    <phoneticPr fontId="4"/>
  </si>
  <si>
    <t>前月末</t>
    <rPh sb="0" eb="1">
      <t>マエ</t>
    </rPh>
    <rPh sb="1" eb="3">
      <t>ゲツマツ</t>
    </rPh>
    <phoneticPr fontId="4"/>
  </si>
  <si>
    <t>平均</t>
    <rPh sb="0" eb="2">
      <t>ヘイキン</t>
    </rPh>
    <phoneticPr fontId="4"/>
  </si>
  <si>
    <t>前3月の入所者及び利用者の総数</t>
    <rPh sb="0" eb="1">
      <t>マエ</t>
    </rPh>
    <rPh sb="2" eb="3">
      <t>ツキ</t>
    </rPh>
    <rPh sb="4" eb="6">
      <t>ニュウショ</t>
    </rPh>
    <rPh sb="6" eb="7">
      <t>シャ</t>
    </rPh>
    <rPh sb="7" eb="8">
      <t>オヨ</t>
    </rPh>
    <rPh sb="9" eb="12">
      <t>リヨウシャ</t>
    </rPh>
    <rPh sb="13" eb="15">
      <t>ソウスウ</t>
    </rPh>
    <phoneticPr fontId="4"/>
  </si>
  <si>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4"/>
  </si>
  <si>
    <t>3月間の平均</t>
    <rPh sb="1" eb="2">
      <t>ツキ</t>
    </rPh>
    <rPh sb="2" eb="3">
      <t>カン</t>
    </rPh>
    <rPh sb="4" eb="6">
      <t>ヘイキン</t>
    </rPh>
    <phoneticPr fontId="4"/>
  </si>
  <si>
    <t>①に占める②の割合</t>
    <phoneticPr fontId="4"/>
  </si>
  <si>
    <t>１５％以上</t>
    <rPh sb="3" eb="5">
      <t>イジョウ</t>
    </rPh>
    <phoneticPr fontId="4"/>
  </si>
  <si>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4"/>
  </si>
  <si>
    <t>①に占める④の割合</t>
    <phoneticPr fontId="4"/>
  </si>
  <si>
    <t>２０％以上</t>
    <rPh sb="3" eb="5">
      <t>イジョウ</t>
    </rPh>
    <phoneticPr fontId="4"/>
  </si>
  <si>
    <t xml:space="preserve">　  </t>
    <phoneticPr fontId="4"/>
  </si>
  <si>
    <t>６　療養体制維持特別加算（Ⅱ）に係る届出内容</t>
    <phoneticPr fontId="4"/>
  </si>
  <si>
    <t>　①　入所者及び利用者の状況</t>
    <rPh sb="3" eb="6">
      <t>ニュウショシャ</t>
    </rPh>
    <rPh sb="6" eb="7">
      <t>オヨ</t>
    </rPh>
    <rPh sb="8" eb="11">
      <t>リヨウシャ</t>
    </rPh>
    <rPh sb="12" eb="14">
      <t>ジョウキョウ</t>
    </rPh>
    <phoneticPr fontId="4"/>
  </si>
  <si>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4"/>
  </si>
  <si>
    <t>かつ</t>
    <phoneticPr fontId="4"/>
  </si>
  <si>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4"/>
  </si>
  <si>
    <t>（別紙35）</t>
    <phoneticPr fontId="4"/>
  </si>
  <si>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4"/>
  </si>
  <si>
    <t>1 （介護予防）特定施設入居者生活介護</t>
    <rPh sb="3" eb="5">
      <t>カイゴ</t>
    </rPh>
    <rPh sb="5" eb="7">
      <t>ヨボウ</t>
    </rPh>
    <phoneticPr fontId="4"/>
  </si>
  <si>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4"/>
  </si>
  <si>
    <t>3 （介護予防）認知症対応型共同生活介護</t>
    <rPh sb="3" eb="5">
      <t>カイゴ</t>
    </rPh>
    <rPh sb="5" eb="7">
      <t>ヨボウ</t>
    </rPh>
    <phoneticPr fontId="4"/>
  </si>
  <si>
    <t>4　介護老人福祉施設</t>
    <rPh sb="2" eb="4">
      <t>カイゴ</t>
    </rPh>
    <rPh sb="4" eb="6">
      <t>ロウジン</t>
    </rPh>
    <rPh sb="6" eb="8">
      <t>フクシ</t>
    </rPh>
    <rPh sb="8" eb="10">
      <t>シセツ</t>
    </rPh>
    <phoneticPr fontId="4"/>
  </si>
  <si>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4"/>
  </si>
  <si>
    <t>6　介護老人保健施設</t>
    <rPh sb="2" eb="4">
      <t>カイゴ</t>
    </rPh>
    <rPh sb="4" eb="6">
      <t>ロウジン</t>
    </rPh>
    <rPh sb="6" eb="8">
      <t>ホケン</t>
    </rPh>
    <rPh sb="8" eb="10">
      <t>シセツ</t>
    </rPh>
    <phoneticPr fontId="4"/>
  </si>
  <si>
    <t>7　介護医療院</t>
    <rPh sb="2" eb="4">
      <t>カイゴ</t>
    </rPh>
    <rPh sb="4" eb="6">
      <t>イリョウ</t>
    </rPh>
    <rPh sb="6" eb="7">
      <t>イン</t>
    </rPh>
    <phoneticPr fontId="4"/>
  </si>
  <si>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4"/>
  </si>
  <si>
    <t>2　高齢者施設等感染対策向上加算（Ⅱ）</t>
    <phoneticPr fontId="4"/>
  </si>
  <si>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4"/>
  </si>
  <si>
    <t>連携している第二種協定指定医療機関</t>
    <rPh sb="0" eb="2">
      <t>レンケイ</t>
    </rPh>
    <rPh sb="6" eb="17">
      <t>ダイニシュキョウテイシテイイリョウキカン</t>
    </rPh>
    <phoneticPr fontId="4"/>
  </si>
  <si>
    <t>医療機関名</t>
    <rPh sb="0" eb="2">
      <t>イリョウキカンメイ</t>
    </rPh>
    <phoneticPr fontId="4"/>
  </si>
  <si>
    <t>医療機関コード</t>
    <rPh sb="0" eb="2">
      <t>イリョウ</t>
    </rPh>
    <rPh sb="2" eb="4">
      <t>キカン</t>
    </rPh>
    <phoneticPr fontId="4"/>
  </si>
  <si>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4"/>
  </si>
  <si>
    <t>　　　　医療機関名（※１）</t>
    <rPh sb="4" eb="6">
      <t>イリョウキカンメイ</t>
    </rPh>
    <phoneticPr fontId="4"/>
  </si>
  <si>
    <t>医療機関が届け出ている診療報酬</t>
    <rPh sb="0" eb="2">
      <t>イリョウ</t>
    </rPh>
    <rPh sb="2" eb="4">
      <t>キカン</t>
    </rPh>
    <rPh sb="5" eb="6">
      <t>トド</t>
    </rPh>
    <rPh sb="7" eb="8">
      <t>デ</t>
    </rPh>
    <rPh sb="11" eb="13">
      <t>シンリョウ</t>
    </rPh>
    <rPh sb="13" eb="15">
      <t>ホウシュウ</t>
    </rPh>
    <phoneticPr fontId="4"/>
  </si>
  <si>
    <t>1 感染対策向上加算１</t>
    <rPh sb="2" eb="4">
      <t>カンセン</t>
    </rPh>
    <rPh sb="4" eb="6">
      <t>タイサク</t>
    </rPh>
    <rPh sb="6" eb="8">
      <t>コウジョウ</t>
    </rPh>
    <rPh sb="8" eb="10">
      <t>カサン</t>
    </rPh>
    <phoneticPr fontId="4"/>
  </si>
  <si>
    <t>2 感染対策向上加算２</t>
    <rPh sb="2" eb="4">
      <t>カンセン</t>
    </rPh>
    <rPh sb="4" eb="6">
      <t>タイサク</t>
    </rPh>
    <rPh sb="6" eb="8">
      <t>コウジョウ</t>
    </rPh>
    <rPh sb="8" eb="10">
      <t>カサン</t>
    </rPh>
    <phoneticPr fontId="4"/>
  </si>
  <si>
    <t>3 感染対策向上加算３</t>
    <rPh sb="2" eb="4">
      <t>カンセン</t>
    </rPh>
    <rPh sb="4" eb="6">
      <t>タイサク</t>
    </rPh>
    <rPh sb="6" eb="8">
      <t>コウジョウ</t>
    </rPh>
    <rPh sb="8" eb="10">
      <t>カサン</t>
    </rPh>
    <phoneticPr fontId="4"/>
  </si>
  <si>
    <t>4 外来感染対策向上加算</t>
    <rPh sb="2" eb="4">
      <t>ガイライ</t>
    </rPh>
    <rPh sb="4" eb="6">
      <t>カンセン</t>
    </rPh>
    <rPh sb="6" eb="8">
      <t>タイサク</t>
    </rPh>
    <rPh sb="8" eb="10">
      <t>コウジョウ</t>
    </rPh>
    <rPh sb="10" eb="12">
      <t>カサン</t>
    </rPh>
    <phoneticPr fontId="4"/>
  </si>
  <si>
    <t>地域の医師会の名称（※１）</t>
    <rPh sb="0" eb="2">
      <t>チイキ</t>
    </rPh>
    <rPh sb="3" eb="6">
      <t>イシカイ</t>
    </rPh>
    <rPh sb="7" eb="9">
      <t>メイショウ</t>
    </rPh>
    <phoneticPr fontId="4"/>
  </si>
  <si>
    <t>院内感染対策に関する研修又は訓練に参加した日時</t>
    <phoneticPr fontId="4"/>
  </si>
  <si>
    <t>月</t>
    <rPh sb="0" eb="1">
      <t>ツキ</t>
    </rPh>
    <phoneticPr fontId="4"/>
  </si>
  <si>
    <t>6　高齢者施設等感染対策向上加算（Ⅱ）に係る届出</t>
    <rPh sb="20" eb="21">
      <t>カカ</t>
    </rPh>
    <rPh sb="22" eb="24">
      <t>トドケデ</t>
    </rPh>
    <phoneticPr fontId="4"/>
  </si>
  <si>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4"/>
  </si>
  <si>
    <t>実地指導を受けた日時</t>
    <rPh sb="0" eb="2">
      <t>ジッチ</t>
    </rPh>
    <rPh sb="2" eb="4">
      <t>シドウ</t>
    </rPh>
    <rPh sb="5" eb="6">
      <t>ウ</t>
    </rPh>
    <rPh sb="8" eb="10">
      <t>ニチジ</t>
    </rPh>
    <phoneticPr fontId="4"/>
  </si>
  <si>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4"/>
  </si>
  <si>
    <t>備考２</t>
    <phoneticPr fontId="4"/>
  </si>
  <si>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4"/>
  </si>
  <si>
    <t>備考３</t>
    <phoneticPr fontId="4"/>
  </si>
  <si>
    <t>高齢者施設等感染対策向上加算（Ⅰ）及び（Ⅱ）は併算定が可能である。</t>
    <rPh sb="17" eb="18">
      <t>オヨ</t>
    </rPh>
    <rPh sb="23" eb="24">
      <t>ヘイ</t>
    </rPh>
    <rPh sb="24" eb="26">
      <t>サンテイ</t>
    </rPh>
    <rPh sb="27" eb="29">
      <t>カノウ</t>
    </rPh>
    <phoneticPr fontId="4"/>
  </si>
  <si>
    <t>備考４</t>
    <phoneticPr fontId="4"/>
  </si>
  <si>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4"/>
  </si>
  <si>
    <t>（※１）</t>
    <phoneticPr fontId="4"/>
  </si>
  <si>
    <t>研修若しくは訓練を行った医療機関又は地域の医師会のいずれかを記載してください。</t>
    <rPh sb="2" eb="3">
      <t>モ</t>
    </rPh>
    <rPh sb="16" eb="17">
      <t>マタ</t>
    </rPh>
    <rPh sb="30" eb="32">
      <t>キサイ</t>
    </rPh>
    <phoneticPr fontId="4"/>
  </si>
  <si>
    <t>（別紙38）</t>
    <rPh sb="1" eb="3">
      <t>ベッシ</t>
    </rPh>
    <phoneticPr fontId="4"/>
  </si>
  <si>
    <t>栄養マネジメント体制に関する届出書</t>
    <rPh sb="0" eb="2">
      <t>エイヨウ</t>
    </rPh>
    <rPh sb="8" eb="10">
      <t>タイセイ</t>
    </rPh>
    <rPh sb="11" eb="12">
      <t>カン</t>
    </rPh>
    <rPh sb="14" eb="17">
      <t>トドケデショ</t>
    </rPh>
    <phoneticPr fontId="4"/>
  </si>
  <si>
    <t>1　介護老人福祉施設</t>
    <rPh sb="2" eb="4">
      <t>カイゴ</t>
    </rPh>
    <rPh sb="4" eb="6">
      <t>ロウジン</t>
    </rPh>
    <rPh sb="6" eb="8">
      <t>フクシ</t>
    </rPh>
    <rPh sb="8" eb="10">
      <t>シセツ</t>
    </rPh>
    <phoneticPr fontId="4"/>
  </si>
  <si>
    <t>2　介護老人保健施設</t>
    <rPh sb="2" eb="4">
      <t>カイゴ</t>
    </rPh>
    <rPh sb="4" eb="6">
      <t>ロウジン</t>
    </rPh>
    <rPh sb="6" eb="8">
      <t>ホケン</t>
    </rPh>
    <rPh sb="8" eb="10">
      <t>シセツ</t>
    </rPh>
    <phoneticPr fontId="4"/>
  </si>
  <si>
    <t>3　地域密着型介護老人福祉施設</t>
    <rPh sb="2" eb="4">
      <t>チイキ</t>
    </rPh>
    <rPh sb="4" eb="7">
      <t>ミッチャクガタ</t>
    </rPh>
    <rPh sb="7" eb="9">
      <t>カイゴ</t>
    </rPh>
    <rPh sb="9" eb="11">
      <t>ロウジン</t>
    </rPh>
    <rPh sb="11" eb="13">
      <t>フクシ</t>
    </rPh>
    <rPh sb="13" eb="15">
      <t>シセツ</t>
    </rPh>
    <phoneticPr fontId="4"/>
  </si>
  <si>
    <t>4　介護医療院</t>
    <rPh sb="2" eb="4">
      <t>カイゴ</t>
    </rPh>
    <rPh sb="4" eb="6">
      <t>イリョウ</t>
    </rPh>
    <rPh sb="6" eb="7">
      <t>イン</t>
    </rPh>
    <phoneticPr fontId="4"/>
  </si>
  <si>
    <t>栄養マネジメントの状況</t>
    <rPh sb="0" eb="2">
      <t>エイヨウ</t>
    </rPh>
    <rPh sb="9" eb="11">
      <t>ジョウキョウ</t>
    </rPh>
    <phoneticPr fontId="4"/>
  </si>
  <si>
    <t>１．基本サービス（栄養ケア・マネジメントの実施）</t>
    <rPh sb="2" eb="4">
      <t>キホン</t>
    </rPh>
    <rPh sb="9" eb="11">
      <t>エイヨウ</t>
    </rPh>
    <rPh sb="21" eb="23">
      <t>ジッシ</t>
    </rPh>
    <phoneticPr fontId="4"/>
  </si>
  <si>
    <t>栄養マネジメントに関わる者（注）</t>
    <rPh sb="0" eb="2">
      <t>エイヨウ</t>
    </rPh>
    <rPh sb="9" eb="10">
      <t>カカ</t>
    </rPh>
    <rPh sb="12" eb="13">
      <t>モノ</t>
    </rPh>
    <rPh sb="14" eb="15">
      <t>チュウ</t>
    </rPh>
    <phoneticPr fontId="4"/>
  </si>
  <si>
    <t>職　種</t>
    <rPh sb="0" eb="1">
      <t>ショク</t>
    </rPh>
    <rPh sb="2" eb="3">
      <t>タネ</t>
    </rPh>
    <phoneticPr fontId="4"/>
  </si>
  <si>
    <t>氏　名</t>
    <rPh sb="0" eb="1">
      <t>シ</t>
    </rPh>
    <rPh sb="2" eb="3">
      <t>メイ</t>
    </rPh>
    <phoneticPr fontId="4"/>
  </si>
  <si>
    <t>医　　　師</t>
    <rPh sb="0" eb="1">
      <t>イ</t>
    </rPh>
    <rPh sb="4" eb="5">
      <t>シ</t>
    </rPh>
    <phoneticPr fontId="4"/>
  </si>
  <si>
    <t>歯科医師</t>
    <rPh sb="0" eb="2">
      <t>シカ</t>
    </rPh>
    <rPh sb="2" eb="4">
      <t>イシ</t>
    </rPh>
    <phoneticPr fontId="4"/>
  </si>
  <si>
    <t>管 理 栄 養 士</t>
    <rPh sb="0" eb="1">
      <t>カン</t>
    </rPh>
    <rPh sb="2" eb="3">
      <t>リ</t>
    </rPh>
    <rPh sb="4" eb="5">
      <t>エイ</t>
    </rPh>
    <rPh sb="6" eb="7">
      <t>オサム</t>
    </rPh>
    <rPh sb="8" eb="9">
      <t>シ</t>
    </rPh>
    <phoneticPr fontId="4"/>
  </si>
  <si>
    <t>看　護　師</t>
    <rPh sb="0" eb="1">
      <t>ミ</t>
    </rPh>
    <rPh sb="2" eb="3">
      <t>ユズル</t>
    </rPh>
    <rPh sb="4" eb="5">
      <t>シ</t>
    </rPh>
    <phoneticPr fontId="4"/>
  </si>
  <si>
    <t>介護支援専門員</t>
    <rPh sb="0" eb="2">
      <t>カイゴ</t>
    </rPh>
    <rPh sb="2" eb="4">
      <t>シエン</t>
    </rPh>
    <rPh sb="4" eb="7">
      <t>センモンイン</t>
    </rPh>
    <phoneticPr fontId="4"/>
  </si>
  <si>
    <t>２．栄養マネジメント強化加算</t>
    <rPh sb="2" eb="4">
      <t>エイヨウ</t>
    </rPh>
    <rPh sb="10" eb="12">
      <t>キョウカ</t>
    </rPh>
    <rPh sb="12" eb="14">
      <t>カサン</t>
    </rPh>
    <phoneticPr fontId="4"/>
  </si>
  <si>
    <t>ａ．入所者数</t>
    <rPh sb="2" eb="5">
      <t>ニュウショシャ</t>
    </rPh>
    <rPh sb="5" eb="6">
      <t>スウ</t>
    </rPh>
    <phoneticPr fontId="4"/>
  </si>
  <si>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4"/>
  </si>
  <si>
    <t>入所者数を
50で除した
数以上</t>
    <rPh sb="0" eb="3">
      <t>ニュウショシャ</t>
    </rPh>
    <rPh sb="3" eb="4">
      <t>スウ</t>
    </rPh>
    <rPh sb="9" eb="10">
      <t>ジョ</t>
    </rPh>
    <rPh sb="13" eb="14">
      <t>カズ</t>
    </rPh>
    <rPh sb="14" eb="16">
      <t>イジョウ</t>
    </rPh>
    <phoneticPr fontId="4"/>
  </si>
  <si>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4"/>
  </si>
  <si>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4"/>
  </si>
  <si>
    <t>注　「栄養マネジメントに関わる者」には、共同で栄養ケア計画を作成している者の職種及び氏名を記入してください。</t>
    <rPh sb="0" eb="1">
      <t>チュウ</t>
    </rPh>
    <phoneticPr fontId="4"/>
  </si>
  <si>
    <t>（別紙40）</t>
    <phoneticPr fontId="4"/>
  </si>
  <si>
    <t>認知症チームケア推進加算に係る届出書</t>
    <rPh sb="13" eb="14">
      <t>カカ</t>
    </rPh>
    <rPh sb="15" eb="18">
      <t>トドケデショ</t>
    </rPh>
    <phoneticPr fontId="4"/>
  </si>
  <si>
    <t>１（介護予防）認知症対応型共同生活介護</t>
    <phoneticPr fontId="4"/>
  </si>
  <si>
    <t>２　介護老人福祉施設</t>
    <phoneticPr fontId="4"/>
  </si>
  <si>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4"/>
  </si>
  <si>
    <t>４　介護老人保健施設</t>
    <phoneticPr fontId="4"/>
  </si>
  <si>
    <t>５　介護医療院</t>
    <phoneticPr fontId="4"/>
  </si>
  <si>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</si>
  <si>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</si>
  <si>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4"/>
  </si>
  <si>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4"/>
  </si>
  <si>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4"/>
  </si>
  <si>
    <t>注　届出日の属する月の前３月の各月末時点の利用者又は入所者の数</t>
    <rPh sb="24" eb="25">
      <t>マタ</t>
    </rPh>
    <rPh sb="26" eb="29">
      <t>ニュウショシャ</t>
    </rPh>
    <phoneticPr fontId="4"/>
  </si>
  <si>
    <t>の平均で算定。</t>
    <phoneticPr fontId="4"/>
  </si>
  <si>
    <t>認知症の行動・心理症状の予防等に資する認知症介護の指導に係る専門的な研修を修了</t>
    <phoneticPr fontId="4"/>
  </si>
  <si>
    <t>している者又は認知症介護に係る専門的な研修及び認知症の行動・心理症状の予防等に資する</t>
    <rPh sb="4" eb="5">
      <t>モノ</t>
    </rPh>
    <rPh sb="5" eb="6">
      <t>マタ</t>
    </rPh>
    <rPh sb="37" eb="38">
      <t>トウ</t>
    </rPh>
    <phoneticPr fontId="4"/>
  </si>
  <si>
    <t>ケアプログラムを含んだ研修を修了している者を必要数以上配置し、かつ、複数人の介護職員</t>
    <phoneticPr fontId="4"/>
  </si>
  <si>
    <t>からなる認知症の行動・心理症状に対応するチームを組んでいる</t>
    <phoneticPr fontId="4"/>
  </si>
  <si>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4"/>
  </si>
  <si>
    <t>専門的な研修を修了している者又は認知症介護に係る専門的な</t>
    <rPh sb="14" eb="15">
      <t>マタ</t>
    </rPh>
    <phoneticPr fontId="4"/>
  </si>
  <si>
    <t>研修及び認知症の行動・心理症状の予防に資するケアプログラムを</t>
    <phoneticPr fontId="4"/>
  </si>
  <si>
    <t>含んだ研修を修了している者の数</t>
    <phoneticPr fontId="4"/>
  </si>
  <si>
    <t>対象者に対し、個別に認知症の行動・心理症状の評価を計画的に行い、その評価に</t>
    <phoneticPr fontId="4"/>
  </si>
  <si>
    <t>基づく値を測定し、認知症の行動・心理症状の予防等に資するチームケアを実施している</t>
    <phoneticPr fontId="4"/>
  </si>
  <si>
    <t>(4）</t>
    <phoneticPr fontId="4"/>
  </si>
  <si>
    <t>認知症の行動・心理症状の予防等に資する認知症ケアについて、カンファレンスの開催、</t>
    <phoneticPr fontId="4"/>
  </si>
  <si>
    <t>計画の作成、認知症の行動・心理症状の有無及び程度についての定期的な評価、</t>
    <phoneticPr fontId="4"/>
  </si>
  <si>
    <t>ケアの振り返り、計画の見直し等を行っている</t>
    <phoneticPr fontId="4"/>
  </si>
  <si>
    <t>２．認知症チームケア推進加算（Ⅱ）に係る届出内容</t>
    <rPh sb="18" eb="19">
      <t>カカ</t>
    </rPh>
    <rPh sb="20" eb="21">
      <t>トド</t>
    </rPh>
    <rPh sb="21" eb="22">
      <t>デ</t>
    </rPh>
    <rPh sb="22" eb="24">
      <t>ナイヨウ</t>
    </rPh>
    <phoneticPr fontId="4"/>
  </si>
  <si>
    <t>認知症チームケア推進加算（Ⅰ）の（1）、（3）、（4）に該当している</t>
    <phoneticPr fontId="4"/>
  </si>
  <si>
    <t>※認知症チームケア推進加算（Ⅰ）に係る届出内容（1）、（3）、（4）も記入すること。</t>
    <rPh sb="17" eb="18">
      <t>カカ</t>
    </rPh>
    <rPh sb="19" eb="21">
      <t>トドケデ</t>
    </rPh>
    <rPh sb="21" eb="23">
      <t>ナイヨウ</t>
    </rPh>
    <rPh sb="35" eb="37">
      <t>キニュウ</t>
    </rPh>
    <phoneticPr fontId="4"/>
  </si>
  <si>
    <t>認知症の行動・心理症状の予防等に資する認知症介護に係る専門的な研修を修了している者</t>
    <phoneticPr fontId="4"/>
  </si>
  <si>
    <t>を必要数以上配置し、かつ、複数人の介護職員からなる認知症の行動・心理症状に対応する</t>
    <rPh sb="1" eb="4">
      <t>ヒツヨウスウ</t>
    </rPh>
    <rPh sb="4" eb="6">
      <t>イジョウ</t>
    </rPh>
    <rPh sb="6" eb="8">
      <t>ハイチ</t>
    </rPh>
    <rPh sb="37" eb="39">
      <t>タイオウ</t>
    </rPh>
    <phoneticPr fontId="4"/>
  </si>
  <si>
    <t>チームを組んでいる</t>
    <phoneticPr fontId="4"/>
  </si>
  <si>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4"/>
  </si>
  <si>
    <t>研修を修了している者の数</t>
    <phoneticPr fontId="4"/>
  </si>
  <si>
    <t>　要件を満たすことが分かる根拠書類を準備し、指定権者からの求めがあった場合には、速やかに提出</t>
    <phoneticPr fontId="4"/>
  </si>
  <si>
    <t>（別紙41）</t>
    <rPh sb="1" eb="3">
      <t>ベッシ</t>
    </rPh>
    <phoneticPr fontId="4"/>
  </si>
  <si>
    <t>褥瘡マネジメント加算に関する届出書</t>
    <rPh sb="0" eb="2">
      <t>ジョクソウ</t>
    </rPh>
    <rPh sb="8" eb="10">
      <t>カサン</t>
    </rPh>
    <rPh sb="11" eb="12">
      <t>カン</t>
    </rPh>
    <rPh sb="14" eb="17">
      <t>トドケデショ</t>
    </rPh>
    <phoneticPr fontId="4"/>
  </si>
  <si>
    <t>１　介護老人福祉施設</t>
    <phoneticPr fontId="4"/>
  </si>
  <si>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4"/>
  </si>
  <si>
    <t>３　介護老人保健施設</t>
    <phoneticPr fontId="4"/>
  </si>
  <si>
    <t>４　看護小規模多機能型居宅介護</t>
    <phoneticPr fontId="4"/>
  </si>
  <si>
    <t>褥瘡マネジメントの状況</t>
    <rPh sb="0" eb="2">
      <t>ジョクソウ</t>
    </rPh>
    <rPh sb="9" eb="11">
      <t>ジョウキョウ</t>
    </rPh>
    <phoneticPr fontId="4"/>
  </si>
  <si>
    <t>褥瘡マネジメントに関わる者</t>
    <rPh sb="0" eb="2">
      <t>ジョクソウ</t>
    </rPh>
    <rPh sb="9" eb="10">
      <t>カカ</t>
    </rPh>
    <rPh sb="12" eb="13">
      <t>モノ</t>
    </rPh>
    <phoneticPr fontId="4"/>
  </si>
  <si>
    <t>看　護　師</t>
    <phoneticPr fontId="4"/>
  </si>
  <si>
    <t>管 理 栄 養 士</t>
    <phoneticPr fontId="4"/>
  </si>
  <si>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4"/>
  </si>
  <si>
    <t>夜勤職員配置加算（夜間勤務等看護加算）に係る確認書</t>
    <rPh sb="0" eb="2">
      <t>ヤキン</t>
    </rPh>
    <rPh sb="2" eb="4">
      <t>ショクイン</t>
    </rPh>
    <rPh sb="4" eb="6">
      <t>ハイチ</t>
    </rPh>
    <rPh sb="6" eb="8">
      <t>カサン</t>
    </rPh>
    <rPh sb="9" eb="13">
      <t>ヤカンキンム</t>
    </rPh>
    <rPh sb="13" eb="14">
      <t>トウ</t>
    </rPh>
    <rPh sb="14" eb="18">
      <t>カンゴカサン</t>
    </rPh>
    <rPh sb="20" eb="21">
      <t>カカ</t>
    </rPh>
    <rPh sb="22" eb="24">
      <t>カクニン</t>
    </rPh>
    <rPh sb="24" eb="25">
      <t>ショ</t>
    </rPh>
    <phoneticPr fontId="4"/>
  </si>
  <si>
    <t>事業所・施設名</t>
    <rPh sb="0" eb="3">
      <t>ジギョウショ</t>
    </rPh>
    <rPh sb="4" eb="6">
      <t>シセツ</t>
    </rPh>
    <rPh sb="6" eb="7">
      <t>メイ</t>
    </rPh>
    <phoneticPr fontId="4"/>
  </si>
  <si>
    <t>短期入所生活介護</t>
    <rPh sb="0" eb="2">
      <t>タンキ</t>
    </rPh>
    <rPh sb="2" eb="4">
      <t>ニュウショ</t>
    </rPh>
    <rPh sb="4" eb="6">
      <t>セイカツ</t>
    </rPh>
    <rPh sb="6" eb="8">
      <t>カイゴ</t>
    </rPh>
    <phoneticPr fontId="4"/>
  </si>
  <si>
    <t>短期入所療養介護</t>
    <rPh sb="0" eb="2">
      <t>タンキ</t>
    </rPh>
    <rPh sb="2" eb="4">
      <t>ニュウショ</t>
    </rPh>
    <rPh sb="4" eb="6">
      <t>リョウヨウ</t>
    </rPh>
    <rPh sb="6" eb="8">
      <t>カイゴ</t>
    </rPh>
    <phoneticPr fontId="4"/>
  </si>
  <si>
    <t>介護老人福祉施設</t>
    <rPh sb="0" eb="2">
      <t>カイゴ</t>
    </rPh>
    <rPh sb="2" eb="4">
      <t>ロウジン</t>
    </rPh>
    <rPh sb="4" eb="6">
      <t>フクシ</t>
    </rPh>
    <rPh sb="6" eb="8">
      <t>シセツ</t>
    </rPh>
    <phoneticPr fontId="4"/>
  </si>
  <si>
    <t>地域密着型介護老人福祉施設</t>
    <rPh sb="0" eb="2">
      <t>チイキ</t>
    </rPh>
    <rPh sb="2" eb="5">
      <t>ミッチャクガタ</t>
    </rPh>
    <rPh sb="5" eb="7">
      <t>カイゴ</t>
    </rPh>
    <rPh sb="7" eb="9">
      <t>ロウジン</t>
    </rPh>
    <rPh sb="9" eb="11">
      <t>フクシ</t>
    </rPh>
    <rPh sb="11" eb="13">
      <t>シセツ</t>
    </rPh>
    <phoneticPr fontId="4"/>
  </si>
  <si>
    <t>介護老人保健施設</t>
    <rPh sb="0" eb="8">
      <t>ロウケン</t>
    </rPh>
    <phoneticPr fontId="4"/>
  </si>
  <si>
    <t>⑥</t>
  </si>
  <si>
    <t>介護医療院</t>
    <rPh sb="0" eb="5">
      <t>カイゴイリョウイン</t>
    </rPh>
    <phoneticPr fontId="4"/>
  </si>
  <si>
    <t>前年度の
平均入所者数等</t>
    <rPh sb="0" eb="3">
      <t>ゼンネンド</t>
    </rPh>
    <rPh sb="5" eb="7">
      <t>ヘイキン</t>
    </rPh>
    <rPh sb="7" eb="10">
      <t>ニュウショシャ</t>
    </rPh>
    <rPh sb="10" eb="11">
      <t>スウ</t>
    </rPh>
    <rPh sb="11" eb="12">
      <t>トウ</t>
    </rPh>
    <phoneticPr fontId="4"/>
  </si>
  <si>
    <r>
      <t xml:space="preserve">短期入所
生活介護・
</t>
    </r>
    <r>
      <rPr>
        <sz val="8"/>
        <rFont val="ＭＳ Ｐゴシック"/>
        <family val="3"/>
        <charset val="128"/>
      </rPr>
      <t>（地域密着型）</t>
    </r>
    <r>
      <rPr>
        <sz val="9"/>
        <rFont val="ＭＳ Ｐゴシック"/>
        <family val="3"/>
        <charset val="128"/>
      </rPr>
      <t xml:space="preserve">
介護老人
福祉施設</t>
    </r>
    <rPh sb="0" eb="2">
      <t>タンキ</t>
    </rPh>
    <rPh sb="2" eb="4">
      <t>ニュウショ</t>
    </rPh>
    <rPh sb="5" eb="7">
      <t>セイカツ</t>
    </rPh>
    <rPh sb="7" eb="9">
      <t>カイゴ</t>
    </rPh>
    <rPh sb="13" eb="15">
      <t>チイキ</t>
    </rPh>
    <rPh sb="15" eb="17">
      <t>ミッチャク</t>
    </rPh>
    <rPh sb="17" eb="18">
      <t>ガタ</t>
    </rPh>
    <rPh sb="20" eb="22">
      <t>カイゴ</t>
    </rPh>
    <rPh sb="22" eb="24">
      <t>ロウジン</t>
    </rPh>
    <rPh sb="25" eb="27">
      <t>フクシ</t>
    </rPh>
    <rPh sb="27" eb="29">
      <t>シセツ</t>
    </rPh>
    <phoneticPr fontId="4"/>
  </si>
  <si>
    <t>本体施設の前年度の
平均入所者数（※空床短期入所を含む）</t>
    <rPh sb="0" eb="2">
      <t>ホンタイ</t>
    </rPh>
    <rPh sb="2" eb="4">
      <t>シセツ</t>
    </rPh>
    <rPh sb="5" eb="8">
      <t>ゼンネンド</t>
    </rPh>
    <rPh sb="10" eb="12">
      <t>ヘイキン</t>
    </rPh>
    <rPh sb="12" eb="15">
      <t>ニュウショシャ</t>
    </rPh>
    <rPh sb="15" eb="16">
      <t>スウ</t>
    </rPh>
    <rPh sb="18" eb="20">
      <t>クウショウ</t>
    </rPh>
    <rPh sb="20" eb="22">
      <t>タンキ</t>
    </rPh>
    <rPh sb="22" eb="24">
      <t>ニュウショ</t>
    </rPh>
    <rPh sb="25" eb="26">
      <t>フク</t>
    </rPh>
    <phoneticPr fontId="4"/>
  </si>
  <si>
    <t>併設型短期入所の前年度の平均利用者数</t>
    <rPh sb="0" eb="2">
      <t>ヘイセツ</t>
    </rPh>
    <rPh sb="2" eb="3">
      <t>ガタ</t>
    </rPh>
    <rPh sb="3" eb="5">
      <t>タンキ</t>
    </rPh>
    <rPh sb="5" eb="7">
      <t>ニュウショ</t>
    </rPh>
    <rPh sb="8" eb="11">
      <t>ゼンネンド</t>
    </rPh>
    <rPh sb="12" eb="14">
      <t>ヘイキン</t>
    </rPh>
    <rPh sb="14" eb="17">
      <t>リヨウシャ</t>
    </rPh>
    <rPh sb="17" eb="18">
      <t>スウ</t>
    </rPh>
    <phoneticPr fontId="4"/>
  </si>
  <si>
    <t>左記の合計</t>
    <rPh sb="0" eb="2">
      <t>サキ</t>
    </rPh>
    <rPh sb="3" eb="5">
      <t>ゴウケイ</t>
    </rPh>
    <phoneticPr fontId="4"/>
  </si>
  <si>
    <r>
      <t xml:space="preserve">ﾕﾆｯﾄ部分の
ﾕﾆｯﾄ数
</t>
    </r>
    <r>
      <rPr>
        <sz val="8"/>
        <rFont val="ＭＳ Ｐゴシック"/>
        <family val="3"/>
        <charset val="128"/>
      </rPr>
      <t>（併設短期入所を含む）</t>
    </r>
    <rPh sb="4" eb="6">
      <t>ブブン</t>
    </rPh>
    <rPh sb="12" eb="13">
      <t>スウ</t>
    </rPh>
    <rPh sb="15" eb="17">
      <t>ヘイセツ</t>
    </rPh>
    <rPh sb="17" eb="19">
      <t>タンキ</t>
    </rPh>
    <rPh sb="19" eb="21">
      <t>ニュウショ</t>
    </rPh>
    <rPh sb="22" eb="23">
      <t>フク</t>
    </rPh>
    <phoneticPr fontId="4"/>
  </si>
  <si>
    <t>短期入所
療養介護・
介護老人
保健施設
介護医療院</t>
    <rPh sb="0" eb="2">
      <t>タンキ</t>
    </rPh>
    <rPh sb="2" eb="4">
      <t>ニュウショ</t>
    </rPh>
    <rPh sb="5" eb="7">
      <t>リョウヨウ</t>
    </rPh>
    <rPh sb="7" eb="9">
      <t>カイゴ</t>
    </rPh>
    <rPh sb="12" eb="14">
      <t>カイゴ</t>
    </rPh>
    <rPh sb="14" eb="16">
      <t>ロウジン</t>
    </rPh>
    <rPh sb="17" eb="19">
      <t>ホケン</t>
    </rPh>
    <rPh sb="19" eb="21">
      <t>シセツ</t>
    </rPh>
    <rPh sb="23" eb="28">
      <t>カイゴイリョウイン</t>
    </rPh>
    <phoneticPr fontId="4"/>
  </si>
  <si>
    <t>前年度の平均入所者数
（※みなし短期入所を含む）</t>
    <rPh sb="0" eb="3">
      <t>ゼンネンド</t>
    </rPh>
    <rPh sb="4" eb="6">
      <t>ヘイキン</t>
    </rPh>
    <rPh sb="6" eb="9">
      <t>ニュウショシャ</t>
    </rPh>
    <rPh sb="9" eb="10">
      <t>スウ</t>
    </rPh>
    <rPh sb="16" eb="18">
      <t>タンキ</t>
    </rPh>
    <rPh sb="18" eb="20">
      <t>ニュウショ</t>
    </rPh>
    <rPh sb="21" eb="22">
      <t>フク</t>
    </rPh>
    <phoneticPr fontId="4"/>
  </si>
  <si>
    <t>ﾕﾆｯﾄ部分の
ﾕﾆｯﾄ数</t>
    <rPh sb="4" eb="6">
      <t>ブブン</t>
    </rPh>
    <rPh sb="12" eb="13">
      <t>スウ</t>
    </rPh>
    <phoneticPr fontId="4"/>
  </si>
  <si>
    <t>認知症専門棟以外</t>
    <rPh sb="0" eb="3">
      <t>ニンチショウ</t>
    </rPh>
    <rPh sb="3" eb="5">
      <t>センモン</t>
    </rPh>
    <rPh sb="5" eb="6">
      <t>トウ</t>
    </rPh>
    <rPh sb="6" eb="8">
      <t>イガイ</t>
    </rPh>
    <phoneticPr fontId="4"/>
  </si>
  <si>
    <t>認知症専門棟</t>
    <rPh sb="0" eb="3">
      <t>ニンチショウ</t>
    </rPh>
    <rPh sb="3" eb="5">
      <t>センモン</t>
    </rPh>
    <rPh sb="5" eb="6">
      <t>トウ</t>
    </rPh>
    <phoneticPr fontId="4"/>
  </si>
  <si>
    <r>
      <t>●</t>
    </r>
    <r>
      <rPr>
        <u/>
        <sz val="11"/>
        <rFont val="ＭＳ Ｐゴシック"/>
        <family val="3"/>
        <charset val="128"/>
      </rPr>
      <t>ユニット及び認知症専門棟以外の部分用</t>
    </r>
    <rPh sb="5" eb="6">
      <t>オヨ</t>
    </rPh>
    <rPh sb="7" eb="10">
      <t>ニンチショウ</t>
    </rPh>
    <rPh sb="10" eb="12">
      <t>センモン</t>
    </rPh>
    <rPh sb="12" eb="13">
      <t>トウ</t>
    </rPh>
    <rPh sb="13" eb="15">
      <t>イガイ</t>
    </rPh>
    <rPh sb="16" eb="18">
      <t>ブブン</t>
    </rPh>
    <rPh sb="18" eb="19">
      <t>ヨウ</t>
    </rPh>
    <phoneticPr fontId="4"/>
  </si>
  <si>
    <t>施設の夜勤時間帯</t>
    <rPh sb="0" eb="2">
      <t>シセツ</t>
    </rPh>
    <rPh sb="3" eb="5">
      <t>ヤキン</t>
    </rPh>
    <rPh sb="5" eb="8">
      <t>ジカンタイ</t>
    </rPh>
    <phoneticPr fontId="4"/>
  </si>
  <si>
    <t>（</t>
    <phoneticPr fontId="3"/>
  </si>
  <si>
    <t>（</t>
    <phoneticPr fontId="4"/>
  </si>
  <si>
    <t>：</t>
    <phoneticPr fontId="3"/>
  </si>
  <si>
    <t>：</t>
    <phoneticPr fontId="4"/>
  </si>
  <si>
    <t>）～</t>
    <phoneticPr fontId="4"/>
  </si>
  <si>
    <r>
      <t>）の</t>
    </r>
    <r>
      <rPr>
        <u/>
        <sz val="11"/>
        <rFont val="ＭＳ Ｐゴシック"/>
        <family val="3"/>
        <charset val="128"/>
      </rPr>
      <t>１６時間</t>
    </r>
    <rPh sb="4" eb="6">
      <t>ジカン</t>
    </rPh>
    <phoneticPr fontId="4"/>
  </si>
  <si>
    <t>)</t>
    <phoneticPr fontId="3"/>
  </si>
  <si>
    <t>)</t>
    <phoneticPr fontId="4"/>
  </si>
  <si>
    <t>※ 22時～翌5時を含めた連続する
　16時間で、施設で定めたもの。</t>
    <phoneticPr fontId="4"/>
  </si>
  <si>
    <t>夜勤時間帯における延夜勤時間数</t>
    <rPh sb="0" eb="2">
      <t>ヤキン</t>
    </rPh>
    <rPh sb="2" eb="5">
      <t>ジカンタイ</t>
    </rPh>
    <rPh sb="9" eb="10">
      <t>ノ</t>
    </rPh>
    <rPh sb="10" eb="12">
      <t>ヤキン</t>
    </rPh>
    <rPh sb="12" eb="14">
      <t>ジカン</t>
    </rPh>
    <rPh sb="14" eb="15">
      <t>スウ</t>
    </rPh>
    <phoneticPr fontId="4"/>
  </si>
  <si>
    <t>勤務の
種別</t>
    <rPh sb="0" eb="2">
      <t>キンム</t>
    </rPh>
    <rPh sb="4" eb="6">
      <t>シュベツ</t>
    </rPh>
    <phoneticPr fontId="4"/>
  </si>
  <si>
    <t>勤　務　時　間</t>
    <rPh sb="0" eb="1">
      <t>ツトム</t>
    </rPh>
    <rPh sb="2" eb="3">
      <t>ツトム</t>
    </rPh>
    <rPh sb="4" eb="5">
      <t>トキ</t>
    </rPh>
    <rPh sb="6" eb="7">
      <t>アイダ</t>
    </rPh>
    <phoneticPr fontId="4"/>
  </si>
  <si>
    <t>うち、夜勤時間帯に該当する勤務時間数（Ａ）</t>
    <rPh sb="3" eb="5">
      <t>ヤキン</t>
    </rPh>
    <rPh sb="5" eb="8">
      <t>ジカンタイ</t>
    </rPh>
    <rPh sb="9" eb="11">
      <t>ガイトウ</t>
    </rPh>
    <rPh sb="13" eb="15">
      <t>キンム</t>
    </rPh>
    <rPh sb="15" eb="17">
      <t>ジカン</t>
    </rPh>
    <rPh sb="17" eb="18">
      <t>スウ</t>
    </rPh>
    <phoneticPr fontId="4"/>
  </si>
  <si>
    <t>当該月内の勤務延日数（Ｂ）</t>
    <rPh sb="0" eb="2">
      <t>トウガイ</t>
    </rPh>
    <rPh sb="2" eb="3">
      <t>ツキ</t>
    </rPh>
    <rPh sb="3" eb="4">
      <t>ナイ</t>
    </rPh>
    <rPh sb="5" eb="7">
      <t>キンム</t>
    </rPh>
    <rPh sb="7" eb="8">
      <t>ノ</t>
    </rPh>
    <rPh sb="8" eb="9">
      <t>ニチ</t>
    </rPh>
    <rPh sb="9" eb="10">
      <t>カズ</t>
    </rPh>
    <phoneticPr fontId="4"/>
  </si>
  <si>
    <t>（Ａ）×（Ｂ）</t>
    <phoneticPr fontId="4"/>
  </si>
  <si>
    <t>）</t>
    <phoneticPr fontId="3"/>
  </si>
  <si>
    <t>）</t>
    <phoneticPr fontId="4"/>
  </si>
  <si>
    <t>ｈ</t>
    <phoneticPr fontId="4"/>
  </si>
  <si>
    <t>日</t>
    <rPh sb="0" eb="1">
      <t>ニチ</t>
    </rPh>
    <phoneticPr fontId="3"/>
  </si>
  <si>
    <t>延夜勤時間数</t>
    <rPh sb="0" eb="1">
      <t>ノ</t>
    </rPh>
    <rPh sb="1" eb="3">
      <t>ヤキン</t>
    </rPh>
    <rPh sb="3" eb="6">
      <t>ジカンスウ</t>
    </rPh>
    <phoneticPr fontId="4"/>
  </si>
  <si>
    <t>１日平均夜勤職員数</t>
    <rPh sb="1" eb="2">
      <t>ニチ</t>
    </rPh>
    <rPh sb="2" eb="4">
      <t>ヘイキン</t>
    </rPh>
    <rPh sb="4" eb="6">
      <t>ヤキン</t>
    </rPh>
    <rPh sb="6" eb="8">
      <t>ショクイン</t>
    </rPh>
    <rPh sb="8" eb="9">
      <t>スウ</t>
    </rPh>
    <phoneticPr fontId="4"/>
  </si>
  <si>
    <t>÷　（</t>
    <phoneticPr fontId="4"/>
  </si>
  <si>
    <t>×　１６　）　＝</t>
    <phoneticPr fontId="4"/>
  </si>
  <si>
    <t>※延夜勤時間数</t>
    <rPh sb="1" eb="2">
      <t>ノ</t>
    </rPh>
    <rPh sb="2" eb="4">
      <t>ヤキン</t>
    </rPh>
    <rPh sb="4" eb="7">
      <t>ジカンスウ</t>
    </rPh>
    <phoneticPr fontId="4"/>
  </si>
  <si>
    <t>※当該月の日数</t>
    <rPh sb="1" eb="3">
      <t>トウガイ</t>
    </rPh>
    <rPh sb="3" eb="4">
      <t>ツキ</t>
    </rPh>
    <rPh sb="5" eb="7">
      <t>ニッスウ</t>
    </rPh>
    <phoneticPr fontId="4"/>
  </si>
  <si>
    <t>※小数点第３位以下切り捨て</t>
    <phoneticPr fontId="4"/>
  </si>
  <si>
    <r>
      <t>●</t>
    </r>
    <r>
      <rPr>
        <u/>
        <sz val="11"/>
        <rFont val="ＭＳ Ｐゴシック"/>
        <family val="3"/>
        <charset val="128"/>
      </rPr>
      <t>ユニット部分用又は認知症専門棟部分</t>
    </r>
    <rPh sb="5" eb="7">
      <t>ブブン</t>
    </rPh>
    <rPh sb="7" eb="8">
      <t>ヨウ</t>
    </rPh>
    <rPh sb="8" eb="9">
      <t>マタ</t>
    </rPh>
    <rPh sb="10" eb="13">
      <t>ニンチショウ</t>
    </rPh>
    <rPh sb="13" eb="15">
      <t>センモン</t>
    </rPh>
    <rPh sb="15" eb="16">
      <t>トウ</t>
    </rPh>
    <rPh sb="16" eb="18">
      <t>ブブン</t>
    </rPh>
    <phoneticPr fontId="4"/>
  </si>
  <si>
    <t>（注意事項）</t>
    <rPh sb="1" eb="3">
      <t>チュウイ</t>
    </rPh>
    <rPh sb="3" eb="5">
      <t>ジコウ</t>
    </rPh>
    <phoneticPr fontId="4"/>
  </si>
  <si>
    <t>　一部ユニット型施設（経過措置）においては、ユニット部分とユニット以外の部分についてそれぞれ記載すること。（ユニット部分とユニット以外の部分について、それぞれ区分して算定の可否を判断すること。）</t>
    <rPh sb="1" eb="3">
      <t>イチブ</t>
    </rPh>
    <rPh sb="7" eb="8">
      <t>ガタ</t>
    </rPh>
    <rPh sb="8" eb="10">
      <t>シセツ</t>
    </rPh>
    <rPh sb="11" eb="13">
      <t>ケイカ</t>
    </rPh>
    <rPh sb="13" eb="15">
      <t>ソチ</t>
    </rPh>
    <rPh sb="26" eb="28">
      <t>ブブン</t>
    </rPh>
    <rPh sb="33" eb="35">
      <t>イガイ</t>
    </rPh>
    <rPh sb="36" eb="38">
      <t>ブブン</t>
    </rPh>
    <rPh sb="46" eb="48">
      <t>キサイ</t>
    </rPh>
    <rPh sb="58" eb="60">
      <t>ブブン</t>
    </rPh>
    <rPh sb="65" eb="67">
      <t>イガイ</t>
    </rPh>
    <rPh sb="68" eb="70">
      <t>ブブン</t>
    </rPh>
    <rPh sb="79" eb="81">
      <t>クブン</t>
    </rPh>
    <rPh sb="83" eb="85">
      <t>サンテイ</t>
    </rPh>
    <rPh sb="86" eb="88">
      <t>カヒ</t>
    </rPh>
    <rPh sb="89" eb="91">
      <t>ハンダン</t>
    </rPh>
    <phoneticPr fontId="4"/>
  </si>
  <si>
    <t>　認知症専門棟を有する介護老人保健施設福祉施設においては、認知症専門棟部分と認知症専門棟以外の部分についてそれぞれ記載すること。（認知症専門棟部分と認知症専門棟以外の部分について、それぞれ区分して算定の可否を判断すること。）</t>
    <rPh sb="1" eb="4">
      <t>ニンチショウ</t>
    </rPh>
    <rPh sb="4" eb="6">
      <t>センモン</t>
    </rPh>
    <rPh sb="6" eb="7">
      <t>トウ</t>
    </rPh>
    <rPh sb="8" eb="9">
      <t>ユウ</t>
    </rPh>
    <rPh sb="11" eb="13">
      <t>カイゴ</t>
    </rPh>
    <rPh sb="13" eb="15">
      <t>ロウジン</t>
    </rPh>
    <rPh sb="15" eb="17">
      <t>ホケン</t>
    </rPh>
    <rPh sb="17" eb="19">
      <t>シセツ</t>
    </rPh>
    <rPh sb="19" eb="21">
      <t>フクシ</t>
    </rPh>
    <rPh sb="21" eb="23">
      <t>シセツ</t>
    </rPh>
    <phoneticPr fontId="4"/>
  </si>
  <si>
    <t>若年性認知症利用者（入所者・患者・入居者）受入加算に関する届出書</t>
    <rPh sb="0" eb="2">
      <t>ジャクネン</t>
    </rPh>
    <rPh sb="2" eb="3">
      <t>セイ</t>
    </rPh>
    <rPh sb="3" eb="6">
      <t>ニンチショウ</t>
    </rPh>
    <rPh sb="6" eb="9">
      <t>リヨウシャ</t>
    </rPh>
    <rPh sb="21" eb="23">
      <t>ウケイレ</t>
    </rPh>
    <rPh sb="23" eb="25">
      <t>カサン</t>
    </rPh>
    <rPh sb="26" eb="27">
      <t>カン</t>
    </rPh>
    <rPh sb="29" eb="31">
      <t>トドケデ</t>
    </rPh>
    <rPh sb="31" eb="32">
      <t>ショ</t>
    </rPh>
    <phoneticPr fontId="4"/>
  </si>
  <si>
    <t>若年性認知症利用者（入所者・患者・入居者）に対応する担当職員職・氏名</t>
    <rPh sb="0" eb="2">
      <t>ジャクネン</t>
    </rPh>
    <rPh sb="2" eb="3">
      <t>セイ</t>
    </rPh>
    <rPh sb="3" eb="6">
      <t>ニンチショウ</t>
    </rPh>
    <rPh sb="6" eb="9">
      <t>リヨウシャ</t>
    </rPh>
    <rPh sb="22" eb="24">
      <t>タイオウ</t>
    </rPh>
    <rPh sb="26" eb="28">
      <t>タントウ</t>
    </rPh>
    <rPh sb="28" eb="30">
      <t>ショクイン</t>
    </rPh>
    <rPh sb="30" eb="31">
      <t>ショク</t>
    </rPh>
    <rPh sb="32" eb="34">
      <t>シメイ</t>
    </rPh>
    <phoneticPr fontId="4"/>
  </si>
  <si>
    <t>職　名</t>
    <rPh sb="0" eb="1">
      <t>ショク</t>
    </rPh>
    <rPh sb="2" eb="3">
      <t>メイ</t>
    </rPh>
    <phoneticPr fontId="4"/>
  </si>
  <si>
    <t>氏　　名</t>
    <rPh sb="0" eb="1">
      <t>シ</t>
    </rPh>
    <rPh sb="3" eb="4">
      <t>メイ</t>
    </rPh>
    <phoneticPr fontId="4"/>
  </si>
  <si>
    <t>　短期入所生活介護</t>
    <rPh sb="1" eb="3">
      <t>タンキ</t>
    </rPh>
    <rPh sb="3" eb="5">
      <t>ニュウショ</t>
    </rPh>
    <rPh sb="5" eb="7">
      <t>セイカツ</t>
    </rPh>
    <rPh sb="7" eb="9">
      <t>カイゴ</t>
    </rPh>
    <phoneticPr fontId="4"/>
  </si>
  <si>
    <t>　短期入所療養介護</t>
    <rPh sb="1" eb="3">
      <t>タンキ</t>
    </rPh>
    <rPh sb="3" eb="5">
      <t>ニュウショ</t>
    </rPh>
    <rPh sb="5" eb="7">
      <t>リョウヨウ</t>
    </rPh>
    <rPh sb="7" eb="9">
      <t>カイゴ</t>
    </rPh>
    <phoneticPr fontId="4"/>
  </si>
  <si>
    <t>　特定施設入居者生活介護</t>
    <rPh sb="1" eb="5">
      <t>トクテイシセツ</t>
    </rPh>
    <rPh sb="5" eb="12">
      <t>ニュウキョシャセイカツカイゴ</t>
    </rPh>
    <phoneticPr fontId="4"/>
  </si>
  <si>
    <t>　認知症対応型共同生活介護</t>
    <rPh sb="1" eb="4">
      <t>ニンチショウ</t>
    </rPh>
    <rPh sb="4" eb="7">
      <t>タイオウガタ</t>
    </rPh>
    <rPh sb="7" eb="9">
      <t>キョウドウ</t>
    </rPh>
    <rPh sb="9" eb="11">
      <t>セイカツ</t>
    </rPh>
    <rPh sb="11" eb="13">
      <t>カイゴ</t>
    </rPh>
    <phoneticPr fontId="4"/>
  </si>
  <si>
    <t>　地域密着型特定施設入居者生活介護</t>
    <rPh sb="1" eb="3">
      <t>チイキ</t>
    </rPh>
    <rPh sb="3" eb="6">
      <t>ミッチャクガタ</t>
    </rPh>
    <rPh sb="6" eb="17">
      <t>トクテイシセツニュウキョシャセイカツカイゴ</t>
    </rPh>
    <phoneticPr fontId="4"/>
  </si>
  <si>
    <t>　地域密着型介護老人福祉施設</t>
    <rPh sb="1" eb="3">
      <t>チイキ</t>
    </rPh>
    <rPh sb="3" eb="6">
      <t>ミッチャクガタ</t>
    </rPh>
    <rPh sb="6" eb="8">
      <t>カイゴ</t>
    </rPh>
    <rPh sb="8" eb="10">
      <t>ロウジン</t>
    </rPh>
    <rPh sb="10" eb="12">
      <t>フクシ</t>
    </rPh>
    <rPh sb="12" eb="14">
      <t>シセツ</t>
    </rPh>
    <phoneticPr fontId="4"/>
  </si>
  <si>
    <t>　介護老人福祉施設</t>
    <rPh sb="1" eb="3">
      <t>カイゴ</t>
    </rPh>
    <rPh sb="3" eb="5">
      <t>ロウジン</t>
    </rPh>
    <rPh sb="5" eb="7">
      <t>フクシ</t>
    </rPh>
    <rPh sb="7" eb="9">
      <t>シセツ</t>
    </rPh>
    <phoneticPr fontId="4"/>
  </si>
  <si>
    <t>　介護老人保健施設</t>
    <rPh sb="1" eb="9">
      <t>ロウケン</t>
    </rPh>
    <phoneticPr fontId="4"/>
  </si>
  <si>
    <t>　介護医療院</t>
    <rPh sb="1" eb="3">
      <t>カイゴ</t>
    </rPh>
    <rPh sb="3" eb="5">
      <t>イリョウ</t>
    </rPh>
    <rPh sb="5" eb="6">
      <t>イン</t>
    </rPh>
    <phoneticPr fontId="4"/>
  </si>
  <si>
    <t xml:space="preserve">  介護予防短期入所生活介護</t>
    <rPh sb="2" eb="4">
      <t>カイゴ</t>
    </rPh>
    <rPh sb="4" eb="6">
      <t>ヨボウ</t>
    </rPh>
    <rPh sb="6" eb="8">
      <t>タンキ</t>
    </rPh>
    <rPh sb="8" eb="10">
      <t>ニュウショ</t>
    </rPh>
    <rPh sb="10" eb="12">
      <t>セイカツ</t>
    </rPh>
    <rPh sb="12" eb="14">
      <t>カイゴ</t>
    </rPh>
    <phoneticPr fontId="4"/>
  </si>
  <si>
    <t>　介護予防短期入所療養介護</t>
    <rPh sb="1" eb="3">
      <t>カイゴ</t>
    </rPh>
    <rPh sb="3" eb="5">
      <t>ヨボウ</t>
    </rPh>
    <rPh sb="5" eb="7">
      <t>タンキ</t>
    </rPh>
    <rPh sb="7" eb="9">
      <t>ニュウショ</t>
    </rPh>
    <rPh sb="9" eb="11">
      <t>リョウヨウ</t>
    </rPh>
    <rPh sb="11" eb="13">
      <t>カイゴ</t>
    </rPh>
    <phoneticPr fontId="4"/>
  </si>
  <si>
    <t>　介護予防特定施設入居者生活介護</t>
    <rPh sb="1" eb="3">
      <t>カイゴ</t>
    </rPh>
    <rPh sb="3" eb="5">
      <t>ヨボウ</t>
    </rPh>
    <rPh sb="5" eb="16">
      <t>トクテイシセツニュウキョシャセイカツカイゴ</t>
    </rPh>
    <phoneticPr fontId="4"/>
  </si>
  <si>
    <t>　介護予防認知症対応型共同生活介護</t>
    <rPh sb="1" eb="3">
      <t>カイゴ</t>
    </rPh>
    <rPh sb="3" eb="5">
      <t>ヨボウ</t>
    </rPh>
    <rPh sb="5" eb="8">
      <t>ニンチショウ</t>
    </rPh>
    <rPh sb="8" eb="11">
      <t>タイオウガタ</t>
    </rPh>
    <rPh sb="11" eb="13">
      <t>キョウドウ</t>
    </rPh>
    <rPh sb="13" eb="15">
      <t>セイカツ</t>
    </rPh>
    <rPh sb="15" eb="17">
      <t>カイゴ</t>
    </rPh>
    <phoneticPr fontId="4"/>
  </si>
  <si>
    <t>　受け入れた若年性認知症利用者（入所者・患者・入居者）ごとに個別の担当者を定めているか。</t>
    <rPh sb="1" eb="2">
      <t>ウ</t>
    </rPh>
    <rPh sb="3" eb="4">
      <t>イ</t>
    </rPh>
    <rPh sb="6" eb="8">
      <t>ジャクネン</t>
    </rPh>
    <rPh sb="8" eb="9">
      <t>セイ</t>
    </rPh>
    <rPh sb="9" eb="12">
      <t>ニンチショウ</t>
    </rPh>
    <rPh sb="12" eb="15">
      <t>リヨウシャ</t>
    </rPh>
    <rPh sb="16" eb="19">
      <t>ニュウショシャ</t>
    </rPh>
    <rPh sb="20" eb="22">
      <t>カンジャ</t>
    </rPh>
    <rPh sb="23" eb="26">
      <t>ニュウキョシャ</t>
    </rPh>
    <rPh sb="30" eb="32">
      <t>コベツ</t>
    </rPh>
    <rPh sb="33" eb="36">
      <t>タントウシャ</t>
    </rPh>
    <rPh sb="37" eb="38">
      <t>サダ</t>
    </rPh>
    <phoneticPr fontId="4"/>
  </si>
  <si>
    <t>有　・　無</t>
    <rPh sb="0" eb="1">
      <t>ア</t>
    </rPh>
    <rPh sb="4" eb="5">
      <t>ナシ</t>
    </rPh>
    <phoneticPr fontId="4"/>
  </si>
  <si>
    <t>療養食加算に関する届出書</t>
    <rPh sb="0" eb="3">
      <t>リョウヨウショク</t>
    </rPh>
    <rPh sb="3" eb="5">
      <t>カサン</t>
    </rPh>
    <rPh sb="6" eb="7">
      <t>カン</t>
    </rPh>
    <rPh sb="9" eb="12">
      <t>トドケデショ</t>
    </rPh>
    <phoneticPr fontId="4"/>
  </si>
  <si>
    <t>療養食加算の担当職員職・氏名</t>
    <rPh sb="0" eb="3">
      <t>リョウヨウショク</t>
    </rPh>
    <rPh sb="3" eb="5">
      <t>カサン</t>
    </rPh>
    <rPh sb="6" eb="8">
      <t>タントウ</t>
    </rPh>
    <rPh sb="8" eb="10">
      <t>ショクイン</t>
    </rPh>
    <rPh sb="10" eb="11">
      <t>ショク</t>
    </rPh>
    <rPh sb="12" eb="14">
      <t>シメイ</t>
    </rPh>
    <phoneticPr fontId="4"/>
  </si>
  <si>
    <t>　介護予防短期入所生活介護</t>
    <rPh sb="1" eb="3">
      <t>カイゴ</t>
    </rPh>
    <rPh sb="3" eb="5">
      <t>ヨボウ</t>
    </rPh>
    <rPh sb="5" eb="7">
      <t>タンキ</t>
    </rPh>
    <rPh sb="7" eb="9">
      <t>ニュウショ</t>
    </rPh>
    <rPh sb="9" eb="11">
      <t>セイカツ</t>
    </rPh>
    <rPh sb="11" eb="13">
      <t>カイゴ</t>
    </rPh>
    <phoneticPr fontId="4"/>
  </si>
  <si>
    <t>　食事の提供が管理栄養士又は栄養士によって管理されているか。</t>
    <rPh sb="1" eb="3">
      <t>ショクジ</t>
    </rPh>
    <rPh sb="4" eb="6">
      <t>テイキョウ</t>
    </rPh>
    <rPh sb="7" eb="9">
      <t>カンリ</t>
    </rPh>
    <rPh sb="9" eb="12">
      <t>エイヨウシ</t>
    </rPh>
    <rPh sb="12" eb="13">
      <t>マタ</t>
    </rPh>
    <rPh sb="14" eb="17">
      <t>エイヨウシ</t>
    </rPh>
    <rPh sb="21" eb="23">
      <t>カンリ</t>
    </rPh>
    <phoneticPr fontId="4"/>
  </si>
  <si>
    <t>　利用者（入所者・患者）の年齢、心身の状況によって適切な栄養量及び内容の食事の提供が行われているか。</t>
    <rPh sb="1" eb="4">
      <t>リヨウシャ</t>
    </rPh>
    <rPh sb="5" eb="8">
      <t>ニュウショシャ</t>
    </rPh>
    <rPh sb="9" eb="11">
      <t>カンジャ</t>
    </rPh>
    <rPh sb="13" eb="15">
      <t>ネンレイ</t>
    </rPh>
    <rPh sb="16" eb="18">
      <t>シンシン</t>
    </rPh>
    <rPh sb="19" eb="21">
      <t>ジョウキョウ</t>
    </rPh>
    <rPh sb="25" eb="27">
      <t>テキセツ</t>
    </rPh>
    <rPh sb="28" eb="31">
      <t>エイヨウリョウ</t>
    </rPh>
    <rPh sb="31" eb="32">
      <t>オヨ</t>
    </rPh>
    <rPh sb="33" eb="35">
      <t>ナイヨウ</t>
    </rPh>
    <rPh sb="36" eb="38">
      <t>ショクジ</t>
    </rPh>
    <rPh sb="39" eb="41">
      <t>テイキョウ</t>
    </rPh>
    <rPh sb="42" eb="43">
      <t>オコナ</t>
    </rPh>
    <phoneticPr fontId="4"/>
  </si>
  <si>
    <t>　介護療養型医療施設</t>
    <rPh sb="1" eb="3">
      <t>カイゴ</t>
    </rPh>
    <rPh sb="3" eb="6">
      <t>リョウヨウガタ</t>
    </rPh>
    <rPh sb="6" eb="8">
      <t>イリョウ</t>
    </rPh>
    <rPh sb="8" eb="10">
      <t>シセツ</t>
    </rPh>
    <phoneticPr fontId="4"/>
  </si>
  <si>
    <t>排せつ支援加算に関する届出書</t>
    <rPh sb="0" eb="1">
      <t>ハイ</t>
    </rPh>
    <rPh sb="3" eb="5">
      <t>シエン</t>
    </rPh>
    <rPh sb="5" eb="7">
      <t>カサン</t>
    </rPh>
    <rPh sb="8" eb="9">
      <t>カン</t>
    </rPh>
    <rPh sb="11" eb="14">
      <t>トドケデショ</t>
    </rPh>
    <phoneticPr fontId="4"/>
  </si>
  <si>
    <t>1 事業所名</t>
    <rPh sb="2" eb="5">
      <t>ジギョウショ</t>
    </rPh>
    <rPh sb="5" eb="6">
      <t>メイ</t>
    </rPh>
    <phoneticPr fontId="4"/>
  </si>
  <si>
    <t>2 異動区分</t>
    <rPh sb="2" eb="4">
      <t>イドウ</t>
    </rPh>
    <rPh sb="4" eb="6">
      <t>クブン</t>
    </rPh>
    <phoneticPr fontId="4"/>
  </si>
  <si>
    <t>新規</t>
    <rPh sb="0" eb="2">
      <t>シンキ</t>
    </rPh>
    <phoneticPr fontId="4"/>
  </si>
  <si>
    <t>変更</t>
    <rPh sb="0" eb="2">
      <t>ヘンコウ</t>
    </rPh>
    <phoneticPr fontId="4"/>
  </si>
  <si>
    <t>終了</t>
    <rPh sb="0" eb="2">
      <t>シュウリョウ</t>
    </rPh>
    <phoneticPr fontId="4"/>
  </si>
  <si>
    <t>3 施設種別</t>
    <rPh sb="2" eb="4">
      <t>シセツ</t>
    </rPh>
    <rPh sb="4" eb="6">
      <t>シュベツ</t>
    </rPh>
    <phoneticPr fontId="4"/>
  </si>
  <si>
    <t>介護老人保健施設</t>
    <rPh sb="0" eb="8">
      <t>カイゴロウジンホケンシセツ</t>
    </rPh>
    <phoneticPr fontId="4"/>
  </si>
  <si>
    <t>看護小規模多機能型居宅介護</t>
  </si>
  <si>
    <t>4 排泄支援の状況</t>
    <rPh sb="2" eb="4">
      <t>ハイセツ</t>
    </rPh>
    <rPh sb="4" eb="6">
      <t>シエン</t>
    </rPh>
    <rPh sb="7" eb="9">
      <t>ジョウキョウ</t>
    </rPh>
    <phoneticPr fontId="4"/>
  </si>
  <si>
    <t>排泄支援に関わる者</t>
    <rPh sb="0" eb="2">
      <t>ハイセツ</t>
    </rPh>
    <rPh sb="2" eb="4">
      <t>シエン</t>
    </rPh>
    <rPh sb="5" eb="6">
      <t>カカ</t>
    </rPh>
    <rPh sb="8" eb="9">
      <t>モノ</t>
    </rPh>
    <phoneticPr fontId="4"/>
  </si>
  <si>
    <t>医　　師</t>
    <rPh sb="0" eb="1">
      <t>イ</t>
    </rPh>
    <rPh sb="3" eb="4">
      <t>シ</t>
    </rPh>
    <phoneticPr fontId="4"/>
  </si>
  <si>
    <t>歯科医師</t>
    <rPh sb="0" eb="4">
      <t>シカイシ</t>
    </rPh>
    <phoneticPr fontId="4"/>
  </si>
  <si>
    <t>看護師</t>
    <rPh sb="0" eb="3">
      <t>カンゴシ</t>
    </rPh>
    <phoneticPr fontId="4"/>
  </si>
  <si>
    <t>管理栄養士</t>
    <rPh sb="0" eb="2">
      <t>カンリ</t>
    </rPh>
    <rPh sb="2" eb="5">
      <t>エイヨウシ</t>
    </rPh>
    <phoneticPr fontId="4"/>
  </si>
  <si>
    <t>介護支援専門員</t>
    <rPh sb="0" eb="7">
      <t>カイゴ</t>
    </rPh>
    <phoneticPr fontId="4"/>
  </si>
  <si>
    <t>※「排泄支援に関わる者」には、共同で排泄支援計画を作成している者の職種及び氏名を記入してくだい。</t>
    <rPh sb="2" eb="6">
      <t>ハイセツシエン</t>
    </rPh>
    <rPh sb="18" eb="22">
      <t>ハイセツシエン</t>
    </rPh>
    <phoneticPr fontId="4"/>
  </si>
  <si>
    <t>自立支援促進加算に関する届出書</t>
    <rPh sb="0" eb="6">
      <t>ジリツシエンソクシン</t>
    </rPh>
    <rPh sb="6" eb="8">
      <t>カサン</t>
    </rPh>
    <rPh sb="9" eb="10">
      <t>カン</t>
    </rPh>
    <rPh sb="12" eb="15">
      <t>トドケデショ</t>
    </rPh>
    <phoneticPr fontId="4"/>
  </si>
  <si>
    <t>4 自立支援の状況</t>
    <rPh sb="2" eb="4">
      <t>ジリツ</t>
    </rPh>
    <rPh sb="4" eb="6">
      <t>シエン</t>
    </rPh>
    <rPh sb="7" eb="9">
      <t>ジョウキョウ</t>
    </rPh>
    <phoneticPr fontId="4"/>
  </si>
  <si>
    <t>自立支援に関わる者</t>
    <rPh sb="0" eb="2">
      <t>ジリツ</t>
    </rPh>
    <rPh sb="2" eb="4">
      <t>シエン</t>
    </rPh>
    <rPh sb="5" eb="6">
      <t>カカ</t>
    </rPh>
    <rPh sb="8" eb="9">
      <t>モノ</t>
    </rPh>
    <phoneticPr fontId="4"/>
  </si>
  <si>
    <t>※「自立支援に関わる者」には、共同で自立支援計画を作成している者の職種及び氏名を記入してください。</t>
    <rPh sb="2" eb="4">
      <t>ジリツ</t>
    </rPh>
    <rPh sb="4" eb="6">
      <t>シエン</t>
    </rPh>
    <rPh sb="18" eb="20">
      <t>ジリツ</t>
    </rPh>
    <rPh sb="20" eb="22">
      <t>シエン</t>
    </rPh>
    <rPh sb="22" eb="24">
      <t>ケイカク</t>
    </rPh>
    <phoneticPr fontId="4"/>
  </si>
  <si>
    <t>安全対策体制に関する確認書</t>
    <rPh sb="0" eb="2">
      <t>アンゼン</t>
    </rPh>
    <rPh sb="2" eb="4">
      <t>タイサク</t>
    </rPh>
    <rPh sb="4" eb="6">
      <t>タイセイ</t>
    </rPh>
    <rPh sb="7" eb="8">
      <t>カン</t>
    </rPh>
    <rPh sb="10" eb="13">
      <t>カクニンショ</t>
    </rPh>
    <phoneticPr fontId="4"/>
  </si>
  <si>
    <t xml:space="preserve"> 事業所名</t>
    <rPh sb="1" eb="4">
      <t>ジギョウショ</t>
    </rPh>
    <rPh sb="4" eb="5">
      <t>メイ</t>
    </rPh>
    <phoneticPr fontId="4"/>
  </si>
  <si>
    <t xml:space="preserve"> 施設種別</t>
    <rPh sb="1" eb="3">
      <t>シセツ</t>
    </rPh>
    <rPh sb="3" eb="5">
      <t>シュベツ</t>
    </rPh>
    <phoneticPr fontId="4"/>
  </si>
  <si>
    <t>安全対策体制の状況</t>
    <rPh sb="0" eb="6">
      <t>アンゼンタイサクタイセイ</t>
    </rPh>
    <rPh sb="7" eb="9">
      <t>ジョウキョウ</t>
    </rPh>
    <phoneticPr fontId="4"/>
  </si>
  <si>
    <t>措置を適切に実施するための担当者の職種及び氏名</t>
    <rPh sb="17" eb="19">
      <t>ショクシュ</t>
    </rPh>
    <rPh sb="19" eb="20">
      <t>オヨ</t>
    </rPh>
    <rPh sb="21" eb="23">
      <t>シメイ</t>
    </rPh>
    <phoneticPr fontId="4"/>
  </si>
  <si>
    <t>担当者が受講した安全対策に係る外部研修</t>
    <rPh sb="4" eb="6">
      <t>ジュコウ</t>
    </rPh>
    <phoneticPr fontId="4"/>
  </si>
  <si>
    <t>研修名</t>
    <rPh sb="0" eb="3">
      <t>ケンシュウメイ</t>
    </rPh>
    <phoneticPr fontId="4"/>
  </si>
  <si>
    <t>当該施設内に設置された安全管理部門名称</t>
    <rPh sb="0" eb="2">
      <t>トウガイ</t>
    </rPh>
    <rPh sb="6" eb="8">
      <t>セッチ</t>
    </rPh>
    <rPh sb="17" eb="19">
      <t>メイショウ</t>
    </rPh>
    <phoneticPr fontId="4"/>
  </si>
  <si>
    <t>認知症短期集中リハビリテーション加算に関する届出書</t>
    <rPh sb="0" eb="3">
      <t>ニンチショウ</t>
    </rPh>
    <rPh sb="3" eb="5">
      <t>タンキ</t>
    </rPh>
    <rPh sb="5" eb="7">
      <t>シュウチュウ</t>
    </rPh>
    <rPh sb="16" eb="18">
      <t>カサン</t>
    </rPh>
    <rPh sb="19" eb="20">
      <t>カン</t>
    </rPh>
    <rPh sb="22" eb="24">
      <t>トドケデ</t>
    </rPh>
    <rPh sb="24" eb="25">
      <t>ショ</t>
    </rPh>
    <phoneticPr fontId="4"/>
  </si>
  <si>
    <t>〔介護老人保健施設〕</t>
    <rPh sb="1" eb="5">
      <t>カイゴロウジン</t>
    </rPh>
    <rPh sb="5" eb="9">
      <t>ホケンシセツ</t>
    </rPh>
    <phoneticPr fontId="4"/>
  </si>
  <si>
    <t>１</t>
    <phoneticPr fontId="4"/>
  </si>
  <si>
    <t>精神科医若しくは神経内科医又は認知症に対するリハビリテーションに関する研修を修了した医師の氏名</t>
    <rPh sb="0" eb="4">
      <t>セイシンカイ</t>
    </rPh>
    <rPh sb="4" eb="5">
      <t>モ</t>
    </rPh>
    <rPh sb="8" eb="10">
      <t>シンケイ</t>
    </rPh>
    <rPh sb="10" eb="13">
      <t>ナイカイ</t>
    </rPh>
    <rPh sb="13" eb="14">
      <t>マタ</t>
    </rPh>
    <rPh sb="15" eb="17">
      <t>ニンチ</t>
    </rPh>
    <rPh sb="17" eb="18">
      <t>ショウ</t>
    </rPh>
    <rPh sb="19" eb="20">
      <t>タイ</t>
    </rPh>
    <rPh sb="32" eb="33">
      <t>カン</t>
    </rPh>
    <rPh sb="35" eb="37">
      <t>ケンシュウ</t>
    </rPh>
    <rPh sb="38" eb="40">
      <t>シュウリョウ</t>
    </rPh>
    <rPh sb="42" eb="44">
      <t>イシ</t>
    </rPh>
    <rPh sb="45" eb="47">
      <t>シメイ</t>
    </rPh>
    <phoneticPr fontId="4"/>
  </si>
  <si>
    <t>精神科医師</t>
    <rPh sb="0" eb="5">
      <t>セイシンカ</t>
    </rPh>
    <phoneticPr fontId="4"/>
  </si>
  <si>
    <t>神経内科医師</t>
    <rPh sb="0" eb="2">
      <t>シンケイ</t>
    </rPh>
    <rPh sb="2" eb="4">
      <t>ナイカ</t>
    </rPh>
    <rPh sb="4" eb="6">
      <t>イシ</t>
    </rPh>
    <phoneticPr fontId="4"/>
  </si>
  <si>
    <t>研修修了医師</t>
    <rPh sb="0" eb="2">
      <t>ケンシュウ</t>
    </rPh>
    <rPh sb="2" eb="4">
      <t>シュウリョウ</t>
    </rPh>
    <rPh sb="4" eb="6">
      <t>イシ</t>
    </rPh>
    <phoneticPr fontId="4"/>
  </si>
  <si>
    <t>２</t>
    <phoneticPr fontId="4"/>
  </si>
  <si>
    <t>理学療法士、作業療法士、言語聴覚士の氏名</t>
    <rPh sb="0" eb="2">
      <t>リガク</t>
    </rPh>
    <rPh sb="2" eb="5">
      <t>リョウホウシ</t>
    </rPh>
    <rPh sb="6" eb="8">
      <t>サギョウ</t>
    </rPh>
    <rPh sb="8" eb="11">
      <t>リョウホウシ</t>
    </rPh>
    <rPh sb="12" eb="14">
      <t>ゲンゴ</t>
    </rPh>
    <rPh sb="14" eb="16">
      <t>チョウカク</t>
    </rPh>
    <rPh sb="16" eb="17">
      <t>シ</t>
    </rPh>
    <rPh sb="18" eb="20">
      <t>シメイ</t>
    </rPh>
    <phoneticPr fontId="4"/>
  </si>
  <si>
    <t>※氏名欄は、それぞれのサービスの共同実施者名（職種ごとの代表者名）を記入してください。</t>
    <rPh sb="1" eb="3">
      <t>シメイ</t>
    </rPh>
    <rPh sb="3" eb="4">
      <t>ラン</t>
    </rPh>
    <rPh sb="16" eb="18">
      <t>キョウドウ</t>
    </rPh>
    <rPh sb="18" eb="20">
      <t>ジッシ</t>
    </rPh>
    <rPh sb="20" eb="21">
      <t>シャ</t>
    </rPh>
    <rPh sb="21" eb="22">
      <t>メイ</t>
    </rPh>
    <rPh sb="23" eb="25">
      <t>ショクシュ</t>
    </rPh>
    <rPh sb="28" eb="31">
      <t>ダイヒョウシャ</t>
    </rPh>
    <rPh sb="31" eb="32">
      <t>メイ</t>
    </rPh>
    <rPh sb="34" eb="36">
      <t>キニュウ</t>
    </rPh>
    <phoneticPr fontId="4"/>
  </si>
  <si>
    <t>様式５（特別療養費）</t>
  </si>
  <si>
    <t>重症皮膚潰瘍管理指導の施設基準に係る届出書添付書類</t>
    <rPh sb="0" eb="2">
      <t>ジュウショウ</t>
    </rPh>
    <rPh sb="2" eb="4">
      <t>ヒフ</t>
    </rPh>
    <rPh sb="4" eb="6">
      <t>カイヨウ</t>
    </rPh>
    <rPh sb="6" eb="8">
      <t>カンリ</t>
    </rPh>
    <rPh sb="8" eb="10">
      <t>シドウ</t>
    </rPh>
    <rPh sb="11" eb="13">
      <t>シセツ</t>
    </rPh>
    <rPh sb="13" eb="15">
      <t>キジュン</t>
    </rPh>
    <rPh sb="16" eb="17">
      <t>カカ</t>
    </rPh>
    <rPh sb="18" eb="21">
      <t>トドケデショ</t>
    </rPh>
    <rPh sb="21" eb="23">
      <t>テンプ</t>
    </rPh>
    <rPh sb="23" eb="25">
      <t>ショルイ</t>
    </rPh>
    <phoneticPr fontId="4"/>
  </si>
  <si>
    <t>１　標榜診療科</t>
    <rPh sb="2" eb="4">
      <t>ヒョウボウ</t>
    </rPh>
    <rPh sb="4" eb="7">
      <t>シンリョウカ</t>
    </rPh>
    <phoneticPr fontId="4"/>
  </si>
  <si>
    <t>２　重症皮膚潰瘍管理を担当する医師の氏名</t>
    <rPh sb="2" eb="4">
      <t>ジュウショウ</t>
    </rPh>
    <rPh sb="4" eb="6">
      <t>ヒフ</t>
    </rPh>
    <rPh sb="6" eb="8">
      <t>カイヨウ</t>
    </rPh>
    <rPh sb="8" eb="10">
      <t>カンリ</t>
    </rPh>
    <rPh sb="11" eb="13">
      <t>タントウ</t>
    </rPh>
    <rPh sb="15" eb="17">
      <t>イシ</t>
    </rPh>
    <rPh sb="18" eb="20">
      <t>シメイ</t>
    </rPh>
    <phoneticPr fontId="4"/>
  </si>
  <si>
    <t>　当該重症皮膚潰瘍管理を行うために必要な器械及び器具の一覧</t>
    <rPh sb="1" eb="3">
      <t>トウガイ</t>
    </rPh>
    <rPh sb="3" eb="5">
      <t>ジュウショウ</t>
    </rPh>
    <rPh sb="5" eb="7">
      <t>ヒフ</t>
    </rPh>
    <rPh sb="7" eb="9">
      <t>カイヨウ</t>
    </rPh>
    <rPh sb="9" eb="11">
      <t>カンリ</t>
    </rPh>
    <rPh sb="12" eb="13">
      <t>オコナ</t>
    </rPh>
    <rPh sb="17" eb="19">
      <t>ヒツヨウ</t>
    </rPh>
    <rPh sb="20" eb="22">
      <t>キカイ</t>
    </rPh>
    <rPh sb="22" eb="23">
      <t>オヨ</t>
    </rPh>
    <rPh sb="24" eb="26">
      <t>キグ</t>
    </rPh>
    <rPh sb="27" eb="29">
      <t>イチラン</t>
    </rPh>
    <phoneticPr fontId="4"/>
  </si>
  <si>
    <t>（記入上の注意）</t>
    <rPh sb="1" eb="3">
      <t>キニュウ</t>
    </rPh>
    <rPh sb="3" eb="4">
      <t>ジョウ</t>
    </rPh>
    <rPh sb="5" eb="7">
      <t>チュウイ</t>
    </rPh>
    <phoneticPr fontId="4"/>
  </si>
  <si>
    <t>　「１」の標榜診療科は、皮膚科又は形成外科のいずれかであること。</t>
    <rPh sb="5" eb="7">
      <t>ヒョウボウ</t>
    </rPh>
    <rPh sb="7" eb="10">
      <t>シンリョウカ</t>
    </rPh>
    <rPh sb="12" eb="15">
      <t>ヒフカ</t>
    </rPh>
    <rPh sb="15" eb="16">
      <t>マタ</t>
    </rPh>
    <rPh sb="17" eb="19">
      <t>ケイセイ</t>
    </rPh>
    <rPh sb="19" eb="21">
      <t>ゲカ</t>
    </rPh>
    <phoneticPr fontId="4"/>
  </si>
  <si>
    <t>様式６（特別療養費）</t>
  </si>
  <si>
    <t>薬剤管理指導の施設基準に係る届出書添付書類</t>
    <rPh sb="0" eb="2">
      <t>ヤクザイ</t>
    </rPh>
    <rPh sb="2" eb="4">
      <t>カンリ</t>
    </rPh>
    <rPh sb="4" eb="6">
      <t>シドウ</t>
    </rPh>
    <rPh sb="7" eb="9">
      <t>シセツ</t>
    </rPh>
    <rPh sb="9" eb="11">
      <t>キジュン</t>
    </rPh>
    <rPh sb="12" eb="13">
      <t>カカ</t>
    </rPh>
    <rPh sb="14" eb="17">
      <t>トドケデショ</t>
    </rPh>
    <rPh sb="17" eb="19">
      <t>テンプ</t>
    </rPh>
    <rPh sb="19" eb="21">
      <t>ショルイ</t>
    </rPh>
    <phoneticPr fontId="4"/>
  </si>
  <si>
    <t>１　医薬品情報管理室等</t>
    <rPh sb="2" eb="5">
      <t>イヤクヒン</t>
    </rPh>
    <rPh sb="5" eb="7">
      <t>ジョウホウ</t>
    </rPh>
    <rPh sb="7" eb="9">
      <t>カンリ</t>
    </rPh>
    <rPh sb="9" eb="10">
      <t>シツ</t>
    </rPh>
    <rPh sb="10" eb="11">
      <t>トウ</t>
    </rPh>
    <phoneticPr fontId="4"/>
  </si>
  <si>
    <t>場　　所</t>
    <rPh sb="0" eb="1">
      <t>バ</t>
    </rPh>
    <rPh sb="3" eb="4">
      <t>ショ</t>
    </rPh>
    <phoneticPr fontId="4"/>
  </si>
  <si>
    <t>設備の目録</t>
    <rPh sb="0" eb="2">
      <t>セツビ</t>
    </rPh>
    <rPh sb="3" eb="5">
      <t>モクロク</t>
    </rPh>
    <phoneticPr fontId="4"/>
  </si>
  <si>
    <t>面　　積</t>
    <rPh sb="0" eb="1">
      <t>メン</t>
    </rPh>
    <rPh sb="3" eb="4">
      <t>セキ</t>
    </rPh>
    <phoneticPr fontId="4"/>
  </si>
  <si>
    <t>定員数</t>
    <rPh sb="0" eb="3">
      <t>テイインスウ</t>
    </rPh>
    <phoneticPr fontId="4"/>
  </si>
  <si>
    <t>平方メートル</t>
    <rPh sb="0" eb="2">
      <t>ヘイホウ</t>
    </rPh>
    <phoneticPr fontId="4"/>
  </si>
  <si>
    <t>人</t>
    <rPh sb="0" eb="1">
      <t>ニン</t>
    </rPh>
    <phoneticPr fontId="3"/>
  </si>
  <si>
    <t>業務内容</t>
    <rPh sb="0" eb="1">
      <t>ギョウ</t>
    </rPh>
    <rPh sb="1" eb="2">
      <t>ツトム</t>
    </rPh>
    <rPh sb="2" eb="3">
      <t>ナイ</t>
    </rPh>
    <rPh sb="3" eb="4">
      <t>カタチ</t>
    </rPh>
    <phoneticPr fontId="4"/>
  </si>
  <si>
    <t>医薬品情報管理業務マニュアルの作成（予定を含む）</t>
    <rPh sb="0" eb="3">
      <t>イヤクヒン</t>
    </rPh>
    <rPh sb="3" eb="5">
      <t>ジョウホウ</t>
    </rPh>
    <rPh sb="5" eb="7">
      <t>カンリ</t>
    </rPh>
    <rPh sb="7" eb="9">
      <t>ギョウム</t>
    </rPh>
    <rPh sb="15" eb="17">
      <t>サクセイ</t>
    </rPh>
    <rPh sb="18" eb="20">
      <t>ヨテイ</t>
    </rPh>
    <rPh sb="21" eb="22">
      <t>フク</t>
    </rPh>
    <phoneticPr fontId="4"/>
  </si>
  <si>
    <t>有　・　無</t>
    <rPh sb="0" eb="1">
      <t>ユウ</t>
    </rPh>
    <rPh sb="4" eb="5">
      <t>ム</t>
    </rPh>
    <phoneticPr fontId="4"/>
  </si>
  <si>
    <t>２　投薬・指導記録</t>
    <rPh sb="2" eb="4">
      <t>トウヤク</t>
    </rPh>
    <rPh sb="5" eb="7">
      <t>シドウ</t>
    </rPh>
    <rPh sb="7" eb="9">
      <t>キロク</t>
    </rPh>
    <phoneticPr fontId="4"/>
  </si>
  <si>
    <t>作　成　時　期</t>
    <rPh sb="0" eb="1">
      <t>サク</t>
    </rPh>
    <rPh sb="2" eb="3">
      <t>シゲル</t>
    </rPh>
    <rPh sb="4" eb="5">
      <t>ジ</t>
    </rPh>
    <rPh sb="6" eb="7">
      <t>キ</t>
    </rPh>
    <phoneticPr fontId="4"/>
  </si>
  <si>
    <t>保 　管 　場 　所</t>
    <rPh sb="0" eb="1">
      <t>ホ</t>
    </rPh>
    <rPh sb="3" eb="4">
      <t>カン</t>
    </rPh>
    <rPh sb="6" eb="7">
      <t>バ</t>
    </rPh>
    <rPh sb="9" eb="10">
      <t>ショ</t>
    </rPh>
    <phoneticPr fontId="4"/>
  </si>
  <si>
    <t>３　投薬管理状況</t>
    <rPh sb="2" eb="4">
      <t>トウヤク</t>
    </rPh>
    <rPh sb="4" eb="6">
      <t>カンリ</t>
    </rPh>
    <rPh sb="6" eb="8">
      <t>ジョウキョウ</t>
    </rPh>
    <phoneticPr fontId="4"/>
  </si>
  <si>
    <t>４　服薬指導</t>
    <rPh sb="2" eb="4">
      <t>フクヤク</t>
    </rPh>
    <rPh sb="4" eb="6">
      <t>シドウ</t>
    </rPh>
    <phoneticPr fontId="4"/>
  </si>
  <si>
    <t>服薬指導方法</t>
    <rPh sb="0" eb="2">
      <t>フクヤク</t>
    </rPh>
    <rPh sb="2" eb="4">
      <t>シドウ</t>
    </rPh>
    <rPh sb="4" eb="6">
      <t>ホウホウ</t>
    </rPh>
    <phoneticPr fontId="4"/>
  </si>
  <si>
    <t>服薬指導マニュアルの作成</t>
    <rPh sb="0" eb="2">
      <t>フクヤク</t>
    </rPh>
    <rPh sb="2" eb="4">
      <t>シドウ</t>
    </rPh>
    <rPh sb="10" eb="12">
      <t>サクセイ</t>
    </rPh>
    <phoneticPr fontId="4"/>
  </si>
  <si>
    <t>（予定を含む）</t>
    <rPh sb="1" eb="3">
      <t>ヨテイ</t>
    </rPh>
    <rPh sb="4" eb="5">
      <t>フク</t>
    </rPh>
    <phoneticPr fontId="4"/>
  </si>
  <si>
    <t>〔記入上の注意〕</t>
    <rPh sb="1" eb="4">
      <t>キニュウジョウ</t>
    </rPh>
    <rPh sb="5" eb="7">
      <t>チュウイ</t>
    </rPh>
    <phoneticPr fontId="4"/>
  </si>
  <si>
    <t>　「３」については、院内における内用薬、注射薬、外用薬の投薬行為全般について、どのような管理方法を行っているか簡略に記入すること。</t>
    <rPh sb="10" eb="12">
      <t>インナイ</t>
    </rPh>
    <rPh sb="16" eb="18">
      <t>ナイヨウ</t>
    </rPh>
    <rPh sb="18" eb="19">
      <t>ヤク</t>
    </rPh>
    <rPh sb="20" eb="23">
      <t>チュウシャヤク</t>
    </rPh>
    <rPh sb="24" eb="27">
      <t>ガイヨウヤク</t>
    </rPh>
    <rPh sb="28" eb="30">
      <t>トウヤク</t>
    </rPh>
    <rPh sb="30" eb="32">
      <t>コウイ</t>
    </rPh>
    <rPh sb="32" eb="34">
      <t>ゼンパン</t>
    </rPh>
    <phoneticPr fontId="4"/>
  </si>
  <si>
    <t>様式７（特別療養費）</t>
  </si>
  <si>
    <t>〔　　　　　　　　　　　の施設基準　〕に勤務する従事者の名簿</t>
    <rPh sb="13" eb="15">
      <t>シセツ</t>
    </rPh>
    <rPh sb="15" eb="17">
      <t>キジュン</t>
    </rPh>
    <rPh sb="20" eb="22">
      <t>キンム</t>
    </rPh>
    <rPh sb="24" eb="27">
      <t>ジュウジシャ</t>
    </rPh>
    <rPh sb="28" eb="30">
      <t>メイボ</t>
    </rPh>
    <phoneticPr fontId="4"/>
  </si>
  <si>
    <t>№</t>
    <phoneticPr fontId="4"/>
  </si>
  <si>
    <t>職種</t>
    <rPh sb="0" eb="2">
      <t>ショクシュ</t>
    </rPh>
    <phoneticPr fontId="4"/>
  </si>
  <si>
    <t>勤　務　の　態　様</t>
    <rPh sb="0" eb="1">
      <t>ツトム</t>
    </rPh>
    <rPh sb="2" eb="3">
      <t>ツトム</t>
    </rPh>
    <rPh sb="6" eb="7">
      <t>タイ</t>
    </rPh>
    <rPh sb="8" eb="9">
      <t>サマ</t>
    </rPh>
    <phoneticPr fontId="4"/>
  </si>
  <si>
    <t>備　考</t>
    <rPh sb="0" eb="1">
      <t>ソナエ</t>
    </rPh>
    <rPh sb="2" eb="3">
      <t>コウ</t>
    </rPh>
    <phoneticPr fontId="4"/>
  </si>
  <si>
    <t>常　勤</t>
    <rPh sb="0" eb="1">
      <t>ツネ</t>
    </rPh>
    <rPh sb="2" eb="3">
      <t>ツトム</t>
    </rPh>
    <phoneticPr fontId="4"/>
  </si>
  <si>
    <t>専　従</t>
    <rPh sb="0" eb="1">
      <t>アツム</t>
    </rPh>
    <rPh sb="2" eb="3">
      <t>ジュウ</t>
    </rPh>
    <phoneticPr fontId="4"/>
  </si>
  <si>
    <t>非常勤</t>
    <rPh sb="0" eb="3">
      <t>ヒジョウキン</t>
    </rPh>
    <phoneticPr fontId="4"/>
  </si>
  <si>
    <t>非専従</t>
    <rPh sb="0" eb="3">
      <t>ヒセンジュウ</t>
    </rPh>
    <phoneticPr fontId="4"/>
  </si>
  <si>
    <t>　〔記入上の注意〕</t>
    <rPh sb="2" eb="5">
      <t>キニュウジョウ</t>
    </rPh>
    <rPh sb="6" eb="8">
      <t>チュウイ</t>
    </rPh>
    <phoneticPr fontId="4"/>
  </si>
  <si>
    <t>　　１　〔　〕には、当該届出の施設基準の名称を記入すること。</t>
    <rPh sb="10" eb="12">
      <t>トウガイ</t>
    </rPh>
    <rPh sb="12" eb="14">
      <t>トドケデ</t>
    </rPh>
    <rPh sb="15" eb="17">
      <t>シセツ</t>
    </rPh>
    <rPh sb="17" eb="19">
      <t>キジュン</t>
    </rPh>
    <rPh sb="20" eb="22">
      <t>メイショウ</t>
    </rPh>
    <rPh sb="23" eb="25">
      <t>キニュウ</t>
    </rPh>
    <phoneticPr fontId="4"/>
  </si>
  <si>
    <t>　　２　職種ごとに区分して記入すること。</t>
    <rPh sb="4" eb="6">
      <t>ショクシュ</t>
    </rPh>
    <rPh sb="9" eb="11">
      <t>クブン</t>
    </rPh>
    <rPh sb="13" eb="15">
      <t>キニュウ</t>
    </rPh>
    <phoneticPr fontId="4"/>
  </si>
  <si>
    <t>　　３　職種の欄には、医師、看護師又は准看護師等と記入すること。</t>
    <rPh sb="4" eb="6">
      <t>ショクシュ</t>
    </rPh>
    <rPh sb="7" eb="8">
      <t>ラン</t>
    </rPh>
    <rPh sb="11" eb="13">
      <t>イシ</t>
    </rPh>
    <rPh sb="14" eb="17">
      <t>カンゴシ</t>
    </rPh>
    <rPh sb="17" eb="18">
      <t>マタ</t>
    </rPh>
    <rPh sb="19" eb="23">
      <t>ジュンカンゴシ</t>
    </rPh>
    <rPh sb="23" eb="24">
      <t>トウ</t>
    </rPh>
    <rPh sb="25" eb="27">
      <t>キニュウ</t>
    </rPh>
    <phoneticPr fontId="4"/>
  </si>
  <si>
    <t>様式８（特別療養費）</t>
  </si>
  <si>
    <t>言語聴覚療法の施設基準に係る届出書添付書類</t>
    <rPh sb="7" eb="9">
      <t>シセツ</t>
    </rPh>
    <rPh sb="9" eb="11">
      <t>キジュン</t>
    </rPh>
    <rPh sb="12" eb="13">
      <t>カカワ</t>
    </rPh>
    <rPh sb="14" eb="17">
      <t>トドケデショ</t>
    </rPh>
    <rPh sb="17" eb="19">
      <t>テンプ</t>
    </rPh>
    <rPh sb="19" eb="21">
      <t>ショルイ</t>
    </rPh>
    <phoneticPr fontId="4"/>
  </si>
  <si>
    <t>届　出　区　分</t>
    <rPh sb="0" eb="1">
      <t>トドケ</t>
    </rPh>
    <rPh sb="2" eb="3">
      <t>デ</t>
    </rPh>
    <rPh sb="4" eb="5">
      <t>ク</t>
    </rPh>
    <rPh sb="6" eb="7">
      <t>ブン</t>
    </rPh>
    <phoneticPr fontId="4"/>
  </si>
  <si>
    <t>言語聴覚療法</t>
    <rPh sb="0" eb="2">
      <t>ゲンゴ</t>
    </rPh>
    <rPh sb="2" eb="4">
      <t>チョウカク</t>
    </rPh>
    <rPh sb="4" eb="6">
      <t>リョウホウ</t>
    </rPh>
    <phoneticPr fontId="4"/>
  </si>
  <si>
    <t>従　事　者　数</t>
    <rPh sb="0" eb="1">
      <t>ジュウ</t>
    </rPh>
    <rPh sb="2" eb="3">
      <t>コト</t>
    </rPh>
    <rPh sb="4" eb="5">
      <t>シャ</t>
    </rPh>
    <rPh sb="6" eb="7">
      <t>スウ</t>
    </rPh>
    <phoneticPr fontId="4"/>
  </si>
  <si>
    <t>専　任</t>
    <rPh sb="0" eb="1">
      <t>アツム</t>
    </rPh>
    <rPh sb="2" eb="3">
      <t>ニン</t>
    </rPh>
    <phoneticPr fontId="4"/>
  </si>
  <si>
    <t xml:space="preserve">名 </t>
    <rPh sb="0" eb="1">
      <t>メイ</t>
    </rPh>
    <phoneticPr fontId="4"/>
  </si>
  <si>
    <t>非専任</t>
    <rPh sb="0" eb="1">
      <t>ヒ</t>
    </rPh>
    <rPh sb="1" eb="3">
      <t>センニン</t>
    </rPh>
    <phoneticPr fontId="4"/>
  </si>
  <si>
    <t>言語聴覚士</t>
    <rPh sb="0" eb="2">
      <t>ゲンゴ</t>
    </rPh>
    <rPh sb="2" eb="4">
      <t>チョウカク</t>
    </rPh>
    <rPh sb="4" eb="5">
      <t>シ</t>
    </rPh>
    <phoneticPr fontId="4"/>
  </si>
  <si>
    <t>経験を有する</t>
    <rPh sb="0" eb="2">
      <t>ケイケン</t>
    </rPh>
    <rPh sb="3" eb="4">
      <t>ユウ</t>
    </rPh>
    <phoneticPr fontId="4"/>
  </si>
  <si>
    <t>従　事　者</t>
    <rPh sb="0" eb="1">
      <t>ジュウ</t>
    </rPh>
    <rPh sb="2" eb="3">
      <t>コト</t>
    </rPh>
    <rPh sb="4" eb="5">
      <t>シャ</t>
    </rPh>
    <phoneticPr fontId="4"/>
  </si>
  <si>
    <t>専用施設の面積</t>
    <rPh sb="0" eb="2">
      <t>センヨウ</t>
    </rPh>
    <rPh sb="2" eb="4">
      <t>シセツ</t>
    </rPh>
    <rPh sb="5" eb="7">
      <t>メンセキ</t>
    </rPh>
    <phoneticPr fontId="4"/>
  </si>
  <si>
    <t xml:space="preserve">平方メートル </t>
    <rPh sb="0" eb="2">
      <t>ヘイホウ</t>
    </rPh>
    <phoneticPr fontId="4"/>
  </si>
  <si>
    <t>当該言語聴覚療法を行うための器械・器具の一覧</t>
    <rPh sb="0" eb="2">
      <t>トウガイ</t>
    </rPh>
    <rPh sb="2" eb="4">
      <t>ゲンゴ</t>
    </rPh>
    <rPh sb="4" eb="6">
      <t>チョウカク</t>
    </rPh>
    <rPh sb="6" eb="8">
      <t>リョウホウ</t>
    </rPh>
    <rPh sb="9" eb="10">
      <t>オコナ</t>
    </rPh>
    <rPh sb="14" eb="16">
      <t>キカイ</t>
    </rPh>
    <rPh sb="17" eb="19">
      <t>キグ</t>
    </rPh>
    <rPh sb="20" eb="22">
      <t>イチラン</t>
    </rPh>
    <phoneticPr fontId="4"/>
  </si>
  <si>
    <t>言語聴覚療法の専用の個別療法室が複数ある場合については、最も広い部屋の面積を記入のこと。</t>
    <rPh sb="0" eb="2">
      <t>ゲンゴ</t>
    </rPh>
    <rPh sb="2" eb="4">
      <t>チョウカク</t>
    </rPh>
    <rPh sb="4" eb="6">
      <t>リョウホウ</t>
    </rPh>
    <rPh sb="7" eb="9">
      <t>センヨウ</t>
    </rPh>
    <rPh sb="10" eb="12">
      <t>コベツ</t>
    </rPh>
    <rPh sb="12" eb="14">
      <t>リョウホウ</t>
    </rPh>
    <rPh sb="14" eb="15">
      <t>シツ</t>
    </rPh>
    <rPh sb="16" eb="18">
      <t>フクスウ</t>
    </rPh>
    <rPh sb="20" eb="22">
      <t>バアイ</t>
    </rPh>
    <rPh sb="28" eb="29">
      <t>モット</t>
    </rPh>
    <rPh sb="30" eb="31">
      <t>ヒロ</t>
    </rPh>
    <rPh sb="32" eb="34">
      <t>ヘヤ</t>
    </rPh>
    <rPh sb="35" eb="37">
      <t>メンセキ</t>
    </rPh>
    <rPh sb="38" eb="40">
      <t>キニュウ</t>
    </rPh>
    <phoneticPr fontId="4"/>
  </si>
  <si>
    <t>様式９（特別療養費）</t>
  </si>
  <si>
    <t>精神科作業療法の施設基準に係る届出書添付書類</t>
    <rPh sb="0" eb="2">
      <t>セイシン</t>
    </rPh>
    <rPh sb="2" eb="3">
      <t>カ</t>
    </rPh>
    <rPh sb="3" eb="5">
      <t>サギョウ</t>
    </rPh>
    <rPh sb="5" eb="7">
      <t>リョウホウ</t>
    </rPh>
    <rPh sb="8" eb="10">
      <t>シセツ</t>
    </rPh>
    <rPh sb="10" eb="12">
      <t>キジュン</t>
    </rPh>
    <rPh sb="13" eb="14">
      <t>カカ</t>
    </rPh>
    <rPh sb="15" eb="18">
      <t>トドケデショ</t>
    </rPh>
    <rPh sb="18" eb="20">
      <t>テンプ</t>
    </rPh>
    <rPh sb="20" eb="22">
      <t>ショルイ</t>
    </rPh>
    <phoneticPr fontId="4"/>
  </si>
  <si>
    <t>当該療法に従事する作業療法士</t>
    <rPh sb="0" eb="2">
      <t>トウガイ</t>
    </rPh>
    <rPh sb="2" eb="4">
      <t>リョウホウ</t>
    </rPh>
    <rPh sb="5" eb="7">
      <t>ジュウジ</t>
    </rPh>
    <rPh sb="9" eb="11">
      <t>サギョウ</t>
    </rPh>
    <rPh sb="11" eb="13">
      <t>リョウホウ</t>
    </rPh>
    <rPh sb="13" eb="14">
      <t>シ</t>
    </rPh>
    <phoneticPr fontId="4"/>
  </si>
  <si>
    <t>非専従</t>
    <rPh sb="0" eb="1">
      <t>ヒ</t>
    </rPh>
    <rPh sb="1" eb="3">
      <t>センジュウ</t>
    </rPh>
    <phoneticPr fontId="4"/>
  </si>
  <si>
    <t>当該療法を行うために必要な専用の器械・器具の一覧</t>
    <rPh sb="0" eb="2">
      <t>トウガイ</t>
    </rPh>
    <rPh sb="2" eb="4">
      <t>リョウホウ</t>
    </rPh>
    <rPh sb="5" eb="6">
      <t>オコナ</t>
    </rPh>
    <rPh sb="10" eb="12">
      <t>ヒツヨウ</t>
    </rPh>
    <rPh sb="13" eb="15">
      <t>センヨウ</t>
    </rPh>
    <rPh sb="16" eb="18">
      <t>キカイ</t>
    </rPh>
    <rPh sb="19" eb="21">
      <t>キグ</t>
    </rPh>
    <rPh sb="22" eb="24">
      <t>イチラン</t>
    </rPh>
    <phoneticPr fontId="4"/>
  </si>
  <si>
    <t>手工芸</t>
    <rPh sb="0" eb="3">
      <t>シュコウゲイ</t>
    </rPh>
    <phoneticPr fontId="4"/>
  </si>
  <si>
    <t>木　工</t>
    <rPh sb="0" eb="1">
      <t>キ</t>
    </rPh>
    <rPh sb="2" eb="3">
      <t>コウ</t>
    </rPh>
    <phoneticPr fontId="4"/>
  </si>
  <si>
    <t>印　刷</t>
    <rPh sb="0" eb="1">
      <t>イン</t>
    </rPh>
    <rPh sb="2" eb="3">
      <t>サツ</t>
    </rPh>
    <phoneticPr fontId="4"/>
  </si>
  <si>
    <t>日常生活動作</t>
    <rPh sb="0" eb="2">
      <t>ニチジョウ</t>
    </rPh>
    <rPh sb="2" eb="4">
      <t>セイカツ</t>
    </rPh>
    <rPh sb="4" eb="6">
      <t>ドウサ</t>
    </rPh>
    <phoneticPr fontId="4"/>
  </si>
  <si>
    <t>農耕又は園芸</t>
    <rPh sb="0" eb="2">
      <t>ノウコウ</t>
    </rPh>
    <rPh sb="2" eb="3">
      <t>マタ</t>
    </rPh>
    <rPh sb="4" eb="6">
      <t>エンゲイ</t>
    </rPh>
    <phoneticPr fontId="4"/>
  </si>
  <si>
    <t>（別紙）</t>
    <rPh sb="1" eb="3">
      <t>ベッシ</t>
    </rPh>
    <phoneticPr fontId="4"/>
  </si>
  <si>
    <t>テクノロジーを導入する場合の夜間の人員配置基準（ユニット型を除く）に係る届出書</t>
    <rPh sb="7" eb="9">
      <t>ドウニュウ</t>
    </rPh>
    <rPh sb="11" eb="13">
      <t>バアイ</t>
    </rPh>
    <rPh sb="14" eb="16">
      <t>ヤカン</t>
    </rPh>
    <rPh sb="17" eb="19">
      <t>ジンイン</t>
    </rPh>
    <rPh sb="19" eb="21">
      <t>ハイチ</t>
    </rPh>
    <rPh sb="21" eb="23">
      <t>キジュン</t>
    </rPh>
    <rPh sb="28" eb="29">
      <t>ガタ</t>
    </rPh>
    <rPh sb="30" eb="31">
      <t>ノゾ</t>
    </rPh>
    <rPh sb="34" eb="35">
      <t>カカ</t>
    </rPh>
    <rPh sb="36" eb="39">
      <t>トドケデショ</t>
    </rPh>
    <phoneticPr fontId="4"/>
  </si>
  <si>
    <t>　1　介護老人保健施設
　3　介護予防短期入所療養介護</t>
    <rPh sb="3" eb="5">
      <t>カイゴ</t>
    </rPh>
    <rPh sb="5" eb="7">
      <t>ロウジン</t>
    </rPh>
    <rPh sb="7" eb="9">
      <t>ホケン</t>
    </rPh>
    <rPh sb="9" eb="11">
      <t>シセツ</t>
    </rPh>
    <phoneticPr fontId="4"/>
  </si>
  <si>
    <t xml:space="preserve">2　短期入所療養介護
</t>
    <rPh sb="2" eb="4">
      <t>タンキ</t>
    </rPh>
    <rPh sb="4" eb="6">
      <t>ニュウショ</t>
    </rPh>
    <rPh sb="6" eb="8">
      <t>リョウヨウ</t>
    </rPh>
    <rPh sb="8" eb="10">
      <t>カイゴ</t>
    </rPh>
    <phoneticPr fontId="4"/>
  </si>
  <si>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4"/>
  </si>
  <si>
    <t xml:space="preserve">② 夜勤職員全員がインカム等のICTを使用 </t>
    <rPh sb="2" eb="4">
      <t>ヤキン</t>
    </rPh>
    <rPh sb="4" eb="6">
      <t>ショクイン</t>
    </rPh>
    <rPh sb="6" eb="8">
      <t>ゼンイン</t>
    </rPh>
    <rPh sb="13" eb="14">
      <t>トウ</t>
    </rPh>
    <rPh sb="19" eb="21">
      <t>シヨウ</t>
    </rPh>
    <phoneticPr fontId="4"/>
  </si>
  <si>
    <t>③ 導入機器</t>
    <rPh sb="2" eb="4">
      <t>ドウニュウ</t>
    </rPh>
    <rPh sb="4" eb="6">
      <t>キキ</t>
    </rPh>
    <phoneticPr fontId="4"/>
  </si>
  <si>
    <t>④ 利用者の安全やケアの質の確保、職員の負担の軽減を図るため、以下のすべての項目
　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6">
      <t>ドウニュウゴ</t>
    </rPh>
    <rPh sb="57" eb="58">
      <t>スク</t>
    </rPh>
    <rPh sb="64" eb="65">
      <t>ツキ</t>
    </rPh>
    <rPh sb="65" eb="67">
      <t>イジョウ</t>
    </rPh>
    <rPh sb="67" eb="69">
      <t>ジッシ</t>
    </rPh>
    <phoneticPr fontId="4"/>
  </si>
  <si>
    <t>ⅰ 利用者の安全並びに介護サービスの質の確保及び職員の負担軽減に資する方策を検討するための委員会の設置</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rPh sb="35" eb="37">
      <t>ホウサク</t>
    </rPh>
    <rPh sb="38" eb="40">
      <t>ケントウ</t>
    </rPh>
    <rPh sb="45" eb="48">
      <t>イインカイ</t>
    </rPh>
    <rPh sb="49" eb="51">
      <t>セッチ</t>
    </rPh>
    <phoneticPr fontId="4"/>
  </si>
  <si>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4"/>
  </si>
  <si>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4"/>
  </si>
  <si>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4"/>
  </si>
  <si>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4"/>
  </si>
  <si>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4"/>
  </si>
  <si>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4"/>
  </si>
  <si>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4"/>
  </si>
  <si>
    <t>備考２　④ⅰの委員会には夜勤職員をはじめケア等を行う多職種の職員が参画すること。</t>
    <rPh sb="0" eb="2">
      <t>ビコウ</t>
    </rPh>
    <rPh sb="7" eb="10">
      <t>イインカイ</t>
    </rPh>
    <rPh sb="12" eb="14">
      <t>ヤキン</t>
    </rPh>
    <rPh sb="14" eb="16">
      <t>ショクイン</t>
    </rPh>
    <rPh sb="22" eb="23">
      <t>トウ</t>
    </rPh>
    <rPh sb="24" eb="25">
      <t>オコナ</t>
    </rPh>
    <rPh sb="26" eb="29">
      <t>タショクシュ</t>
    </rPh>
    <rPh sb="30" eb="32">
      <t>ショクイン</t>
    </rPh>
    <rPh sb="33" eb="35">
      <t>サンカク</t>
    </rPh>
    <phoneticPr fontId="4"/>
  </si>
  <si>
    <t>（標準様式1）</t>
    <rPh sb="1" eb="3">
      <t>ヒョウジュン</t>
    </rPh>
    <rPh sb="3" eb="5">
      <t>ヨウシキ</t>
    </rPh>
    <phoneticPr fontId="4"/>
  </si>
  <si>
    <t>従業者の勤務の体制及び勤務形態一覧表　</t>
  </si>
  <si>
    <t>サービス種別（</t>
    <rPh sb="4" eb="6">
      <t>シュベツ</t>
    </rPh>
    <phoneticPr fontId="3"/>
  </si>
  <si>
    <t>指定介護老人保健施設（ユニット型）</t>
    <rPh sb="0" eb="2">
      <t>シテイ</t>
    </rPh>
    <rPh sb="2" eb="4">
      <t>カイゴ</t>
    </rPh>
    <rPh sb="4" eb="6">
      <t>ロウジン</t>
    </rPh>
    <rPh sb="6" eb="8">
      <t>ホケン</t>
    </rPh>
    <rPh sb="8" eb="10">
      <t>シセツ</t>
    </rPh>
    <rPh sb="15" eb="16">
      <t>ガタ</t>
    </rPh>
    <phoneticPr fontId="3"/>
  </si>
  <si>
    <t>令和</t>
    <rPh sb="0" eb="2">
      <t>レイワ</t>
    </rPh>
    <phoneticPr fontId="3"/>
  </si>
  <si>
    <t>(</t>
    <phoneticPr fontId="3"/>
  </si>
  <si>
    <t>年</t>
    <rPh sb="0" eb="1">
      <t>ネン</t>
    </rPh>
    <phoneticPr fontId="3"/>
  </si>
  <si>
    <t>月</t>
    <rPh sb="0" eb="1">
      <t>ゲツ</t>
    </rPh>
    <phoneticPr fontId="3"/>
  </si>
  <si>
    <t>事業所名（</t>
    <rPh sb="0" eb="3">
      <t>ジギョウショ</t>
    </rPh>
    <rPh sb="3" eb="4">
      <t>メイ</t>
    </rPh>
    <phoneticPr fontId="3"/>
  </si>
  <si>
    <t>○○○○</t>
    <phoneticPr fontId="3"/>
  </si>
  <si>
    <t>(1)</t>
    <phoneticPr fontId="3"/>
  </si>
  <si>
    <t>４週</t>
  </si>
  <si>
    <t>(2)</t>
    <phoneticPr fontId="3"/>
  </si>
  <si>
    <t>予定</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</si>
  <si>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3"/>
  </si>
  <si>
    <t>時間/週</t>
    <rPh sb="0" eb="2">
      <t>ジカン</t>
    </rPh>
    <rPh sb="3" eb="4">
      <t>シュウ</t>
    </rPh>
    <phoneticPr fontId="3"/>
  </si>
  <si>
    <t>時間/月</t>
    <rPh sb="0" eb="2">
      <t>ジカン</t>
    </rPh>
    <rPh sb="3" eb="4">
      <t>ツキ</t>
    </rPh>
    <phoneticPr fontId="3"/>
  </si>
  <si>
    <t>当月の日数</t>
    <rPh sb="0" eb="2">
      <t>トウゲツ</t>
    </rPh>
    <rPh sb="3" eb="5">
      <t>ニッスウ</t>
    </rPh>
    <phoneticPr fontId="3"/>
  </si>
  <si>
    <t>(4) 入所者数（利用者数）</t>
    <rPh sb="4" eb="7">
      <t>ニュウショシャ</t>
    </rPh>
    <rPh sb="7" eb="8">
      <t>スウ</t>
    </rPh>
    <rPh sb="9" eb="12">
      <t>リヨウシャ</t>
    </rPh>
    <rPh sb="12" eb="13">
      <t>スウ</t>
    </rPh>
    <phoneticPr fontId="3"/>
  </si>
  <si>
    <t>（前年度の平均値または推定数）</t>
    <rPh sb="1" eb="4">
      <t>ゼンネンド</t>
    </rPh>
    <rPh sb="5" eb="8">
      <t>ヘイキンチ</t>
    </rPh>
    <rPh sb="11" eb="14">
      <t>スイテイスウ</t>
    </rPh>
    <phoneticPr fontId="3"/>
  </si>
  <si>
    <t>No</t>
    <phoneticPr fontId="3"/>
  </si>
  <si>
    <t>(5)
ユニットリーダー</t>
    <phoneticPr fontId="3"/>
  </si>
  <si>
    <t>(6)
ユニット名</t>
    <rPh sb="8" eb="9">
      <t>メイ</t>
    </rPh>
    <phoneticPr fontId="3"/>
  </si>
  <si>
    <t>(7) 
職種</t>
    <phoneticPr fontId="4"/>
  </si>
  <si>
    <t>(8)
勤務
形態</t>
    <phoneticPr fontId="4"/>
  </si>
  <si>
    <t>(9) 資格</t>
    <rPh sb="4" eb="6">
      <t>シカク</t>
    </rPh>
    <phoneticPr fontId="3"/>
  </si>
  <si>
    <t>(10) 氏　名</t>
    <phoneticPr fontId="4"/>
  </si>
  <si>
    <t>(11)</t>
    <phoneticPr fontId="3"/>
  </si>
  <si>
    <r>
      <t xml:space="preserve">(13)
</t>
    </r>
    <r>
      <rPr>
        <sz val="11"/>
        <rFont val="HGSｺﾞｼｯｸM"/>
        <family val="3"/>
        <charset val="128"/>
      </rPr>
      <t>週平均
勤務時間数</t>
    </r>
    <rPh sb="6" eb="8">
      <t>ヘイキン</t>
    </rPh>
    <rPh sb="9" eb="11">
      <t>キンム</t>
    </rPh>
    <rPh sb="11" eb="13">
      <t>ジカン</t>
    </rPh>
    <rPh sb="13" eb="14">
      <t>スウ</t>
    </rPh>
    <phoneticPr fontId="4"/>
  </si>
  <si>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4"/>
  </si>
  <si>
    <t>1週目</t>
    <rPh sb="1" eb="2">
      <t>シュウ</t>
    </rPh>
    <rPh sb="2" eb="3">
      <t>メ</t>
    </rPh>
    <phoneticPr fontId="3"/>
  </si>
  <si>
    <t>2週目</t>
    <rPh sb="1" eb="2">
      <t>シュウ</t>
    </rPh>
    <rPh sb="2" eb="3">
      <t>メ</t>
    </rPh>
    <phoneticPr fontId="3"/>
  </si>
  <si>
    <t>3週目</t>
    <rPh sb="1" eb="2">
      <t>シュウ</t>
    </rPh>
    <rPh sb="2" eb="3">
      <t>メ</t>
    </rPh>
    <phoneticPr fontId="3"/>
  </si>
  <si>
    <t>4週目</t>
    <rPh sb="1" eb="2">
      <t>シュウ</t>
    </rPh>
    <rPh sb="2" eb="3">
      <t>メ</t>
    </rPh>
    <phoneticPr fontId="3"/>
  </si>
  <si>
    <t>5週目</t>
    <rPh sb="1" eb="2">
      <t>シュウ</t>
    </rPh>
    <rPh sb="2" eb="3">
      <t>メ</t>
    </rPh>
    <phoneticPr fontId="3"/>
  </si>
  <si>
    <t>管理者</t>
    <rPh sb="0" eb="3">
      <t>カンリシャ</t>
    </rPh>
    <phoneticPr fontId="3"/>
  </si>
  <si>
    <t>A</t>
  </si>
  <si>
    <t>ー</t>
  </si>
  <si>
    <t>厚労　太郎</t>
    <rPh sb="0" eb="2">
      <t>コウロウ</t>
    </rPh>
    <rPh sb="3" eb="5">
      <t>タロウ</t>
    </rPh>
    <phoneticPr fontId="3"/>
  </si>
  <si>
    <t>シフト記号</t>
    <rPh sb="3" eb="5">
      <t>キゴウ</t>
    </rPh>
    <phoneticPr fontId="54"/>
  </si>
  <si>
    <t>b</t>
    <phoneticPr fontId="3"/>
  </si>
  <si>
    <t>b</t>
  </si>
  <si>
    <t>勤務時間数</t>
    <rPh sb="0" eb="2">
      <t>キンム</t>
    </rPh>
    <rPh sb="2" eb="5">
      <t>ジカンスウ</t>
    </rPh>
    <phoneticPr fontId="3"/>
  </si>
  <si>
    <t>医師</t>
    <rPh sb="0" eb="2">
      <t>イシ</t>
    </rPh>
    <phoneticPr fontId="3"/>
  </si>
  <si>
    <t>○○　A男</t>
    <rPh sb="4" eb="5">
      <t>オトコ</t>
    </rPh>
    <phoneticPr fontId="3"/>
  </si>
  <si>
    <t>薬剤師</t>
    <rPh sb="0" eb="3">
      <t>ヤクザイシ</t>
    </rPh>
    <phoneticPr fontId="3"/>
  </si>
  <si>
    <t>○○　B子</t>
    <rPh sb="4" eb="5">
      <t>コ</t>
    </rPh>
    <phoneticPr fontId="3"/>
  </si>
  <si>
    <t>支援相談員</t>
    <rPh sb="0" eb="2">
      <t>シエン</t>
    </rPh>
    <rPh sb="2" eb="5">
      <t>ソウダンイン</t>
    </rPh>
    <phoneticPr fontId="3"/>
  </si>
  <si>
    <t>○○　C太</t>
    <rPh sb="4" eb="5">
      <t>タ</t>
    </rPh>
    <phoneticPr fontId="3"/>
  </si>
  <si>
    <t>理学療法士</t>
    <rPh sb="0" eb="2">
      <t>リガク</t>
    </rPh>
    <rPh sb="2" eb="5">
      <t>リョウホウシ</t>
    </rPh>
    <phoneticPr fontId="3"/>
  </si>
  <si>
    <t>○○　D美</t>
    <rPh sb="4" eb="5">
      <t>ウツク</t>
    </rPh>
    <phoneticPr fontId="3"/>
  </si>
  <si>
    <t>介護支援専門員</t>
    <rPh sb="0" eb="2">
      <t>カイゴ</t>
    </rPh>
    <rPh sb="2" eb="4">
      <t>シエン</t>
    </rPh>
    <rPh sb="4" eb="7">
      <t>センモンイン</t>
    </rPh>
    <phoneticPr fontId="3"/>
  </si>
  <si>
    <t>○○　E夫</t>
    <phoneticPr fontId="3"/>
  </si>
  <si>
    <t>看護職員</t>
    <rPh sb="0" eb="2">
      <t>カンゴ</t>
    </rPh>
    <rPh sb="2" eb="4">
      <t>ショクイン</t>
    </rPh>
    <phoneticPr fontId="3"/>
  </si>
  <si>
    <t>看護師</t>
    <rPh sb="0" eb="3">
      <t>カンゴシ</t>
    </rPh>
    <phoneticPr fontId="53"/>
  </si>
  <si>
    <t>○○　F子</t>
    <phoneticPr fontId="3"/>
  </si>
  <si>
    <t>○○　G太</t>
    <rPh sb="4" eb="5">
      <t>タ</t>
    </rPh>
    <phoneticPr fontId="3"/>
  </si>
  <si>
    <t>C</t>
  </si>
  <si>
    <t>○○　H美</t>
    <phoneticPr fontId="3"/>
  </si>
  <si>
    <t>◎</t>
  </si>
  <si>
    <t>ユニット１</t>
    <phoneticPr fontId="3"/>
  </si>
  <si>
    <t>○○　J太郎</t>
    <rPh sb="4" eb="6">
      <t>タロウ</t>
    </rPh>
    <phoneticPr fontId="3"/>
  </si>
  <si>
    <t>h</t>
    <phoneticPr fontId="3"/>
  </si>
  <si>
    <t>i</t>
    <phoneticPr fontId="3"/>
  </si>
  <si>
    <t>a</t>
    <phoneticPr fontId="3"/>
  </si>
  <si>
    <t>d</t>
    <phoneticPr fontId="3"/>
  </si>
  <si>
    <t>介護職員</t>
    <rPh sb="0" eb="2">
      <t>カイゴ</t>
    </rPh>
    <rPh sb="2" eb="4">
      <t>ショクイン</t>
    </rPh>
    <phoneticPr fontId="3"/>
  </si>
  <si>
    <t>介護福祉士</t>
    <rPh sb="0" eb="2">
      <t>カイゴ</t>
    </rPh>
    <rPh sb="2" eb="5">
      <t>フクシシ</t>
    </rPh>
    <phoneticPr fontId="3"/>
  </si>
  <si>
    <t>○○　K子</t>
    <phoneticPr fontId="3"/>
  </si>
  <si>
    <t>○○　L太</t>
    <rPh sb="4" eb="5">
      <t>ブト</t>
    </rPh>
    <phoneticPr fontId="3"/>
  </si>
  <si>
    <t>○○　M子</t>
    <phoneticPr fontId="3"/>
  </si>
  <si>
    <t>d</t>
  </si>
  <si>
    <t>○○　N男</t>
    <phoneticPr fontId="3"/>
  </si>
  <si>
    <t>ユニット２</t>
    <phoneticPr fontId="3"/>
  </si>
  <si>
    <t>○○　P子</t>
    <phoneticPr fontId="3"/>
  </si>
  <si>
    <t>○○　R次郎</t>
    <rPh sb="4" eb="6">
      <t>ジロウ</t>
    </rPh>
    <phoneticPr fontId="3"/>
  </si>
  <si>
    <t>○○　S子</t>
    <phoneticPr fontId="3"/>
  </si>
  <si>
    <t>○○　T太</t>
    <rPh sb="4" eb="5">
      <t>ブト</t>
    </rPh>
    <phoneticPr fontId="3"/>
  </si>
  <si>
    <t>i</t>
  </si>
  <si>
    <t>○○　U子</t>
    <phoneticPr fontId="3"/>
  </si>
  <si>
    <t>ユニット３</t>
    <phoneticPr fontId="3"/>
  </si>
  <si>
    <t>○○　V男</t>
    <phoneticPr fontId="3"/>
  </si>
  <si>
    <t>○○　W子</t>
    <phoneticPr fontId="3"/>
  </si>
  <si>
    <t>○○　X太郎</t>
    <rPh sb="4" eb="6">
      <t>タロウ</t>
    </rPh>
    <phoneticPr fontId="3"/>
  </si>
  <si>
    <t>○○　Y子</t>
    <phoneticPr fontId="3"/>
  </si>
  <si>
    <t>○○　Z男</t>
    <rPh sb="4" eb="5">
      <t>オトコ</t>
    </rPh>
    <phoneticPr fontId="3"/>
  </si>
  <si>
    <t>ユニット４</t>
    <phoneticPr fontId="3"/>
  </si>
  <si>
    <t>○○　AA三郎</t>
    <rPh sb="5" eb="7">
      <t>サブロウ</t>
    </rPh>
    <phoneticPr fontId="3"/>
  </si>
  <si>
    <t>○○　BB子</t>
    <rPh sb="5" eb="6">
      <t>コ</t>
    </rPh>
    <phoneticPr fontId="3"/>
  </si>
  <si>
    <t>○○　CC次郎</t>
    <phoneticPr fontId="3"/>
  </si>
  <si>
    <t>○○　DD子</t>
    <rPh sb="5" eb="6">
      <t>コ</t>
    </rPh>
    <phoneticPr fontId="3"/>
  </si>
  <si>
    <t>○○　EE次郎</t>
    <rPh sb="5" eb="7">
      <t>ジロウ</t>
    </rPh>
    <phoneticPr fontId="3"/>
  </si>
  <si>
    <t>(15)【任意入力】人員基準の確認（看護職員・介護職員）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3"/>
  </si>
  <si>
    <t>①看護職員</t>
    <rPh sb="1" eb="3">
      <t>カンゴ</t>
    </rPh>
    <rPh sb="3" eb="5">
      <t>ショクイン</t>
    </rPh>
    <phoneticPr fontId="3"/>
  </si>
  <si>
    <t>②介護職員</t>
    <rPh sb="1" eb="3">
      <t>カイゴ</t>
    </rPh>
    <rPh sb="3" eb="5">
      <t>ショクイン</t>
    </rPh>
    <phoneticPr fontId="3"/>
  </si>
  <si>
    <t>③看護職員と介護職員の合計</t>
    <rPh sb="1" eb="3">
      <t>カンゴ</t>
    </rPh>
    <rPh sb="3" eb="5">
      <t>ショクイン</t>
    </rPh>
    <rPh sb="6" eb="8">
      <t>カイゴ</t>
    </rPh>
    <rPh sb="8" eb="10">
      <t>ショクイン</t>
    </rPh>
    <rPh sb="11" eb="13">
      <t>ゴウケイ</t>
    </rPh>
    <phoneticPr fontId="3"/>
  </si>
  <si>
    <t>勤務形態</t>
    <rPh sb="0" eb="2">
      <t>キンム</t>
    </rPh>
    <rPh sb="2" eb="4">
      <t>ケイタイ</t>
    </rPh>
    <phoneticPr fontId="3"/>
  </si>
  <si>
    <t>勤務時間数合計</t>
    <rPh sb="0" eb="2">
      <t>キンム</t>
    </rPh>
    <rPh sb="2" eb="5">
      <t>ジカンスウ</t>
    </rPh>
    <rPh sb="5" eb="7">
      <t>ゴウケイ</t>
    </rPh>
    <phoneticPr fontId="3"/>
  </si>
  <si>
    <t>常勤換算の対象時間数</t>
    <rPh sb="0" eb="2">
      <t>ジョウキン</t>
    </rPh>
    <rPh sb="2" eb="4">
      <t>カンサン</t>
    </rPh>
    <rPh sb="5" eb="7">
      <t>タイショウ</t>
    </rPh>
    <rPh sb="7" eb="9">
      <t>ジカン</t>
    </rPh>
    <rPh sb="9" eb="10">
      <t>スウ</t>
    </rPh>
    <phoneticPr fontId="3"/>
  </si>
  <si>
    <t>常勤換算方法対象外の</t>
    <rPh sb="0" eb="2">
      <t>ジョウキン</t>
    </rPh>
    <rPh sb="2" eb="4">
      <t>カンサン</t>
    </rPh>
    <rPh sb="4" eb="6">
      <t>ホウホウ</t>
    </rPh>
    <rPh sb="6" eb="9">
      <t>タイショウガイ</t>
    </rPh>
    <phoneticPr fontId="3"/>
  </si>
  <si>
    <t>当月合計</t>
    <rPh sb="0" eb="2">
      <t>トウゲツ</t>
    </rPh>
    <rPh sb="2" eb="4">
      <t>ゴウケイ</t>
    </rPh>
    <phoneticPr fontId="3"/>
  </si>
  <si>
    <t>週平均</t>
    <rPh sb="0" eb="3">
      <t>シュウヘイキン</t>
    </rPh>
    <phoneticPr fontId="3"/>
  </si>
  <si>
    <t>常勤の従業者の人数</t>
    <rPh sb="0" eb="2">
      <t>ジョウキン</t>
    </rPh>
    <rPh sb="3" eb="6">
      <t>ジュウギョウシャ</t>
    </rPh>
    <rPh sb="7" eb="9">
      <t>ニンズウ</t>
    </rPh>
    <phoneticPr fontId="3"/>
  </si>
  <si>
    <t>合計</t>
    <rPh sb="0" eb="2">
      <t>ゴウケイ</t>
    </rPh>
    <phoneticPr fontId="3"/>
  </si>
  <si>
    <t>A</t>
    <phoneticPr fontId="3"/>
  </si>
  <si>
    <t>＋</t>
    <phoneticPr fontId="3"/>
  </si>
  <si>
    <t>＝</t>
    <phoneticPr fontId="3"/>
  </si>
  <si>
    <t>B</t>
    <phoneticPr fontId="3"/>
  </si>
  <si>
    <t>C</t>
    <phoneticPr fontId="3"/>
  </si>
  <si>
    <t>-</t>
    <phoneticPr fontId="3"/>
  </si>
  <si>
    <t>D</t>
    <phoneticPr fontId="3"/>
  </si>
  <si>
    <t>（勤務形態の記号）</t>
    <rPh sb="1" eb="3">
      <t>キンム</t>
    </rPh>
    <rPh sb="3" eb="5">
      <t>ケイタイ</t>
    </rPh>
    <rPh sb="6" eb="8">
      <t>キゴウ</t>
    </rPh>
    <phoneticPr fontId="3"/>
  </si>
  <si>
    <t>記号</t>
    <rPh sb="0" eb="2">
      <t>キゴウ</t>
    </rPh>
    <phoneticPr fontId="3"/>
  </si>
  <si>
    <t>区分</t>
    <rPh sb="0" eb="2">
      <t>クブン</t>
    </rPh>
    <phoneticPr fontId="3"/>
  </si>
  <si>
    <t>常勤で専従</t>
    <rPh sb="0" eb="2">
      <t>ジョウキン</t>
    </rPh>
    <rPh sb="3" eb="5">
      <t>センジュウ</t>
    </rPh>
    <phoneticPr fontId="3"/>
  </si>
  <si>
    <t>■ 常勤換算方法による人数</t>
    <rPh sb="2" eb="4">
      <t>ジョウキン</t>
    </rPh>
    <rPh sb="4" eb="6">
      <t>カンサン</t>
    </rPh>
    <rPh sb="6" eb="8">
      <t>ホウホウ</t>
    </rPh>
    <rPh sb="11" eb="13">
      <t>ニンズウ</t>
    </rPh>
    <phoneticPr fontId="3"/>
  </si>
  <si>
    <t>基準：</t>
    <rPh sb="0" eb="2">
      <t>キジュン</t>
    </rPh>
    <phoneticPr fontId="3"/>
  </si>
  <si>
    <t>週</t>
  </si>
  <si>
    <t>常勤で兼務</t>
    <rPh sb="0" eb="2">
      <t>ジョウキン</t>
    </rPh>
    <rPh sb="3" eb="5">
      <t>ケンム</t>
    </rPh>
    <phoneticPr fontId="3"/>
  </si>
  <si>
    <t>常勤換算の</t>
    <rPh sb="0" eb="2">
      <t>ジョウキン</t>
    </rPh>
    <rPh sb="2" eb="4">
      <t>カンサン</t>
    </rPh>
    <phoneticPr fontId="3"/>
  </si>
  <si>
    <t>常勤の従業者が</t>
    <rPh sb="0" eb="2">
      <t>ジョウキン</t>
    </rPh>
    <rPh sb="3" eb="6">
      <t>ジュウギョウシャ</t>
    </rPh>
    <phoneticPr fontId="3"/>
  </si>
  <si>
    <t>非常勤で専従</t>
    <rPh sb="0" eb="3">
      <t>ヒジョウキン</t>
    </rPh>
    <rPh sb="4" eb="6">
      <t>センジュウ</t>
    </rPh>
    <phoneticPr fontId="3"/>
  </si>
  <si>
    <t>常勤換算後の人数</t>
    <rPh sb="0" eb="2">
      <t>ジョウキン</t>
    </rPh>
    <rPh sb="2" eb="4">
      <t>カンサン</t>
    </rPh>
    <rPh sb="4" eb="5">
      <t>ゴ</t>
    </rPh>
    <rPh sb="6" eb="8">
      <t>ニンズウ</t>
    </rPh>
    <phoneticPr fontId="3"/>
  </si>
  <si>
    <t>非常勤で兼務</t>
    <rPh sb="0" eb="3">
      <t>ヒジョウキン</t>
    </rPh>
    <rPh sb="4" eb="6">
      <t>ケンム</t>
    </rPh>
    <phoneticPr fontId="3"/>
  </si>
  <si>
    <t>÷</t>
    <phoneticPr fontId="3"/>
  </si>
  <si>
    <t>（小数点第2位以下切り捨て）</t>
    <rPh sb="1" eb="4">
      <t>ショウスウテン</t>
    </rPh>
    <rPh sb="4" eb="5">
      <t>ダイ</t>
    </rPh>
    <rPh sb="6" eb="7">
      <t>イ</t>
    </rPh>
    <rPh sb="7" eb="9">
      <t>イカ</t>
    </rPh>
    <rPh sb="9" eb="10">
      <t>キ</t>
    </rPh>
    <rPh sb="11" eb="12">
      <t>ス</t>
    </rPh>
    <phoneticPr fontId="3"/>
  </si>
  <si>
    <t>■ 看護職員の常勤換算方法による人数</t>
    <rPh sb="2" eb="4">
      <t>カンゴ</t>
    </rPh>
    <rPh sb="4" eb="6">
      <t>ショクイン</t>
    </rPh>
    <rPh sb="7" eb="9">
      <t>ジョウキン</t>
    </rPh>
    <rPh sb="9" eb="11">
      <t>カンサン</t>
    </rPh>
    <rPh sb="11" eb="13">
      <t>ホウホウ</t>
    </rPh>
    <rPh sb="16" eb="18">
      <t>ニンズウ</t>
    </rPh>
    <phoneticPr fontId="3"/>
  </si>
  <si>
    <t>■ 介護職員の常勤換算方法による人数</t>
    <rPh sb="2" eb="4">
      <t>カイゴ</t>
    </rPh>
    <rPh sb="4" eb="6">
      <t>ショクイン</t>
    </rPh>
    <rPh sb="7" eb="9">
      <t>ジョウキン</t>
    </rPh>
    <rPh sb="9" eb="11">
      <t>カンサン</t>
    </rPh>
    <rPh sb="11" eb="13">
      <t>ホウホウ</t>
    </rPh>
    <rPh sb="16" eb="18">
      <t>ニンズウ</t>
    </rPh>
    <phoneticPr fontId="3"/>
  </si>
  <si>
    <t>常勤の従業者の人数</t>
  </si>
  <si>
    <t>常勤換算方法による人数</t>
    <rPh sb="0" eb="2">
      <t>ジョウキン</t>
    </rPh>
    <rPh sb="2" eb="4">
      <t>カンサン</t>
    </rPh>
    <rPh sb="4" eb="6">
      <t>ホウホウ</t>
    </rPh>
    <rPh sb="9" eb="11">
      <t>ニンズウ</t>
    </rPh>
    <phoneticPr fontId="3"/>
  </si>
  <si>
    <t>≪要 提出≫</t>
    <rPh sb="1" eb="2">
      <t>ヨウ</t>
    </rPh>
    <rPh sb="3" eb="5">
      <t>テイシュツ</t>
    </rPh>
    <phoneticPr fontId="3"/>
  </si>
  <si>
    <t>■シフト記号表（勤務時間帯）</t>
    <rPh sb="4" eb="6">
      <t>キゴウ</t>
    </rPh>
    <rPh sb="6" eb="7">
      <t>ヒョウ</t>
    </rPh>
    <rPh sb="8" eb="10">
      <t>キンム</t>
    </rPh>
    <rPh sb="10" eb="13">
      <t>ジカンタイ</t>
    </rPh>
    <phoneticPr fontId="3"/>
  </si>
  <si>
    <t>※24時間表記</t>
    <rPh sb="3" eb="5">
      <t>ジカン</t>
    </rPh>
    <rPh sb="5" eb="7">
      <t>ヒョウキ</t>
    </rPh>
    <phoneticPr fontId="3"/>
  </si>
  <si>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3"/>
  </si>
  <si>
    <t>勤務時間</t>
    <rPh sb="0" eb="2">
      <t>キンム</t>
    </rPh>
    <rPh sb="2" eb="4">
      <t>ジカン</t>
    </rPh>
    <phoneticPr fontId="3"/>
  </si>
  <si>
    <t>自由記載欄</t>
    <rPh sb="0" eb="2">
      <t>ジユウ</t>
    </rPh>
    <rPh sb="2" eb="4">
      <t>キサイ</t>
    </rPh>
    <rPh sb="4" eb="5">
      <t>ラン</t>
    </rPh>
    <phoneticPr fontId="3"/>
  </si>
  <si>
    <t>始業時刻</t>
    <rPh sb="0" eb="2">
      <t>シギョウ</t>
    </rPh>
    <rPh sb="2" eb="4">
      <t>ジコク</t>
    </rPh>
    <phoneticPr fontId="3"/>
  </si>
  <si>
    <t>終業時刻</t>
    <rPh sb="0" eb="2">
      <t>シュウギョウ</t>
    </rPh>
    <rPh sb="2" eb="4">
      <t>ジコク</t>
    </rPh>
    <phoneticPr fontId="3"/>
  </si>
  <si>
    <t>うち、休憩時間</t>
    <rPh sb="3" eb="5">
      <t>キュウケイ</t>
    </rPh>
    <rPh sb="5" eb="7">
      <t>ジカン</t>
    </rPh>
    <phoneticPr fontId="3"/>
  </si>
  <si>
    <t>～</t>
    <phoneticPr fontId="3"/>
  </si>
  <si>
    <t>c</t>
    <phoneticPr fontId="3"/>
  </si>
  <si>
    <t>e</t>
    <phoneticPr fontId="3"/>
  </si>
  <si>
    <t>f</t>
    <phoneticPr fontId="3"/>
  </si>
  <si>
    <t>g</t>
    <phoneticPr fontId="3"/>
  </si>
  <si>
    <t>（夜勤）16:00～翌9:00勤務</t>
    <rPh sb="1" eb="3">
      <t>ヤキン</t>
    </rPh>
    <rPh sb="10" eb="11">
      <t>ヨク</t>
    </rPh>
    <rPh sb="15" eb="17">
      <t>キンム</t>
    </rPh>
    <phoneticPr fontId="3"/>
  </si>
  <si>
    <t>（夜勤）16:00～翌9:00勤務</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</si>
  <si>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</si>
  <si>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</si>
  <si>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</si>
  <si>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</si>
  <si>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</si>
  <si>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</si>
  <si>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</si>
  <si>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</si>
  <si>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</si>
  <si>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</si>
  <si>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</si>
  <si>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</si>
  <si>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</si>
  <si>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</si>
  <si>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</si>
  <si>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</si>
  <si>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</si>
  <si>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aa</t>
    <phoneticPr fontId="3"/>
  </si>
  <si>
    <t>ab</t>
    <phoneticPr fontId="3"/>
  </si>
  <si>
    <t>ac</t>
    <phoneticPr fontId="3"/>
  </si>
  <si>
    <t>ad</t>
    <phoneticPr fontId="3"/>
  </si>
  <si>
    <t>ae</t>
    <phoneticPr fontId="3"/>
  </si>
  <si>
    <t>af</t>
    <phoneticPr fontId="3"/>
  </si>
  <si>
    <t>ag</t>
    <phoneticPr fontId="3"/>
  </si>
  <si>
    <t>1日に2回勤務する場合</t>
    <rPh sb="1" eb="2">
      <t>ニチ</t>
    </rPh>
    <rPh sb="4" eb="5">
      <t>カイ</t>
    </rPh>
    <rPh sb="5" eb="7">
      <t>キンム</t>
    </rPh>
    <rPh sb="9" eb="11">
      <t>バアイ</t>
    </rPh>
    <phoneticPr fontId="3"/>
  </si>
  <si>
    <t>ah</t>
    <phoneticPr fontId="3"/>
  </si>
  <si>
    <t>1日に2回勤務する場合</t>
    <phoneticPr fontId="3"/>
  </si>
  <si>
    <t>ai</t>
    <phoneticPr fontId="3"/>
  </si>
  <si>
    <t>・職種ごとの勤務時間を「○：○○～○：○○」と表記することが困難な場合は、No18～33を活用し、勤務時間数のみを入力してください。</t>
    <rPh sb="45" eb="47">
      <t>カツヨウ</t>
    </rPh>
    <phoneticPr fontId="3"/>
  </si>
  <si>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3"/>
  </si>
  <si>
    <t>・シフト記号が足りない場合は、適宜、行を追加してください。</t>
    <rPh sb="4" eb="6">
      <t>キゴウ</t>
    </rPh>
    <rPh sb="7" eb="8">
      <t>タ</t>
    </rPh>
    <rPh sb="11" eb="13">
      <t>バアイ</t>
    </rPh>
    <rPh sb="15" eb="17">
      <t>テキギ</t>
    </rPh>
    <rPh sb="18" eb="19">
      <t>ギョウ</t>
    </rPh>
    <rPh sb="20" eb="22">
      <t>ツイカ</t>
    </rPh>
    <phoneticPr fontId="3"/>
  </si>
  <si>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3"/>
  </si>
  <si>
    <t>指定介護老人保健施設（従来型）</t>
    <rPh sb="0" eb="2">
      <t>シテイ</t>
    </rPh>
    <rPh sb="2" eb="4">
      <t>カイゴ</t>
    </rPh>
    <rPh sb="4" eb="6">
      <t>ロウジン</t>
    </rPh>
    <rPh sb="6" eb="8">
      <t>ホケン</t>
    </rPh>
    <rPh sb="8" eb="10">
      <t>シセツ</t>
    </rPh>
    <rPh sb="11" eb="13">
      <t>ジュウライ</t>
    </rPh>
    <rPh sb="13" eb="14">
      <t>ガタ</t>
    </rPh>
    <phoneticPr fontId="3"/>
  </si>
  <si>
    <t>(5) 
職種</t>
    <phoneticPr fontId="4"/>
  </si>
  <si>
    <t>(6)
勤務
形態</t>
    <phoneticPr fontId="4"/>
  </si>
  <si>
    <t>(7) 資格</t>
    <rPh sb="4" eb="6">
      <t>シカク</t>
    </rPh>
    <phoneticPr fontId="3"/>
  </si>
  <si>
    <t>(8) 氏　名</t>
    <phoneticPr fontId="4"/>
  </si>
  <si>
    <t>(9)</t>
    <phoneticPr fontId="3"/>
  </si>
  <si>
    <r>
      <t xml:space="preserve">(11)
</t>
    </r>
    <r>
      <rPr>
        <sz val="11"/>
        <rFont val="HGSｺﾞｼｯｸM"/>
        <family val="3"/>
        <charset val="128"/>
      </rPr>
      <t>週平均
勤務時間数</t>
    </r>
    <rPh sb="6" eb="8">
      <t>ヘイキン</t>
    </rPh>
    <rPh sb="9" eb="11">
      <t>キンム</t>
    </rPh>
    <rPh sb="11" eb="13">
      <t>ジカン</t>
    </rPh>
    <rPh sb="13" eb="14">
      <t>スウ</t>
    </rPh>
    <phoneticPr fontId="4"/>
  </si>
  <si>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4"/>
  </si>
  <si>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3"/>
  </si>
  <si>
    <t>≪提出不要≫</t>
    <rPh sb="1" eb="3">
      <t>テイシュツ</t>
    </rPh>
    <rPh sb="3" eb="5">
      <t>フヨウ</t>
    </rPh>
    <phoneticPr fontId="3"/>
  </si>
  <si>
    <t>従業者の勤務の体制及び勤務形態一覧表　記入方法　（【従来型】指定介護老人保健施設・短期入所療養介護）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シテイ</t>
    </rPh>
    <rPh sb="32" eb="34">
      <t>カイゴ</t>
    </rPh>
    <rPh sb="34" eb="36">
      <t>ロウジン</t>
    </rPh>
    <rPh sb="36" eb="38">
      <t>ホケン</t>
    </rPh>
    <rPh sb="38" eb="40">
      <t>シセツ</t>
    </rPh>
    <rPh sb="41" eb="43">
      <t>タンキ</t>
    </rPh>
    <rPh sb="43" eb="45">
      <t>ニュウショ</t>
    </rPh>
    <rPh sb="45" eb="47">
      <t>リョウヨウ</t>
    </rPh>
    <rPh sb="47" eb="49">
      <t>カイゴ</t>
    </rPh>
    <phoneticPr fontId="4"/>
  </si>
  <si>
    <t>・・・直接入力する必要がある箇所です。</t>
    <rPh sb="3" eb="5">
      <t>チョクセツ</t>
    </rPh>
    <rPh sb="5" eb="7">
      <t>ニュウリョク</t>
    </rPh>
    <rPh sb="9" eb="11">
      <t>ヒツヨウ</t>
    </rPh>
    <rPh sb="14" eb="16">
      <t>カショ</t>
    </rPh>
    <phoneticPr fontId="3"/>
  </si>
  <si>
    <t>下記の記入方法に従って、入力してください。</t>
    <phoneticPr fontId="3"/>
  </si>
  <si>
    <t>・・・プルダウンから選択して入力する必要がある箇所です。</t>
    <rPh sb="10" eb="12">
      <t>センタク</t>
    </rPh>
    <rPh sb="14" eb="16">
      <t>ニュウリョク</t>
    </rPh>
    <rPh sb="18" eb="20">
      <t>ヒツヨウ</t>
    </rPh>
    <rPh sb="23" eb="25">
      <t>カショ</t>
    </rPh>
    <phoneticPr fontId="3"/>
  </si>
  <si>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3"/>
  </si>
  <si>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3"/>
  </si>
  <si>
    <t>　(1) 「４週」・「暦月」のいずれかを選択してください。</t>
    <rPh sb="7" eb="8">
      <t>シュウ</t>
    </rPh>
    <rPh sb="11" eb="12">
      <t>レキ</t>
    </rPh>
    <rPh sb="12" eb="13">
      <t>ツキ</t>
    </rPh>
    <rPh sb="20" eb="22">
      <t>センタク</t>
    </rPh>
    <phoneticPr fontId="3"/>
  </si>
  <si>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3"/>
  </si>
  <si>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3"/>
  </si>
  <si>
    <t>　(4) 入所者数（利用者数／入院患者）を入力してください。入所者数は、前年度の平均値（前年度の入所者延数を当該前年度の日数で除して得た数。</t>
    <rPh sb="5" eb="8">
      <t>ニュウショシャ</t>
    </rPh>
    <rPh sb="8" eb="9">
      <t>スウ</t>
    </rPh>
    <rPh sb="10" eb="13">
      <t>リヨウシャ</t>
    </rPh>
    <rPh sb="13" eb="14">
      <t>スウ</t>
    </rPh>
    <rPh sb="15" eb="17">
      <t>ニュウイン</t>
    </rPh>
    <rPh sb="17" eb="19">
      <t>カンジャ</t>
    </rPh>
    <rPh sb="21" eb="23">
      <t>ニュウリョク</t>
    </rPh>
    <rPh sb="30" eb="33">
      <t>ニュウショシャ</t>
    </rPh>
    <rPh sb="33" eb="34">
      <t>スウ</t>
    </rPh>
    <rPh sb="36" eb="39">
      <t>ゼンネンド</t>
    </rPh>
    <rPh sb="40" eb="43">
      <t>ヘイキンチ</t>
    </rPh>
    <rPh sb="44" eb="47">
      <t>ゼンネンド</t>
    </rPh>
    <rPh sb="48" eb="51">
      <t>ニュウショシャ</t>
    </rPh>
    <rPh sb="51" eb="52">
      <t>ノ</t>
    </rPh>
    <rPh sb="52" eb="53">
      <t>スウ</t>
    </rPh>
    <rPh sb="54" eb="56">
      <t>トウガイ</t>
    </rPh>
    <rPh sb="56" eb="59">
      <t>ゼンネンド</t>
    </rPh>
    <rPh sb="60" eb="62">
      <t>ニッスウ</t>
    </rPh>
    <rPh sb="63" eb="64">
      <t>ジョ</t>
    </rPh>
    <rPh sb="66" eb="67">
      <t>エ</t>
    </rPh>
    <rPh sb="68" eb="69">
      <t>カズ</t>
    </rPh>
    <phoneticPr fontId="3"/>
  </si>
  <si>
    <t>　　  小数点第2位以下を切り上げ）とします。新規又は再開の場合は、推定数を入力してください。</t>
    <phoneticPr fontId="3"/>
  </si>
  <si>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3"/>
  </si>
  <si>
    <t xml:space="preserve"> 　　 記入の順序は、職種ごとにまとめてください。</t>
    <rPh sb="4" eb="6">
      <t>キニュウ</t>
    </rPh>
    <rPh sb="7" eb="9">
      <t>ジュンジョ</t>
    </rPh>
    <rPh sb="11" eb="13">
      <t>ショクシュ</t>
    </rPh>
    <phoneticPr fontId="3"/>
  </si>
  <si>
    <t>職種名</t>
    <rPh sb="0" eb="2">
      <t>ショクシュ</t>
    </rPh>
    <rPh sb="2" eb="3">
      <t>メイ</t>
    </rPh>
    <phoneticPr fontId="3"/>
  </si>
  <si>
    <t>作業療法士</t>
    <rPh sb="0" eb="2">
      <t>サギョウ</t>
    </rPh>
    <rPh sb="2" eb="5">
      <t>リョウホウシ</t>
    </rPh>
    <phoneticPr fontId="3"/>
  </si>
  <si>
    <t>言語聴覚士</t>
    <rPh sb="0" eb="2">
      <t>ゲンゴ</t>
    </rPh>
    <rPh sb="2" eb="5">
      <t>チョウカクシ</t>
    </rPh>
    <phoneticPr fontId="3"/>
  </si>
  <si>
    <t>栄養士</t>
    <rPh sb="0" eb="3">
      <t>エイヨウシ</t>
    </rPh>
    <phoneticPr fontId="3"/>
  </si>
  <si>
    <t>調理員</t>
    <rPh sb="0" eb="3">
      <t>チョウリイン</t>
    </rPh>
    <phoneticPr fontId="3"/>
  </si>
  <si>
    <t>事務員</t>
    <rPh sb="0" eb="3">
      <t>ジムイン</t>
    </rPh>
    <phoneticPr fontId="3"/>
  </si>
  <si>
    <t>その他の従業者</t>
    <rPh sb="2" eb="3">
      <t>タ</t>
    </rPh>
    <rPh sb="4" eb="7">
      <t>ジュウギョウシャ</t>
    </rPh>
    <phoneticPr fontId="3"/>
  </si>
  <si>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4"/>
  </si>
  <si>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3"/>
  </si>
  <si>
    <t>非常勤で兼務</t>
    <rPh sb="0" eb="1">
      <t>ヒ</t>
    </rPh>
    <rPh sb="1" eb="3">
      <t>ジョウキン</t>
    </rPh>
    <rPh sb="4" eb="6">
      <t>ケンム</t>
    </rPh>
    <phoneticPr fontId="3"/>
  </si>
  <si>
    <t>（注）常勤・非常勤の区分について</t>
    <rPh sb="1" eb="2">
      <t>チュウ</t>
    </rPh>
    <rPh sb="3" eb="5">
      <t>ジョウキン</t>
    </rPh>
    <rPh sb="6" eb="9">
      <t>ヒジョウキン</t>
    </rPh>
    <rPh sb="10" eb="12">
      <t>クブン</t>
    </rPh>
    <phoneticPr fontId="3"/>
  </si>
  <si>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3"/>
  </si>
  <si>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3"/>
  </si>
  <si>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3"/>
  </si>
  <si>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3"/>
  </si>
  <si>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3"/>
  </si>
  <si>
    <t>　(8) 従業者の氏名を記入してください。</t>
    <rPh sb="5" eb="8">
      <t>ジュウギョウシャ</t>
    </rPh>
    <rPh sb="9" eb="11">
      <t>シメイ</t>
    </rPh>
    <rPh sb="12" eb="14">
      <t>キニュウ</t>
    </rPh>
    <phoneticPr fontId="3"/>
  </si>
  <si>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3"/>
  </si>
  <si>
    <t>　　  ※ 指定基準の確認に際しては、４週分の入力で差し支えありません。</t>
  </si>
  <si>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3"/>
  </si>
  <si>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3"/>
  </si>
  <si>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3"/>
  </si>
  <si>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3"/>
  </si>
  <si>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3"/>
  </si>
  <si>
    <t>　　　 その他、特記事項欄としてもご活用ください。</t>
    <rPh sb="6" eb="7">
      <t>タ</t>
    </rPh>
    <rPh sb="8" eb="10">
      <t>トッキ</t>
    </rPh>
    <rPh sb="10" eb="12">
      <t>ジコウ</t>
    </rPh>
    <rPh sb="12" eb="13">
      <t>ラン</t>
    </rPh>
    <rPh sb="18" eb="20">
      <t>カツヨウ</t>
    </rPh>
    <phoneticPr fontId="3"/>
  </si>
  <si>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3"/>
  </si>
  <si>
    <t>　　　　○ 常勤換算方法とは、非常勤の従業者について「事業所の従業者の勤務延時間数を当該事業所において常勤の従業者が勤務すべき時間数で除することにより、</t>
    <phoneticPr fontId="3"/>
  </si>
  <si>
    <t>　　　　　常勤の従業者の員数に換算する方法」であるため、常勤の従業者については常勤換算方法によらず、実人数で計算する。</t>
    <phoneticPr fontId="3"/>
  </si>
  <si>
    <r>
      <t>　　　　　したがって、勤務形態「</t>
    </r>
    <r>
      <rPr>
        <sz val="11"/>
        <color rgb="FF000000"/>
        <rFont val="Calibri"/>
        <family val="2"/>
      </rPr>
      <t>A</t>
    </r>
    <r>
      <rPr>
        <sz val="11"/>
        <color rgb="FF000000"/>
        <rFont val="游ゴシック"/>
        <family val="3"/>
        <charset val="128"/>
        <scheme val="minor"/>
      </rPr>
      <t>：常勤で専従」及び「</t>
    </r>
    <r>
      <rPr>
        <sz val="11"/>
        <color rgb="FF000000"/>
        <rFont val="Calibri"/>
        <family val="2"/>
      </rPr>
      <t>B</t>
    </r>
    <r>
      <rPr>
        <sz val="11"/>
        <color rgb="FF000000"/>
        <rFont val="游ゴシック"/>
        <family val="3"/>
        <charset val="128"/>
        <scheme val="minor"/>
      </rPr>
      <t>：常勤で兼務」については、実態に応じて「常勤換算の対象時間数」及び「常勤換算方法対象外の常勤の従業者の人数」を確認し、</t>
    </r>
    <phoneticPr fontId="3"/>
  </si>
  <si>
    <t>　　　　　手入力すること。</t>
    <phoneticPr fontId="3"/>
  </si>
  <si>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3"/>
  </si>
  <si>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3"/>
  </si>
  <si>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3"/>
  </si>
  <si>
    <t>従業者の勤務の体制及び勤務形態一覧表　記入方法　（【ユニット型】指定介護老人保健施設・短期入所療養介護）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シテイ</t>
    </rPh>
    <rPh sb="34" eb="36">
      <t>カイゴ</t>
    </rPh>
    <rPh sb="36" eb="38">
      <t>ロウジン</t>
    </rPh>
    <rPh sb="38" eb="40">
      <t>ホケン</t>
    </rPh>
    <rPh sb="40" eb="42">
      <t>シセツ</t>
    </rPh>
    <rPh sb="43" eb="45">
      <t>タンキ</t>
    </rPh>
    <rPh sb="45" eb="47">
      <t>ニュウショ</t>
    </rPh>
    <rPh sb="47" eb="49">
      <t>リョウヨウ</t>
    </rPh>
    <rPh sb="49" eb="51">
      <t>カイゴ</t>
    </rPh>
    <phoneticPr fontId="4"/>
  </si>
  <si>
    <t>　(5) ユニットリーダーに以下の印をつけてください。</t>
    <rPh sb="14" eb="16">
      <t>イカ</t>
    </rPh>
    <rPh sb="17" eb="18">
      <t>シルシ</t>
    </rPh>
    <phoneticPr fontId="3"/>
  </si>
  <si>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3"/>
  </si>
  <si>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3"/>
  </si>
  <si>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3"/>
  </si>
  <si>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3"/>
  </si>
  <si>
    <t>　　  原則、そのユニットを並べて記載してください。</t>
    <rPh sb="4" eb="6">
      <t>ゲンソク</t>
    </rPh>
    <rPh sb="14" eb="15">
      <t>ナラ</t>
    </rPh>
    <rPh sb="17" eb="19">
      <t>キサイ</t>
    </rPh>
    <phoneticPr fontId="3"/>
  </si>
  <si>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3"/>
  </si>
  <si>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3"/>
  </si>
  <si>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3"/>
  </si>
  <si>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4"/>
  </si>
  <si>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3"/>
  </si>
  <si>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3"/>
  </si>
  <si>
    <t>　(10) 従業者の氏名を記入してください。</t>
    <rPh sb="6" eb="9">
      <t>ジュウギョウシャ</t>
    </rPh>
    <rPh sb="10" eb="12">
      <t>シメイ</t>
    </rPh>
    <rPh sb="13" eb="15">
      <t>キニュウ</t>
    </rPh>
    <phoneticPr fontId="3"/>
  </si>
  <si>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3"/>
  </si>
  <si>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3"/>
  </si>
  <si>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3"/>
  </si>
  <si>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3"/>
  </si>
  <si>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3"/>
  </si>
  <si>
    <t>１．サービス種別</t>
    <rPh sb="6" eb="8">
      <t>シュベツ</t>
    </rPh>
    <phoneticPr fontId="3"/>
  </si>
  <si>
    <t>サービス種別</t>
    <rPh sb="4" eb="6">
      <t>シュベツ</t>
    </rPh>
    <phoneticPr fontId="3"/>
  </si>
  <si>
    <t>指定介護老人保健施設（サテライト型）</t>
    <rPh sb="0" eb="2">
      <t>シテイ</t>
    </rPh>
    <rPh sb="2" eb="4">
      <t>カイゴ</t>
    </rPh>
    <rPh sb="4" eb="6">
      <t>ロウジン</t>
    </rPh>
    <rPh sb="6" eb="8">
      <t>ホケン</t>
    </rPh>
    <rPh sb="8" eb="10">
      <t>シセツ</t>
    </rPh>
    <rPh sb="16" eb="17">
      <t>ガタ</t>
    </rPh>
    <phoneticPr fontId="3"/>
  </si>
  <si>
    <t>指定介護老人保健施設（医療機関併設型）</t>
    <rPh sb="0" eb="2">
      <t>シテイ</t>
    </rPh>
    <rPh sb="2" eb="4">
      <t>カイゴ</t>
    </rPh>
    <rPh sb="4" eb="6">
      <t>ロウジン</t>
    </rPh>
    <rPh sb="6" eb="8">
      <t>ホケン</t>
    </rPh>
    <rPh sb="8" eb="10">
      <t>シセツ</t>
    </rPh>
    <rPh sb="11" eb="13">
      <t>イリョウ</t>
    </rPh>
    <rPh sb="13" eb="15">
      <t>キカン</t>
    </rPh>
    <rPh sb="15" eb="17">
      <t>ヘイセツ</t>
    </rPh>
    <rPh sb="17" eb="18">
      <t>ガタ</t>
    </rPh>
    <phoneticPr fontId="3"/>
  </si>
  <si>
    <t>指定介護老人保健施設（分館型）</t>
    <rPh sb="0" eb="2">
      <t>シテイ</t>
    </rPh>
    <rPh sb="2" eb="4">
      <t>カイゴ</t>
    </rPh>
    <rPh sb="4" eb="6">
      <t>ロウジン</t>
    </rPh>
    <rPh sb="6" eb="8">
      <t>ホケン</t>
    </rPh>
    <rPh sb="8" eb="10">
      <t>シセツ</t>
    </rPh>
    <rPh sb="11" eb="13">
      <t>ブンカン</t>
    </rPh>
    <rPh sb="13" eb="14">
      <t>ガタ</t>
    </rPh>
    <phoneticPr fontId="3"/>
  </si>
  <si>
    <t>指定介護老人保健施設（従来型）・短期入所療養介護</t>
    <rPh sb="0" eb="2">
      <t>シテイ</t>
    </rPh>
    <rPh sb="2" eb="4">
      <t>カイゴ</t>
    </rPh>
    <rPh sb="4" eb="6">
      <t>ロウジン</t>
    </rPh>
    <rPh sb="6" eb="8">
      <t>ホケン</t>
    </rPh>
    <rPh sb="8" eb="10">
      <t>シセツ</t>
    </rPh>
    <rPh sb="11" eb="13">
      <t>ジュウライ</t>
    </rPh>
    <rPh sb="13" eb="14">
      <t>ガタ</t>
    </rPh>
    <rPh sb="16" eb="18">
      <t>タンキ</t>
    </rPh>
    <rPh sb="18" eb="20">
      <t>ニュウショ</t>
    </rPh>
    <rPh sb="20" eb="22">
      <t>リョウヨウ</t>
    </rPh>
    <rPh sb="22" eb="24">
      <t>カイゴ</t>
    </rPh>
    <phoneticPr fontId="3"/>
  </si>
  <si>
    <t>指定介護老人保健施設（従来型）・短期入所生活介護</t>
    <rPh sb="0" eb="2">
      <t>シテイ</t>
    </rPh>
    <rPh sb="2" eb="4">
      <t>カイゴ</t>
    </rPh>
    <rPh sb="4" eb="6">
      <t>ロウジン</t>
    </rPh>
    <rPh sb="6" eb="8">
      <t>ホケン</t>
    </rPh>
    <rPh sb="8" eb="10">
      <t>シセツ</t>
    </rPh>
    <rPh sb="11" eb="13">
      <t>ジュウライ</t>
    </rPh>
    <rPh sb="13" eb="14">
      <t>ガタ</t>
    </rPh>
    <rPh sb="16" eb="18">
      <t>タンキ</t>
    </rPh>
    <rPh sb="18" eb="20">
      <t>ニュウショ</t>
    </rPh>
    <rPh sb="20" eb="22">
      <t>セイカツ</t>
    </rPh>
    <rPh sb="22" eb="24">
      <t>カイゴ</t>
    </rPh>
    <phoneticPr fontId="3"/>
  </si>
  <si>
    <t>ー</t>
    <phoneticPr fontId="3"/>
  </si>
  <si>
    <t>２．職種名・資格名称</t>
    <rPh sb="2" eb="4">
      <t>ショクシュ</t>
    </rPh>
    <rPh sb="4" eb="5">
      <t>メイ</t>
    </rPh>
    <rPh sb="6" eb="8">
      <t>シカク</t>
    </rPh>
    <rPh sb="8" eb="10">
      <t>メイショウ</t>
    </rPh>
    <phoneticPr fontId="3"/>
  </si>
  <si>
    <t>資格</t>
    <rPh sb="0" eb="2">
      <t>シカク</t>
    </rPh>
    <phoneticPr fontId="3"/>
  </si>
  <si>
    <t>准看護師</t>
    <rPh sb="0" eb="4">
      <t>ジュンカンゴシ</t>
    </rPh>
    <phoneticPr fontId="3"/>
  </si>
  <si>
    <t>【自治体の皆様へ】</t>
    <rPh sb="1" eb="4">
      <t>ジチタイ</t>
    </rPh>
    <rPh sb="5" eb="7">
      <t>ミナサマ</t>
    </rPh>
    <phoneticPr fontId="3"/>
  </si>
  <si>
    <t>※ INDIRECT関数使用のため、以下のとおりセルに「名前の定義」をしています。</t>
    <rPh sb="10" eb="12">
      <t>カンスウ</t>
    </rPh>
    <rPh sb="12" eb="14">
      <t>シヨウ</t>
    </rPh>
    <rPh sb="18" eb="20">
      <t>イカ</t>
    </rPh>
    <rPh sb="28" eb="30">
      <t>ナマエ</t>
    </rPh>
    <rPh sb="31" eb="33">
      <t>テイギ</t>
    </rPh>
    <phoneticPr fontId="3"/>
  </si>
  <si>
    <t>　21行目・・・「職種」</t>
    <rPh sb="3" eb="5">
      <t>ギョウメ</t>
    </rPh>
    <rPh sb="9" eb="11">
      <t>ショクシュ</t>
    </rPh>
    <phoneticPr fontId="3"/>
  </si>
  <si>
    <t>　C列・・・「管理者」</t>
    <rPh sb="2" eb="3">
      <t>レツ</t>
    </rPh>
    <rPh sb="7" eb="10">
      <t>カンリシャ</t>
    </rPh>
    <phoneticPr fontId="3"/>
  </si>
  <si>
    <t>　D列・・・「医師」</t>
    <rPh sb="2" eb="3">
      <t>レツ</t>
    </rPh>
    <rPh sb="7" eb="9">
      <t>イシ</t>
    </rPh>
    <phoneticPr fontId="3"/>
  </si>
  <si>
    <t>　E列・・・「薬剤師」</t>
    <rPh sb="2" eb="3">
      <t>レツ</t>
    </rPh>
    <rPh sb="7" eb="10">
      <t>ヤクザイシ</t>
    </rPh>
    <phoneticPr fontId="3"/>
  </si>
  <si>
    <t>　F列・・・「看護職員」</t>
    <rPh sb="2" eb="3">
      <t>レツ</t>
    </rPh>
    <rPh sb="7" eb="9">
      <t>カンゴ</t>
    </rPh>
    <rPh sb="9" eb="11">
      <t>ショクイン</t>
    </rPh>
    <phoneticPr fontId="3"/>
  </si>
  <si>
    <t>　G列・・・「介護職員」</t>
    <rPh sb="2" eb="3">
      <t>レツ</t>
    </rPh>
    <rPh sb="7" eb="9">
      <t>カイゴ</t>
    </rPh>
    <rPh sb="9" eb="11">
      <t>ショクイン</t>
    </rPh>
    <phoneticPr fontId="3"/>
  </si>
  <si>
    <t>　H列・・・「支援相談員」</t>
    <rPh sb="2" eb="3">
      <t>レツ</t>
    </rPh>
    <rPh sb="7" eb="9">
      <t>シエン</t>
    </rPh>
    <rPh sb="9" eb="12">
      <t>ソウダンイン</t>
    </rPh>
    <phoneticPr fontId="3"/>
  </si>
  <si>
    <t>　I列・・・「理学療法士」</t>
    <rPh sb="2" eb="3">
      <t>レツ</t>
    </rPh>
    <rPh sb="7" eb="9">
      <t>リガク</t>
    </rPh>
    <rPh sb="9" eb="12">
      <t>リョウホウシ</t>
    </rPh>
    <phoneticPr fontId="3"/>
  </si>
  <si>
    <t>　J列・・・「作業療法士」</t>
    <rPh sb="2" eb="3">
      <t>レツ</t>
    </rPh>
    <rPh sb="7" eb="9">
      <t>サギョウ</t>
    </rPh>
    <rPh sb="9" eb="12">
      <t>リョウホウシ</t>
    </rPh>
    <phoneticPr fontId="3"/>
  </si>
  <si>
    <t>　K列・・・「言語聴覚士」</t>
    <rPh sb="2" eb="3">
      <t>レツ</t>
    </rPh>
    <rPh sb="7" eb="9">
      <t>ゲンゴ</t>
    </rPh>
    <rPh sb="9" eb="12">
      <t>チョウカクシ</t>
    </rPh>
    <phoneticPr fontId="3"/>
  </si>
  <si>
    <t>　L列・・・「栄養士」</t>
    <rPh sb="2" eb="3">
      <t>レツ</t>
    </rPh>
    <rPh sb="7" eb="10">
      <t>エイヨウシ</t>
    </rPh>
    <phoneticPr fontId="3"/>
  </si>
  <si>
    <t>　M列・・・「介護支援専門員」</t>
    <rPh sb="2" eb="3">
      <t>レツ</t>
    </rPh>
    <rPh sb="7" eb="9">
      <t>カイゴ</t>
    </rPh>
    <rPh sb="9" eb="11">
      <t>シエン</t>
    </rPh>
    <rPh sb="11" eb="14">
      <t>センモンイン</t>
    </rPh>
    <phoneticPr fontId="3"/>
  </si>
  <si>
    <t>　N列・・・「調理員」</t>
    <rPh sb="2" eb="3">
      <t>レツ</t>
    </rPh>
    <rPh sb="7" eb="10">
      <t>チョウリイン</t>
    </rPh>
    <phoneticPr fontId="3"/>
  </si>
  <si>
    <t>　O列・・・「事務員」</t>
    <rPh sb="2" eb="3">
      <t>レツ</t>
    </rPh>
    <rPh sb="7" eb="10">
      <t>ジムイン</t>
    </rPh>
    <phoneticPr fontId="3"/>
  </si>
  <si>
    <t>　P列・・・「その他の従業者」</t>
    <rPh sb="2" eb="3">
      <t>レツ</t>
    </rPh>
    <rPh sb="9" eb="10">
      <t>タ</t>
    </rPh>
    <rPh sb="11" eb="14">
      <t>ジュウギョウシャ</t>
    </rPh>
    <phoneticPr fontId="3"/>
  </si>
  <si>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3"/>
  </si>
  <si>
    <t>　行が足りない場合は、適宜追加してください。</t>
    <rPh sb="1" eb="2">
      <t>ギョウ</t>
    </rPh>
    <rPh sb="3" eb="4">
      <t>タ</t>
    </rPh>
    <rPh sb="7" eb="9">
      <t>バアイ</t>
    </rPh>
    <rPh sb="11" eb="13">
      <t>テキギ</t>
    </rPh>
    <rPh sb="13" eb="15">
      <t>ツイカ</t>
    </rPh>
    <phoneticPr fontId="3"/>
  </si>
  <si>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3"/>
  </si>
  <si>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3"/>
  </si>
  <si>
    <t>　・「数式」タブ　⇒　「名前の定義」を選択</t>
    <rPh sb="3" eb="5">
      <t>スウシキ</t>
    </rPh>
    <rPh sb="12" eb="14">
      <t>ナマエ</t>
    </rPh>
    <rPh sb="15" eb="17">
      <t>テイギ</t>
    </rPh>
    <rPh sb="19" eb="21">
      <t>センタク</t>
    </rPh>
    <phoneticPr fontId="3"/>
  </si>
  <si>
    <t>　・「名前」に職種名を入力</t>
    <rPh sb="3" eb="5">
      <t>ナマエ</t>
    </rPh>
    <rPh sb="7" eb="9">
      <t>ショクシュ</t>
    </rPh>
    <rPh sb="9" eb="10">
      <t>メイ</t>
    </rPh>
    <rPh sb="11" eb="13">
      <t>ニュウリョク</t>
    </rPh>
    <phoneticPr fontId="3"/>
  </si>
  <si>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3"/>
  </si>
  <si>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3"/>
  </si>
  <si>
    <t>（別紙２）</t>
    <rPh sb="1" eb="3">
      <t>ベッシ</t>
    </rPh>
    <phoneticPr fontId="4"/>
  </si>
  <si>
    <t>受付番号</t>
    <phoneticPr fontId="4"/>
  </si>
  <si>
    <t>介護給付費算定に係る体制等に関する届出書＜指定事業者用＞</t>
    <phoneticPr fontId="4"/>
  </si>
  <si>
    <t>（あて先）福岡市長</t>
    <rPh sb="3" eb="4">
      <t>サキ</t>
    </rPh>
    <rPh sb="5" eb="9">
      <t>フクオカシチョウ</t>
    </rPh>
    <phoneticPr fontId="4"/>
  </si>
  <si>
    <t>所在地</t>
    <phoneticPr fontId="4"/>
  </si>
  <si>
    <t>名　称</t>
    <phoneticPr fontId="4"/>
  </si>
  <si>
    <t>このことについて、関係書類を添えて以下のとおり届け出ます。</t>
    <phoneticPr fontId="4"/>
  </si>
  <si>
    <t>事業所所在地市町村番号</t>
    <phoneticPr fontId="4"/>
  </si>
  <si>
    <t>届　出　者</t>
    <phoneticPr fontId="4"/>
  </si>
  <si>
    <t>フリガナ</t>
  </si>
  <si>
    <t>名　　称</t>
    <phoneticPr fontId="4"/>
  </si>
  <si>
    <t>主たる事務所の所在地</t>
    <phoneticPr fontId="4"/>
  </si>
  <si>
    <t>(郵便番号</t>
    <phoneticPr fontId="4"/>
  </si>
  <si>
    <t>ー</t>
    <phoneticPr fontId="4"/>
  </si>
  <si>
    <t>　　　　　</t>
    <phoneticPr fontId="4"/>
  </si>
  <si>
    <t>県</t>
    <rPh sb="0" eb="1">
      <t>ケン</t>
    </rPh>
    <phoneticPr fontId="4"/>
  </si>
  <si>
    <t>群市</t>
    <rPh sb="0" eb="1">
      <t>グン</t>
    </rPh>
    <rPh sb="1" eb="2">
      <t>シ</t>
    </rPh>
    <phoneticPr fontId="4"/>
  </si>
  <si>
    <t>　(ビルの名称等)</t>
    <phoneticPr fontId="4"/>
  </si>
  <si>
    <t>連 絡 先</t>
    <phoneticPr fontId="4"/>
  </si>
  <si>
    <t>電話番号</t>
  </si>
  <si>
    <t>FAX番号</t>
  </si>
  <si>
    <t>法人の種別</t>
    <phoneticPr fontId="4"/>
  </si>
  <si>
    <t>法人所轄庁</t>
  </si>
  <si>
    <t>代表者の職・氏名</t>
    <phoneticPr fontId="4"/>
  </si>
  <si>
    <t>職名</t>
  </si>
  <si>
    <t>氏名</t>
  </si>
  <si>
    <t>代表者の住所</t>
  </si>
  <si>
    <t>事業所・施設の状況</t>
  </si>
  <si>
    <t>フリガナ</t>
    <phoneticPr fontId="4"/>
  </si>
  <si>
    <t>事業所・施設の名称</t>
    <phoneticPr fontId="4"/>
  </si>
  <si>
    <t>主たる事業所・施設の所在地</t>
    <phoneticPr fontId="4"/>
  </si>
  <si>
    <t>市</t>
    <rPh sb="0" eb="1">
      <t>シ</t>
    </rPh>
    <phoneticPr fontId="4"/>
  </si>
  <si>
    <t>主たる事業所の所在地以外の場所で一部実施する場合の出張所等の所在地</t>
    <phoneticPr fontId="4"/>
  </si>
  <si>
    <t>管理者の氏名</t>
  </si>
  <si>
    <t>管理者の住所</t>
  </si>
  <si>
    <t>届出を行う事業所・施設の種類</t>
  </si>
  <si>
    <t>同一所在地において行う　　　　　　　　　　　　　　　事業等の種類</t>
    <phoneticPr fontId="4"/>
  </si>
  <si>
    <t>実施事業</t>
  </si>
  <si>
    <t>指定（許可）</t>
    <rPh sb="0" eb="2">
      <t>シテイ</t>
    </rPh>
    <rPh sb="3" eb="5">
      <t>キョカ</t>
    </rPh>
    <phoneticPr fontId="4"/>
  </si>
  <si>
    <t>異動等の区分</t>
  </si>
  <si>
    <t>異動（予定）</t>
    <phoneticPr fontId="4"/>
  </si>
  <si>
    <t>異動項目</t>
    <phoneticPr fontId="4"/>
  </si>
  <si>
    <t>年月日</t>
    <rPh sb="0" eb="3">
      <t>ネンガッピ</t>
    </rPh>
    <phoneticPr fontId="4"/>
  </si>
  <si>
    <t>(※変更の場合)</t>
    <rPh sb="2" eb="4">
      <t>ヘンコウ</t>
    </rPh>
    <rPh sb="5" eb="7">
      <t>バアイ</t>
    </rPh>
    <phoneticPr fontId="4"/>
  </si>
  <si>
    <t>指定居宅サービス</t>
  </si>
  <si>
    <t>訪問介護</t>
  </si>
  <si>
    <t>1新規</t>
  </si>
  <si>
    <t>2変更</t>
    <phoneticPr fontId="4"/>
  </si>
  <si>
    <t>3終了</t>
    <phoneticPr fontId="4"/>
  </si>
  <si>
    <t>訪問入浴介護</t>
  </si>
  <si>
    <t>訪問看護</t>
  </si>
  <si>
    <t>1新規</t>
    <phoneticPr fontId="4"/>
  </si>
  <si>
    <t>訪問ﾘﾊﾋﾞﾘﾃｰｼｮﾝ</t>
    <phoneticPr fontId="4"/>
  </si>
  <si>
    <t>居宅療養管理指導</t>
  </si>
  <si>
    <t>通所介護</t>
  </si>
  <si>
    <t>通所ﾘﾊﾋﾞﾘﾃｰｼｮﾝ</t>
    <phoneticPr fontId="4"/>
  </si>
  <si>
    <t>短期入所生活介護</t>
  </si>
  <si>
    <t>短期入所療養介護</t>
  </si>
  <si>
    <t>特定施設入居者生活介護</t>
    <rPh sb="5" eb="6">
      <t>キョ</t>
    </rPh>
    <phoneticPr fontId="4"/>
  </si>
  <si>
    <t>福祉用具貸与</t>
  </si>
  <si>
    <t>介護予防訪問入浴介護</t>
    <rPh sb="0" eb="2">
      <t>カイゴ</t>
    </rPh>
    <rPh sb="2" eb="4">
      <t>ヨボウ</t>
    </rPh>
    <phoneticPr fontId="4"/>
  </si>
  <si>
    <t>介護予防訪問看護</t>
    <rPh sb="0" eb="2">
      <t>カイゴ</t>
    </rPh>
    <rPh sb="2" eb="4">
      <t>ヨボウ</t>
    </rPh>
    <phoneticPr fontId="4"/>
  </si>
  <si>
    <t>介護予防訪問ﾘﾊﾋﾞﾘﾃｰｼｮﾝ</t>
    <rPh sb="0" eb="2">
      <t>カイゴ</t>
    </rPh>
    <rPh sb="2" eb="4">
      <t>ヨボウ</t>
    </rPh>
    <phoneticPr fontId="4"/>
  </si>
  <si>
    <t>介護予防居宅療養管理指導</t>
    <rPh sb="0" eb="2">
      <t>カイゴ</t>
    </rPh>
    <rPh sb="2" eb="4">
      <t>ヨボウ</t>
    </rPh>
    <phoneticPr fontId="4"/>
  </si>
  <si>
    <t>介護予防通所ﾘﾊﾋﾞﾘﾃｰｼｮﾝ</t>
    <rPh sb="0" eb="2">
      <t>カイゴ</t>
    </rPh>
    <rPh sb="2" eb="4">
      <t>ヨボウ</t>
    </rPh>
    <phoneticPr fontId="4"/>
  </si>
  <si>
    <t>介護予防特定施設入居者生活介護</t>
    <rPh sb="0" eb="2">
      <t>カイゴ</t>
    </rPh>
    <rPh sb="2" eb="4">
      <t>ヨボウ</t>
    </rPh>
    <rPh sb="9" eb="10">
      <t>キョ</t>
    </rPh>
    <phoneticPr fontId="4"/>
  </si>
  <si>
    <t>介護予防福祉用具貸与</t>
    <rPh sb="0" eb="2">
      <t>カイゴ</t>
    </rPh>
    <rPh sb="2" eb="4">
      <t>ヨボウ</t>
    </rPh>
    <phoneticPr fontId="4"/>
  </si>
  <si>
    <t>施設</t>
  </si>
  <si>
    <t>介護老人保健施設</t>
  </si>
  <si>
    <t>介護医療院</t>
    <rPh sb="0" eb="2">
      <t>カイゴ</t>
    </rPh>
    <rPh sb="2" eb="4">
      <t>イリョウ</t>
    </rPh>
    <rPh sb="4" eb="5">
      <t>イン</t>
    </rPh>
    <phoneticPr fontId="4"/>
  </si>
  <si>
    <t>介護保険事業所番号</t>
  </si>
  <si>
    <t>医療機関コード等</t>
    <rPh sb="0" eb="2">
      <t>イリョウ</t>
    </rPh>
    <rPh sb="2" eb="4">
      <t>キカン</t>
    </rPh>
    <rPh sb="7" eb="8">
      <t>トウ</t>
    </rPh>
    <phoneticPr fontId="4"/>
  </si>
  <si>
    <t>特記事項</t>
  </si>
  <si>
    <t>変　更　前</t>
    <phoneticPr fontId="4"/>
  </si>
  <si>
    <t>変　更　後</t>
    <rPh sb="4" eb="5">
      <t>ゴ</t>
    </rPh>
    <phoneticPr fontId="4"/>
  </si>
  <si>
    <t>関係書類</t>
  </si>
  <si>
    <t>別添のとおり</t>
  </si>
  <si>
    <t>備考1　「受付番号」「事業所所在市町村番号」欄には記載しないでください。</t>
    <phoneticPr fontId="4"/>
  </si>
  <si>
    <t>　　2　「法人の種別」欄は、申請者が法人である場合に、「社会福祉法人」「医療法人」「社団法人」「財団法人」</t>
    <phoneticPr fontId="4"/>
  </si>
  <si>
    <t>　　　「株式会社」「有限会社」等の別を記入してください。</t>
    <phoneticPr fontId="4"/>
  </si>
  <si>
    <t>　　3　「法人所轄庁」欄は、申請者が認可法人である場合に、その主務官庁の名称を記載してください。</t>
    <phoneticPr fontId="4"/>
  </si>
  <si>
    <t>　　4　「実施事業」欄は、該当する欄に「〇」を記入してください。</t>
    <phoneticPr fontId="4"/>
  </si>
  <si>
    <t>　　5　「異動等の区分」欄には、今回届出を行う事業所・施設について該当する数字の横の□を■にしてください。</t>
    <rPh sb="40" eb="41">
      <t>ヨコ</t>
    </rPh>
    <phoneticPr fontId="4"/>
  </si>
  <si>
    <t>　　6　「異動項目」欄には、(別紙1，1－2)「介護給付費算定に係る体制等状況一覧表」に掲げる項目（施設等の区分、</t>
    <phoneticPr fontId="4"/>
  </si>
  <si>
    <t>人員配置区分、その他該当する体制等、割引）を記載してください。</t>
    <phoneticPr fontId="4"/>
  </si>
  <si>
    <t>　　7　「特記事項」欄には、異動の状況について具体的に記載してください。</t>
    <phoneticPr fontId="4"/>
  </si>
  <si>
    <t>　　8　「主たる事業所の所在地以外の場所で一部実施する場合の出張所等の所在地」について、複数の出張所等を有する場合は、</t>
    <phoneticPr fontId="4"/>
  </si>
  <si>
    <t>　　　適宜欄を補正して、全ての出張所等の状況について記載してください。</t>
    <phoneticPr fontId="4"/>
  </si>
  <si>
    <t>自主点検したもの（チェック済）を提出すること。</t>
    <phoneticPr fontId="3"/>
  </si>
  <si>
    <t>本チェック表</t>
    <rPh sb="0" eb="1">
      <t>ホン</t>
    </rPh>
    <rPh sb="5" eb="6">
      <t>ヒョウ</t>
    </rPh>
    <phoneticPr fontId="4"/>
  </si>
  <si>
    <t>介護給付費算定に係る体制等に関する届出書＜別紙２＞</t>
    <rPh sb="21" eb="23">
      <t>ベッシ</t>
    </rPh>
    <phoneticPr fontId="3"/>
  </si>
  <si>
    <t>＜別紙２＞（鑑）の特記事項欄にLIFE登録日を記入すること。</t>
    <rPh sb="1" eb="3">
      <t>ベッシ</t>
    </rPh>
    <rPh sb="6" eb="7">
      <t>カガミ</t>
    </rPh>
    <rPh sb="9" eb="13">
      <t>トッキジコウ</t>
    </rPh>
    <rPh sb="13" eb="14">
      <t>ラン</t>
    </rPh>
    <rPh sb="19" eb="22">
      <t>トウロクビ</t>
    </rPh>
    <rPh sb="23" eb="25">
      <t>キニュウ</t>
    </rPh>
    <phoneticPr fontId="4"/>
  </si>
  <si>
    <t>＜別紙２＞（鑑）の特記事項欄に、左記の提出日を記入すること</t>
    <rPh sb="1" eb="3">
      <t>ベッシ</t>
    </rPh>
    <rPh sb="6" eb="7">
      <t>カガミ</t>
    </rPh>
    <rPh sb="9" eb="13">
      <t>トッキジコウ</t>
    </rPh>
    <rPh sb="13" eb="14">
      <t>ラン</t>
    </rPh>
    <rPh sb="16" eb="17">
      <t>ヒダリ</t>
    </rPh>
    <rPh sb="17" eb="18">
      <t>シルシ</t>
    </rPh>
    <rPh sb="19" eb="21">
      <t>テイシュツ</t>
    </rPh>
    <rPh sb="21" eb="22">
      <t>ビ</t>
    </rPh>
    <rPh sb="23" eb="25">
      <t>キニュウ</t>
    </rPh>
    <phoneticPr fontId="4"/>
  </si>
  <si>
    <t>電子申請届出システムによる届出ができない理由</t>
    <rPh sb="0" eb="2">
      <t>デンシ</t>
    </rPh>
    <rPh sb="2" eb="4">
      <t>シンセイ</t>
    </rPh>
    <rPh sb="4" eb="6">
      <t>トドケデ</t>
    </rPh>
    <rPh sb="13" eb="15">
      <t>トドケデ</t>
    </rPh>
    <rPh sb="20" eb="22">
      <t>リユウ</t>
    </rPh>
    <phoneticPr fontId="4"/>
  </si>
  <si>
    <t>ＧｂｉｚＩＤの取得等の事前準備が困難（困難である理由：  　　　　　）</t>
    <rPh sb="7" eb="9">
      <t>シュトク</t>
    </rPh>
    <rPh sb="9" eb="10">
      <t>トウ</t>
    </rPh>
    <rPh sb="11" eb="13">
      <t>ジゼン</t>
    </rPh>
    <rPh sb="13" eb="15">
      <t>ジュンビ</t>
    </rPh>
    <rPh sb="16" eb="18">
      <t>コンナン</t>
    </rPh>
    <rPh sb="19" eb="21">
      <t>コンナン</t>
    </rPh>
    <rPh sb="24" eb="26">
      <t>リユウ</t>
    </rPh>
    <phoneticPr fontId="4"/>
  </si>
  <si>
    <t>その他（　　　　　　　　　　　　　　　　　　　　　　　　　　　　　　　　　　　　　　　　　）</t>
    <rPh sb="2" eb="3">
      <t>タ</t>
    </rPh>
    <phoneticPr fontId="4"/>
  </si>
  <si>
    <t>導入後から３月以上、継続して定期的に実施していることがわかるようにすること。
※加算Ⅱの場合は、導入後から３月未満でも可。</t>
    <rPh sb="0" eb="3">
      <t>ドウニュウゴ</t>
    </rPh>
    <rPh sb="6" eb="7">
      <t>ツキ</t>
    </rPh>
    <rPh sb="7" eb="9">
      <t>イジョウ</t>
    </rPh>
    <rPh sb="10" eb="12">
      <t>ケイゾク</t>
    </rPh>
    <rPh sb="14" eb="17">
      <t>テイキテキ</t>
    </rPh>
    <rPh sb="18" eb="20">
      <t>ジッシ</t>
    </rPh>
    <rPh sb="40" eb="42">
      <t>カサン</t>
    </rPh>
    <rPh sb="44" eb="46">
      <t>バアイ</t>
    </rPh>
    <rPh sb="48" eb="50">
      <t>ドウニュウ</t>
    </rPh>
    <rPh sb="50" eb="51">
      <t>ゴ</t>
    </rPh>
    <rPh sb="54" eb="55">
      <t>ツキ</t>
    </rPh>
    <rPh sb="55" eb="57">
      <t>ミマン</t>
    </rPh>
    <rPh sb="59" eb="60">
      <t>カ</t>
    </rPh>
    <phoneticPr fontId="4"/>
  </si>
  <si>
    <t>加算Ⅰを算定する場合。
導入前後で各指標の改善状況等の調査結果がわかるようにすること。</t>
    <rPh sb="0" eb="2">
      <t>カサン</t>
    </rPh>
    <rPh sb="4" eb="6">
      <t>サンテイ</t>
    </rPh>
    <rPh sb="8" eb="10">
      <t>バアイ</t>
    </rPh>
    <rPh sb="12" eb="14">
      <t>ドウニュウ</t>
    </rPh>
    <rPh sb="14" eb="16">
      <t>ゼンゴ</t>
    </rPh>
    <rPh sb="17" eb="18">
      <t>カク</t>
    </rPh>
    <rPh sb="18" eb="20">
      <t>シヒョウ</t>
    </rPh>
    <rPh sb="21" eb="26">
      <t>カイゼンジョウキョウトウ</t>
    </rPh>
    <rPh sb="27" eb="31">
      <t>チョウサケッカ</t>
    </rPh>
    <phoneticPr fontId="4"/>
  </si>
  <si>
    <t>介護給付費算定に係る体制等状況一覧表＜別紙1-1-2,1-2-2＞</t>
    <rPh sb="0" eb="2">
      <t>カイゴ</t>
    </rPh>
    <rPh sb="2" eb="5">
      <t>キュウフヒ</t>
    </rPh>
    <rPh sb="5" eb="7">
      <t>サンテイ</t>
    </rPh>
    <rPh sb="8" eb="9">
      <t>カカ</t>
    </rPh>
    <rPh sb="10" eb="12">
      <t>タイセイ</t>
    </rPh>
    <rPh sb="12" eb="13">
      <t>トウ</t>
    </rPh>
    <rPh sb="13" eb="15">
      <t>ジョウキョウ</t>
    </rPh>
    <rPh sb="15" eb="17">
      <t>イチラン</t>
    </rPh>
    <rPh sb="17" eb="18">
      <t>ヒョウ</t>
    </rPh>
    <rPh sb="19" eb="21">
      <t>ベッシ</t>
    </rPh>
    <phoneticPr fontId="4"/>
  </si>
  <si>
    <t>別シートの「備考（1-1-2）(1-2-2)」も必ず確認すること。</t>
    <rPh sb="0" eb="1">
      <t>ベツ</t>
    </rPh>
    <rPh sb="6" eb="8">
      <t>ビコウ</t>
    </rPh>
    <rPh sb="24" eb="25">
      <t>カナラ</t>
    </rPh>
    <rPh sb="26" eb="28">
      <t>カクニン</t>
    </rPh>
    <phoneticPr fontId="4"/>
  </si>
  <si>
    <t>介護給付費算定に係る体制等に関する変更に伴い，改正したもの。介護の内容・利用料金の変更等について記載が必要。改正がない場合は提出不要。</t>
    <rPh sb="0" eb="2">
      <t>カイゴ</t>
    </rPh>
    <rPh sb="2" eb="5">
      <t>キュウフヒ</t>
    </rPh>
    <rPh sb="5" eb="7">
      <t>サンテイ</t>
    </rPh>
    <rPh sb="8" eb="9">
      <t>カカ</t>
    </rPh>
    <rPh sb="10" eb="12">
      <t>タイセイ</t>
    </rPh>
    <rPh sb="12" eb="13">
      <t>トウ</t>
    </rPh>
    <rPh sb="14" eb="15">
      <t>カン</t>
    </rPh>
    <rPh sb="17" eb="19">
      <t>ヘンコウ</t>
    </rPh>
    <rPh sb="20" eb="21">
      <t>トモナ</t>
    </rPh>
    <rPh sb="23" eb="25">
      <t>カイセイ</t>
    </rPh>
    <rPh sb="30" eb="32">
      <t>カイゴ</t>
    </rPh>
    <rPh sb="33" eb="35">
      <t>ナイヨウ</t>
    </rPh>
    <rPh sb="36" eb="38">
      <t>リヨウ</t>
    </rPh>
    <rPh sb="38" eb="40">
      <t>リョウキン</t>
    </rPh>
    <rPh sb="41" eb="43">
      <t>ヘンコウ</t>
    </rPh>
    <rPh sb="43" eb="44">
      <t>トウ</t>
    </rPh>
    <rPh sb="48" eb="50">
      <t>キサイ</t>
    </rPh>
    <rPh sb="51" eb="53">
      <t>ヒツヨウ</t>
    </rPh>
    <phoneticPr fontId="4"/>
  </si>
  <si>
    <t>※　別紙1-1-2及び別紙1-2-2のうち、「52 介護老人保健施設」「22 短期入所療養介護」「25 介護予防短期入所療養介護」のうち、</t>
    <rPh sb="2" eb="4">
      <t>ベッシ</t>
    </rPh>
    <rPh sb="9" eb="10">
      <t>オヨ</t>
    </rPh>
    <rPh sb="11" eb="13">
      <t>ベッシ</t>
    </rPh>
    <rPh sb="26" eb="28">
      <t>カイゴ</t>
    </rPh>
    <rPh sb="28" eb="30">
      <t>ロウジン</t>
    </rPh>
    <rPh sb="30" eb="32">
      <t>ホケン</t>
    </rPh>
    <rPh sb="32" eb="34">
      <t>シセツ</t>
    </rPh>
    <rPh sb="39" eb="41">
      <t>タンキ</t>
    </rPh>
    <rPh sb="41" eb="43">
      <t>ニュウショ</t>
    </rPh>
    <rPh sb="43" eb="47">
      <t>リョウヨウカイゴ</t>
    </rPh>
    <rPh sb="52" eb="56">
      <t>カイゴヨボウ</t>
    </rPh>
    <rPh sb="56" eb="58">
      <t>タンキ</t>
    </rPh>
    <rPh sb="58" eb="60">
      <t>ニュウショ</t>
    </rPh>
    <rPh sb="60" eb="64">
      <t>リョウヨウカイゴ</t>
    </rPh>
    <phoneticPr fontId="4"/>
  </si>
  <si>
    <t>備考　（別紙１ー１－１）居宅サービス・施設サービス・居宅介護支援</t>
    <rPh sb="0" eb="2">
      <t>ビコウ</t>
    </rPh>
    <rPh sb="12" eb="14">
      <t>キョタク</t>
    </rPh>
    <rPh sb="19" eb="21">
      <t>シセツ</t>
    </rPh>
    <rPh sb="26" eb="28">
      <t>キョタク</t>
    </rPh>
    <rPh sb="28" eb="30">
      <t>カイゴ</t>
    </rPh>
    <rPh sb="30" eb="32">
      <t>シエン</t>
    </rPh>
    <phoneticPr fontId="4"/>
  </si>
  <si>
    <t>備考　（別紙１－２ー２）介護予防サービス</t>
    <rPh sb="0" eb="2">
      <t>ビコウ</t>
    </rPh>
    <rPh sb="12" eb="14">
      <t>カイゴ</t>
    </rPh>
    <rPh sb="14" eb="16">
      <t>ヨボウ</t>
    </rPh>
    <phoneticPr fontId="4"/>
  </si>
  <si>
    <t>１ 減算型</t>
  </si>
  <si>
    <t>※郵送により提出する場合のみ記載してください。
※電子申請届出システムで届出を行う場合は、審査状況をご確認いただけますが、郵送で提出の場合は、審査結果の通知等はありません。</t>
    <rPh sb="1" eb="3">
      <t>ユウソウ</t>
    </rPh>
    <rPh sb="6" eb="8">
      <t>テイシュツ</t>
    </rPh>
    <rPh sb="10" eb="12">
      <t>バアイ</t>
    </rPh>
    <rPh sb="14" eb="16">
      <t>キサイ</t>
    </rPh>
    <rPh sb="25" eb="27">
      <t>デンシ</t>
    </rPh>
    <rPh sb="27" eb="29">
      <t>シンセイ</t>
    </rPh>
    <rPh sb="29" eb="31">
      <t>トドケデ</t>
    </rPh>
    <rPh sb="36" eb="38">
      <t>トドケデ</t>
    </rPh>
    <rPh sb="39" eb="40">
      <t>オコナ</t>
    </rPh>
    <rPh sb="41" eb="43">
      <t>バアイ</t>
    </rPh>
    <rPh sb="45" eb="47">
      <t>シンサ</t>
    </rPh>
    <rPh sb="47" eb="49">
      <t>ジョウキョウ</t>
    </rPh>
    <rPh sb="51" eb="53">
      <t>カクニン</t>
    </rPh>
    <rPh sb="61" eb="63">
      <t>ユウソウ</t>
    </rPh>
    <rPh sb="64" eb="66">
      <t>テイシュツ</t>
    </rPh>
    <rPh sb="67" eb="69">
      <t>バアイ</t>
    </rPh>
    <rPh sb="71" eb="73">
      <t>シンサ</t>
    </rPh>
    <rPh sb="73" eb="75">
      <t>ケッカ</t>
    </rPh>
    <rPh sb="76" eb="78">
      <t>ツウチ</t>
    </rPh>
    <rPh sb="78" eb="79">
      <t>トウ</t>
    </rPh>
    <phoneticPr fontId="4"/>
  </si>
  <si>
    <t>室料相当額控除</t>
    <rPh sb="0" eb="2">
      <t>シツリョウ</t>
    </rPh>
    <rPh sb="2" eb="5">
      <t>ソウトウガク</t>
    </rPh>
    <rPh sb="5" eb="7">
      <t>コウジョ</t>
    </rPh>
    <phoneticPr fontId="3"/>
  </si>
  <si>
    <t>□</t>
    <phoneticPr fontId="3"/>
  </si>
  <si>
    <t>１ 非該当</t>
    <rPh sb="2" eb="5">
      <t>ヒガイトウ</t>
    </rPh>
    <phoneticPr fontId="4"/>
  </si>
  <si>
    <t>２ 該当</t>
    <rPh sb="2" eb="4">
      <t>ガイトウ</t>
    </rPh>
    <phoneticPr fontId="4"/>
  </si>
  <si>
    <t>室料相当額控除</t>
    <rPh sb="0" eb="7">
      <t>シツリョウソウトウガクコウジョ</t>
    </rPh>
    <phoneticPr fontId="3"/>
  </si>
  <si>
    <t>○</t>
    <phoneticPr fontId="3"/>
  </si>
  <si>
    <t>介護給付費算定に係る体制等状況一覧表＜別紙1-1-2＞</t>
    <rPh sb="0" eb="2">
      <t>カイゴ</t>
    </rPh>
    <rPh sb="2" eb="5">
      <t>キュウフヒ</t>
    </rPh>
    <rPh sb="5" eb="7">
      <t>サンテイ</t>
    </rPh>
    <rPh sb="8" eb="9">
      <t>カカ</t>
    </rPh>
    <rPh sb="10" eb="12">
      <t>タイセイ</t>
    </rPh>
    <rPh sb="12" eb="13">
      <t>トウ</t>
    </rPh>
    <rPh sb="13" eb="15">
      <t>ジョウキョウ</t>
    </rPh>
    <rPh sb="15" eb="17">
      <t>イチラン</t>
    </rPh>
    <rPh sb="17" eb="18">
      <t>ヒョウ</t>
    </rPh>
    <rPh sb="19" eb="21">
      <t>ベッシ</t>
    </rPh>
    <phoneticPr fontId="4"/>
  </si>
  <si>
    <t>施設等の区分が、「（ユニット型）介護老人保健施設Ⅱ」「（ユニット型）介護老人保健施設Ⅲ」「（ユニット型）介護老人保健施設Ⅳ」に該当する場合</t>
    <rPh sb="0" eb="3">
      <t>シセツトウ</t>
    </rPh>
    <rPh sb="4" eb="6">
      <t>クブン</t>
    </rPh>
    <rPh sb="14" eb="15">
      <t>ガタ</t>
    </rPh>
    <rPh sb="16" eb="24">
      <t>カイゴロウジンホケンシセツ</t>
    </rPh>
    <rPh sb="63" eb="65">
      <t>ガイトウ</t>
    </rPh>
    <rPh sb="67" eb="69">
      <t>バアイ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</si>
</sst>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Red]&quot;¥&quot;\-#,##0"/>
    <numFmt numFmtId="176" formatCode="0.0_ "/>
    <numFmt numFmtId="177" formatCode="####&quot;年&quot;"/>
    <numFmt numFmtId="178" formatCode="#,##0.0;[Red]\-#,##0.0"/>
    <numFmt numFmtId="179" formatCode="0.0"/>
    <numFmt numFmtId="180" formatCode="0.0%"/>
    <numFmt numFmtId="181" formatCode="[&lt;=999]000;[&lt;=9999]000\-00;000\-0000"/>
    <numFmt numFmtId="182" formatCode="#,##0.0#"/>
    <numFmt numFmtId="183" formatCode="#,##0.##"/>
    <numFmt numFmtId="184" formatCode="#,##0.0&quot;人&quot;"/>
    <numFmt numFmtId="185" formatCode="#,##0&quot;人&quot;"/>
  </numFmts>
  <fonts count="69">
    <font>
      <sz val="11"/>
      <color theme="1"/>
      <name val="游ゴシック"/>
      <family val="2"/>
      <charset val="128"/>
      <scheme val="minor"/>
    </font>
    <font>
      <sz val="11"/>
      <name val="ＭＳ Ｐゴシック"/>
      <family val="3"/>
      <charset val="128"/>
    </font>
    <font>
      <sz val="12"/>
      <name val="ＭＳ Ｐゴシック"/>
      <family val="3"/>
      <charset val="128"/>
    </font>
    <font>
      <sz val="6"/>
      <name val="游ゴシック"/>
      <family val="2"/>
      <charset val="128"/>
      <scheme val="minor"/>
    </font>
    <font>
      <sz val="6"/>
      <name val="ＭＳ Ｐゴシック"/>
      <family val="3"/>
      <charset val="128"/>
    </font>
    <font>
      <sz val="9"/>
      <name val="ＭＳ Ｐゴシック"/>
      <family val="3"/>
      <charset val="128"/>
    </font>
    <font>
      <sz val="9"/>
      <name val="ＭＳ Ｐ明朝"/>
      <family val="1"/>
      <charset val="128"/>
    </font>
    <font>
      <sz val="8"/>
      <name val="ＭＳ 明朝"/>
      <family val="1"/>
      <charset val="128"/>
    </font>
    <font>
      <sz val="8"/>
      <name val="ＭＳ Ｐゴシック"/>
      <family val="3"/>
      <charset val="128"/>
    </font>
    <font>
      <sz val="8"/>
      <name val="ＭＳ Ｐ明朝"/>
      <family val="1"/>
      <charset val="128"/>
    </font>
    <font>
      <b/>
      <sz val="8"/>
      <name val="ＭＳ Ｐ明朝"/>
      <family val="1"/>
      <charset val="128"/>
    </font>
    <font>
      <sz val="6"/>
      <name val="ＭＳ 明朝"/>
      <family val="1"/>
      <charset val="128"/>
    </font>
    <font>
      <sz val="10"/>
      <name val="ＭＳ Ｐゴシック"/>
      <family val="3"/>
      <charset val="128"/>
    </font>
    <font>
      <sz val="11"/>
      <name val="ＭＳ Ｐ明朝"/>
      <family val="1"/>
      <charset val="128"/>
    </font>
    <font>
      <sz val="7"/>
      <name val="ＭＳ Ｐゴシック"/>
      <family val="3"/>
      <charset val="128"/>
    </font>
    <font>
      <sz val="11"/>
      <color theme="1"/>
      <name val="游ゴシック"/>
      <family val="2"/>
      <charset val="128"/>
      <scheme val="minor"/>
    </font>
    <font>
      <sz val="11"/>
      <name val="HGSｺﾞｼｯｸM"/>
      <family val="3"/>
      <charset val="128"/>
    </font>
    <font>
      <sz val="16"/>
      <name val="HGSｺﾞｼｯｸM"/>
      <family val="3"/>
      <charset val="128"/>
    </font>
    <font>
      <u/>
      <sz val="11"/>
      <color indexed="36"/>
      <name val="ＭＳ Ｐゴシック"/>
      <family val="3"/>
      <charset val="128"/>
    </font>
    <font>
      <strike/>
      <sz val="11"/>
      <name val="ＭＳ Ｐゴシック"/>
      <family val="3"/>
      <charset val="128"/>
    </font>
    <font>
      <strike/>
      <sz val="11"/>
      <name val="HGSｺﾞｼｯｸM"/>
      <family val="3"/>
      <charset val="128"/>
    </font>
    <font>
      <strike/>
      <sz val="11"/>
      <name val="游ゴシック Light"/>
      <family val="3"/>
      <charset val="128"/>
    </font>
    <font>
      <b/>
      <sz val="12"/>
      <name val="HGSｺﾞｼｯｸM"/>
      <family val="3"/>
      <charset val="128"/>
    </font>
    <font>
      <b/>
      <sz val="12"/>
      <color rgb="FFFF0000"/>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0"/>
      <name val="HGSｺﾞｼｯｸM"/>
      <family val="3"/>
      <charset val="128"/>
    </font>
    <font>
      <sz val="12"/>
      <name val="HGPｺﾞｼｯｸE"/>
      <family val="3"/>
      <charset val="128"/>
    </font>
    <font>
      <sz val="11"/>
      <color theme="1"/>
      <name val="游ゴシック"/>
      <family val="3"/>
      <charset val="128"/>
      <scheme val="minor"/>
    </font>
    <font>
      <sz val="11"/>
      <color indexed="8"/>
      <name val="ＭＳ Ｐゴシック"/>
      <family val="3"/>
      <charset val="128"/>
    </font>
    <font>
      <b/>
      <u/>
      <sz val="16"/>
      <color theme="1"/>
      <name val="游ゴシック"/>
      <family val="3"/>
      <charset val="128"/>
      <scheme val="minor"/>
    </font>
    <font>
      <b/>
      <sz val="11"/>
      <color theme="1"/>
      <name val="游ゴシック"/>
      <family val="3"/>
      <charset val="128"/>
      <scheme val="minor"/>
    </font>
    <font>
      <sz val="11"/>
      <name val="游ゴシック"/>
      <family val="3"/>
      <charset val="128"/>
      <scheme val="minor"/>
    </font>
    <font>
      <u/>
      <sz val="11"/>
      <name val="ＭＳ Ｐゴシック"/>
      <family val="3"/>
      <charset val="128"/>
    </font>
    <font>
      <sz val="12"/>
      <color theme="1"/>
      <name val="游ゴシック"/>
      <family val="3"/>
      <charset val="128"/>
      <scheme val="minor"/>
    </font>
    <font>
      <sz val="8"/>
      <color theme="1"/>
      <name val="游ゴシック"/>
      <family val="3"/>
      <charset val="128"/>
      <scheme val="minor"/>
    </font>
    <font>
      <sz val="9"/>
      <color theme="1"/>
      <name val="游ゴシック"/>
      <family val="3"/>
      <charset val="128"/>
      <scheme val="minor"/>
    </font>
    <font>
      <strike/>
      <sz val="10"/>
      <name val="HGSｺﾞｼｯｸM"/>
      <family val="3"/>
      <charset val="128"/>
    </font>
    <font>
      <sz val="8"/>
      <name val="HGSｺﾞｼｯｸM"/>
      <family val="3"/>
      <charset val="128"/>
    </font>
    <font>
      <b/>
      <sz val="11"/>
      <name val="HGSｺﾞｼｯｸM"/>
      <family val="3"/>
      <charset val="128"/>
    </font>
    <font>
      <u/>
      <sz val="8"/>
      <color indexed="10"/>
      <name val="HGSｺﾞｼｯｸM"/>
      <family val="3"/>
      <charset val="128"/>
    </font>
    <font>
      <sz val="9"/>
      <name val="HGSｺﾞｼｯｸM"/>
      <family val="3"/>
      <charset val="128"/>
    </font>
    <font>
      <b/>
      <sz val="10"/>
      <name val="HGSｺﾞｼｯｸM"/>
      <family val="3"/>
      <charset val="128"/>
    </font>
    <font>
      <sz val="11"/>
      <color rgb="FFFF0000"/>
      <name val="HGSｺﾞｼｯｸM"/>
      <family val="3"/>
      <charset val="128"/>
    </font>
    <font>
      <sz val="11"/>
      <color theme="1"/>
      <name val="HGSｺﾞｼｯｸM"/>
      <family val="3"/>
      <charset val="128"/>
    </font>
    <font>
      <strike/>
      <sz val="11"/>
      <color rgb="FFFF0000"/>
      <name val="ＭＳ Ｐゴシック"/>
      <family val="3"/>
      <charset val="128"/>
    </font>
    <font>
      <strike/>
      <sz val="10"/>
      <color rgb="FFFF0000"/>
      <name val="ＭＳ Ｐゴシック"/>
      <family val="3"/>
      <charset val="128"/>
    </font>
    <font>
      <sz val="11"/>
      <color rgb="FFFF0000"/>
      <name val="ＭＳ Ｐゴシック"/>
      <family val="3"/>
      <charset val="128"/>
    </font>
    <font>
      <sz val="11"/>
      <name val="ＭＳ ゴシック"/>
      <family val="3"/>
      <charset val="128"/>
    </font>
    <font>
      <sz val="12"/>
      <name val="ＭＳ ゴシック"/>
      <family val="3"/>
      <charset val="128"/>
    </font>
    <font>
      <sz val="11"/>
      <color indexed="10"/>
      <name val="ＭＳ ゴシック"/>
      <family val="3"/>
      <charset val="128"/>
    </font>
    <font>
      <b/>
      <sz val="16"/>
      <name val="HGSｺﾞｼｯｸM"/>
      <family val="3"/>
      <charset val="128"/>
    </font>
    <font>
      <sz val="14"/>
      <name val="HGSｺﾞｼｯｸM"/>
      <family val="3"/>
      <charset val="128"/>
    </font>
    <font>
      <b/>
      <sz val="16"/>
      <name val="ＭＳ Ｐゴシック"/>
      <family val="3"/>
      <charset val="128"/>
    </font>
    <font>
      <b/>
      <sz val="16"/>
      <color rgb="FFFF0000"/>
      <name val="游ゴシック"/>
      <family val="2"/>
      <charset val="128"/>
      <scheme val="minor"/>
    </font>
    <font>
      <sz val="16"/>
      <color theme="1"/>
      <name val="游ゴシック"/>
      <family val="3"/>
      <charset val="128"/>
      <scheme val="minor"/>
    </font>
    <font>
      <sz val="16"/>
      <color rgb="FFFF0000"/>
      <name val="游ゴシック"/>
      <family val="3"/>
      <charset val="128"/>
      <scheme val="minor"/>
    </font>
    <font>
      <sz val="16"/>
      <name val="游ゴシック"/>
      <family val="3"/>
      <charset val="128"/>
      <scheme val="minor"/>
    </font>
    <font>
      <b/>
      <sz val="14"/>
      <name val="HGSｺﾞｼｯｸM"/>
      <family val="3"/>
      <charset val="128"/>
    </font>
    <font>
      <sz val="12"/>
      <name val="HGSｺﾞｼｯｸE"/>
      <family val="3"/>
      <charset val="128"/>
    </font>
    <font>
      <u/>
      <sz val="12"/>
      <name val="HGSｺﾞｼｯｸE"/>
      <family val="3"/>
      <charset val="128"/>
    </font>
    <font>
      <sz val="11"/>
      <color rgb="FF000000"/>
      <name val="游ゴシック"/>
      <family val="3"/>
      <charset val="128"/>
      <scheme val="minor"/>
    </font>
    <font>
      <sz val="11"/>
      <color rgb="FF000000"/>
      <name val="Calibri"/>
      <family val="2"/>
    </font>
    <font>
      <sz val="12"/>
      <name val="游ゴシック"/>
      <family val="3"/>
      <charset val="128"/>
      <scheme val="minor"/>
    </font>
    <font>
      <sz val="12"/>
      <color theme="1"/>
      <name val="游ゴシック"/>
      <family val="2"/>
      <charset val="128"/>
      <scheme val="minor"/>
    </font>
    <font>
      <sz val="9"/>
      <color rgb="FFFF0000"/>
      <name val="游ゴシック"/>
      <family val="3"/>
      <charset val="128"/>
      <scheme val="minor"/>
    </font>
    <font>
      <sz val="8"/>
      <color rgb="FFFF0000"/>
      <name val="游ゴシック"/>
      <family val="3"/>
      <charset val="128"/>
      <scheme val="minor"/>
    </font>
    <font>
      <b/>
      <sz val="9"/>
      <color rgb="FFFF0000"/>
      <name val="游ゴシック"/>
      <family val="3"/>
      <charset val="128"/>
      <scheme val="minor"/>
    </font>
  </fonts>
  <fills count="12">
    <fill>
      <patternFill patternType="none"/>
    </fill>
    <fill>
      <patternFill patternType="gray125"/>
    </fill>
    <fill>
      <patternFill patternType="solid">
        <fgColor indexed="42"/>
        <bgColor indexed="64"/>
      </patternFill>
    </fill>
    <fill>
      <patternFill patternType="solid">
        <fgColor theme="0"/>
        <bgColor indexed="64"/>
      </patternFill>
    </fill>
    <fill>
      <patternFill patternType="solid">
        <fgColor indexed="9"/>
        <bgColor indexed="64"/>
      </patternFill>
    </fill>
    <fill>
      <patternFill patternType="solid">
        <fgColor theme="0" tint="-0.14999847407452621"/>
        <bgColor indexed="64"/>
      </patternFill>
    </fill>
    <fill>
      <patternFill patternType="solid">
        <fgColor rgb="FFFFFFCC"/>
        <bgColor indexed="64"/>
      </patternFill>
    </fill>
    <fill>
      <patternFill patternType="solid">
        <fgColor rgb="FFCCFFFF"/>
        <bgColor indexed="64"/>
      </patternFill>
    </fill>
    <fill>
      <patternFill patternType="solid">
        <fgColor theme="8" tint="0.79998168889431442"/>
        <bgColor indexed="64"/>
      </patternFill>
    </fill>
    <fill>
      <patternFill patternType="solid">
        <fgColor rgb="FFCCFFCC"/>
        <bgColor indexed="64"/>
      </patternFill>
    </fill>
    <fill>
      <patternFill patternType="solid">
        <fgColor theme="0" tint="-4.9989318521683403E-2"/>
        <bgColor indexed="64"/>
      </patternFill>
    </fill>
    <fill>
      <patternFill patternType="solid">
        <fgColor rgb="FFFFFF00"/>
        <bgColor indexed="64"/>
      </patternFill>
    </fill>
  </fills>
  <borders count="2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diagonalUp="1">
      <left style="thin">
        <color indexed="64"/>
      </left>
      <right style="thin">
        <color indexed="64"/>
      </right>
      <top style="hair">
        <color indexed="64"/>
      </top>
      <bottom/>
      <diagonal style="hair">
        <color indexed="64"/>
      </diagonal>
    </border>
    <border>
      <left style="thin">
        <color indexed="64"/>
      </left>
      <right style="thin">
        <color indexed="64"/>
      </right>
      <top style="hair">
        <color indexed="64"/>
      </top>
      <bottom/>
      <diagonal/>
    </border>
    <border diagonalUp="1">
      <left style="thin">
        <color indexed="64"/>
      </left>
      <right style="thin">
        <color indexed="64"/>
      </right>
      <top/>
      <bottom/>
      <diagonal style="hair">
        <color indexed="64"/>
      </diagonal>
    </border>
    <border>
      <left style="thin">
        <color indexed="64"/>
      </left>
      <right style="thin">
        <color indexed="64"/>
      </right>
      <top/>
      <bottom/>
      <diagonal/>
    </border>
    <border diagonalUp="1">
      <left style="thin">
        <color indexed="64"/>
      </left>
      <right style="thin">
        <color indexed="64"/>
      </right>
      <top/>
      <bottom style="hair">
        <color indexed="64"/>
      </bottom>
      <diagonal style="hair">
        <color indexed="64"/>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hair">
        <color indexed="64"/>
      </top>
      <bottom style="hair">
        <color indexed="64"/>
      </bottom>
      <diagonal style="hair">
        <color indexed="64"/>
      </diagonal>
    </border>
    <border>
      <left style="hair">
        <color indexed="64"/>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style="hair">
        <color indexed="64"/>
      </left>
      <right/>
      <top/>
      <bottom/>
      <diagonal/>
    </border>
    <border diagonalUp="1" diagonalDown="1">
      <left style="thin">
        <color indexed="64"/>
      </left>
      <right style="thin">
        <color indexed="64"/>
      </right>
      <top style="hair">
        <color indexed="64"/>
      </top>
      <bottom style="hair">
        <color indexed="64"/>
      </bottom>
      <diagonal style="thin">
        <color indexed="64"/>
      </diagonal>
    </border>
    <border diagonalUp="1" diagonalDown="1">
      <left/>
      <right style="thin">
        <color indexed="64"/>
      </right>
      <top style="hair">
        <color indexed="64"/>
      </top>
      <bottom style="hair">
        <color indexed="64"/>
      </bottom>
      <diagonal style="thin">
        <color indexed="64"/>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diagonalUp="1">
      <left/>
      <right style="thin">
        <color indexed="64"/>
      </right>
      <top style="hair">
        <color indexed="64"/>
      </top>
      <bottom style="hair">
        <color indexed="64"/>
      </bottom>
      <diagonal style="thin">
        <color indexed="64"/>
      </diagonal>
    </border>
    <border diagonalUp="1">
      <left style="thin">
        <color indexed="64"/>
      </left>
      <right/>
      <top/>
      <bottom/>
      <diagonal style="hair">
        <color indexed="64"/>
      </diagonal>
    </border>
    <border diagonalUp="1">
      <left style="thin">
        <color indexed="64"/>
      </left>
      <right style="hair">
        <color indexed="64"/>
      </right>
      <top style="hair">
        <color indexed="64"/>
      </top>
      <bottom/>
      <diagonal style="hair">
        <color indexed="64"/>
      </diagonal>
    </border>
    <border diagonalUp="1">
      <left/>
      <right style="thin">
        <color indexed="64"/>
      </right>
      <top/>
      <bottom/>
      <diagonal style="hair">
        <color indexed="64"/>
      </diagonal>
    </border>
    <border>
      <left style="thin">
        <color indexed="64"/>
      </left>
      <right style="hair">
        <color indexed="64"/>
      </right>
      <top style="hair">
        <color indexed="64"/>
      </top>
      <bottom/>
      <diagonal/>
    </border>
    <border diagonalUp="1">
      <left style="hair">
        <color indexed="64"/>
      </left>
      <right style="thin">
        <color indexed="64"/>
      </right>
      <top style="hair">
        <color indexed="64"/>
      </top>
      <bottom/>
      <diagonal style="thin">
        <color indexed="64"/>
      </diagonal>
    </border>
    <border diagonalUp="1">
      <left style="hair">
        <color indexed="64"/>
      </left>
      <right style="thin">
        <color indexed="64"/>
      </right>
      <top/>
      <bottom/>
      <diagonal style="thin">
        <color indexed="64"/>
      </diagonal>
    </border>
    <border diagonalUp="1">
      <left style="hair">
        <color indexed="64"/>
      </left>
      <right style="thin">
        <color indexed="64"/>
      </right>
      <top/>
      <bottom style="hair">
        <color indexed="64"/>
      </bottom>
      <diagonal style="thin">
        <color indexed="64"/>
      </diagonal>
    </border>
    <border diagonalUp="1">
      <left style="thin">
        <color indexed="64"/>
      </left>
      <right style="hair">
        <color indexed="64"/>
      </right>
      <top/>
      <bottom/>
      <diagonal style="hair">
        <color indexed="64"/>
      </diagonal>
    </border>
    <border diagonalUp="1">
      <left style="thin">
        <color indexed="64"/>
      </left>
      <right style="hair">
        <color indexed="64"/>
      </right>
      <top/>
      <bottom style="hair">
        <color indexed="64"/>
      </bottom>
      <diagonal style="hair">
        <color indexed="64"/>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bottom style="dashed">
        <color indexed="64"/>
      </bottom>
      <diagonal/>
    </border>
    <border>
      <left style="thin">
        <color indexed="64"/>
      </left>
      <right style="thin">
        <color indexed="64"/>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bottom style="dashed">
        <color indexed="64"/>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left style="thin">
        <color indexed="64"/>
      </left>
      <right style="thin">
        <color indexed="64"/>
      </right>
      <top/>
      <bottom style="dashed">
        <color indexed="64"/>
      </bottom>
      <diagonal/>
    </border>
    <border>
      <left/>
      <right style="thin">
        <color indexed="64"/>
      </right>
      <top/>
      <bottom style="dashed">
        <color indexed="64"/>
      </bottom>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bottom style="dashed">
        <color indexed="64"/>
      </bottom>
      <diagonal style="thin">
        <color indexed="64"/>
      </diagonal>
    </border>
    <border>
      <left style="thin">
        <color indexed="64"/>
      </left>
      <right style="dashed">
        <color indexed="64"/>
      </right>
      <top style="thin">
        <color indexed="64"/>
      </top>
      <bottom style="thin">
        <color indexed="64"/>
      </bottom>
      <diagonal/>
    </border>
    <border diagonalUp="1">
      <left style="thin">
        <color rgb="FF000000"/>
      </left>
      <right/>
      <top style="thin">
        <color indexed="64"/>
      </top>
      <bottom/>
      <diagonal style="thin">
        <color indexed="64"/>
      </diagonal>
    </border>
    <border diagonalUp="1">
      <left/>
      <right style="thin">
        <color rgb="FF000000"/>
      </right>
      <top style="thin">
        <color indexed="64"/>
      </top>
      <bottom/>
      <diagonal style="thin">
        <color indexed="64"/>
      </diagonal>
    </border>
    <border diagonalUp="1">
      <left style="thin">
        <color rgb="FF000000"/>
      </left>
      <right/>
      <top/>
      <bottom/>
      <diagonal style="thin">
        <color indexed="64"/>
      </diagonal>
    </border>
    <border diagonalUp="1">
      <left/>
      <right style="thin">
        <color rgb="FF000000"/>
      </right>
      <top/>
      <bottom/>
      <diagonal style="thin">
        <color indexed="64"/>
      </diagonal>
    </border>
    <border diagonalUp="1">
      <left style="thin">
        <color rgb="FF000000"/>
      </left>
      <right/>
      <top/>
      <bottom style="thin">
        <color rgb="FF000000"/>
      </bottom>
      <diagonal style="thin">
        <color indexed="64"/>
      </diagonal>
    </border>
    <border diagonalUp="1">
      <left/>
      <right/>
      <top/>
      <bottom style="thin">
        <color rgb="FF000000"/>
      </bottom>
      <diagonal style="thin">
        <color indexed="64"/>
      </diagonal>
    </border>
    <border diagonalUp="1">
      <left/>
      <right style="thin">
        <color rgb="FF000000"/>
      </right>
      <top/>
      <bottom style="thin">
        <color rgb="FF000000"/>
      </bottom>
      <diagonal style="thin">
        <color indexed="64"/>
      </diagonal>
    </border>
    <border diagonalUp="1">
      <left style="thin">
        <color indexed="64"/>
      </left>
      <right/>
      <top style="dashed">
        <color rgb="FF000000"/>
      </top>
      <bottom/>
      <diagonal style="thin">
        <color indexed="64"/>
      </diagonal>
    </border>
    <border diagonalUp="1">
      <left/>
      <right/>
      <top style="dashed">
        <color rgb="FF000000"/>
      </top>
      <bottom/>
      <diagonal style="thin">
        <color indexed="64"/>
      </diagonal>
    </border>
    <border diagonalUp="1">
      <left/>
      <right style="thin">
        <color indexed="64"/>
      </right>
      <top style="dashed">
        <color rgb="FF000000"/>
      </top>
      <bottom/>
      <diagonal style="thin">
        <color indexed="64"/>
      </diagonal>
    </border>
    <border>
      <left style="thin">
        <color indexed="64"/>
      </left>
      <right style="thin">
        <color indexed="64"/>
      </right>
      <top style="dashed">
        <color indexed="64"/>
      </top>
      <bottom style="thin">
        <color indexed="64"/>
      </bottom>
      <diagonal/>
    </border>
    <border>
      <left/>
      <right/>
      <top/>
      <bottom style="dashed">
        <color rgb="FF000000"/>
      </bottom>
      <diagonal/>
    </border>
    <border>
      <left/>
      <right style="thin">
        <color indexed="64"/>
      </right>
      <top/>
      <bottom style="dashed">
        <color rgb="FF000000"/>
      </bottom>
      <diagonal/>
    </border>
    <border>
      <left style="thin">
        <color rgb="FF000000"/>
      </left>
      <right/>
      <top/>
      <bottom/>
      <diagonal/>
    </border>
    <border>
      <left/>
      <right style="thin">
        <color rgb="FF000000"/>
      </right>
      <top/>
      <bottom/>
      <diagonal/>
    </border>
    <border>
      <left style="thin">
        <color indexed="64"/>
      </left>
      <right style="thin">
        <color indexed="64"/>
      </right>
      <top/>
      <bottom style="thin">
        <color rgb="FF000000"/>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diagonalUp="1">
      <left style="thin">
        <color indexed="64"/>
      </left>
      <right/>
      <top/>
      <bottom style="thin">
        <color rgb="FF000000"/>
      </bottom>
      <diagonal style="thin">
        <color indexed="64"/>
      </diagonal>
    </border>
    <border diagonalUp="1">
      <left/>
      <right style="thin">
        <color indexed="64"/>
      </right>
      <top/>
      <bottom style="thin">
        <color rgb="FF000000"/>
      </bottom>
      <diagonal style="thin">
        <color indexed="64"/>
      </diagonal>
    </border>
    <border>
      <left style="dashed">
        <color indexed="64"/>
      </left>
      <right style="thin">
        <color indexed="64"/>
      </right>
      <top style="dashed">
        <color indexed="64"/>
      </top>
      <bottom style="dashed">
        <color indexed="64"/>
      </bottom>
      <diagonal/>
    </border>
    <border>
      <left/>
      <right style="dashed">
        <color indexed="64"/>
      </right>
      <top style="dashed">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left/>
      <right/>
      <top style="dashed">
        <color indexed="64"/>
      </top>
      <bottom style="dotted">
        <color indexed="64"/>
      </bottom>
      <diagonal/>
    </border>
    <border>
      <left/>
      <right/>
      <top/>
      <bottom style="dotted">
        <color indexed="64"/>
      </bottom>
      <diagonal/>
    </border>
    <border>
      <left/>
      <right style="thin">
        <color indexed="64"/>
      </right>
      <top/>
      <bottom style="dotted">
        <color indexed="64"/>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diagonalUp="1">
      <left/>
      <right style="thin">
        <color indexed="64"/>
      </right>
      <top style="thin">
        <color indexed="64"/>
      </top>
      <bottom style="thin">
        <color indexed="64"/>
      </bottom>
      <diagonal style="thin">
        <color indexed="64"/>
      </diagonal>
    </border>
    <border>
      <left/>
      <right style="double">
        <color indexed="64"/>
      </right>
      <top style="thin">
        <color indexed="64"/>
      </top>
      <bottom/>
      <diagonal/>
    </border>
    <border>
      <left style="double">
        <color indexed="64"/>
      </left>
      <right/>
      <top style="thin">
        <color indexed="64"/>
      </top>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hair">
        <color indexed="64"/>
      </left>
      <right/>
      <top style="thin">
        <color indexed="64"/>
      </top>
      <bottom/>
      <diagonal/>
    </border>
    <border>
      <left style="thin">
        <color indexed="64"/>
      </left>
      <right/>
      <top/>
      <bottom style="double">
        <color indexed="64"/>
      </bottom>
      <diagonal/>
    </border>
    <border>
      <left/>
      <right/>
      <top/>
      <bottom style="double">
        <color indexed="64"/>
      </bottom>
      <diagonal/>
    </border>
    <border>
      <left style="hair">
        <color indexed="64"/>
      </left>
      <right/>
      <top/>
      <bottom style="double">
        <color indexed="64"/>
      </bottom>
      <diagonal/>
    </border>
    <border>
      <left/>
      <right style="thin">
        <color indexed="64"/>
      </right>
      <top/>
      <bottom style="double">
        <color indexed="64"/>
      </bottom>
      <diagonal/>
    </border>
    <border>
      <left style="hair">
        <color indexed="64"/>
      </left>
      <right style="hair">
        <color indexed="64"/>
      </right>
      <top/>
      <bottom style="hair">
        <color indexed="64"/>
      </bottom>
      <diagonal/>
    </border>
    <border>
      <left/>
      <right style="hair">
        <color indexed="64"/>
      </right>
      <top style="hair">
        <color indexed="64"/>
      </top>
      <bottom/>
      <diagonal/>
    </border>
    <border>
      <left/>
      <right style="hair">
        <color indexed="64"/>
      </right>
      <top/>
      <bottom/>
      <diagonal/>
    </border>
    <border>
      <left style="hair">
        <color indexed="64"/>
      </left>
      <right style="hair">
        <color indexed="64"/>
      </right>
      <top style="hair">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double">
        <color indexed="64"/>
      </left>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double">
        <color indexed="64"/>
      </left>
      <right/>
      <top/>
      <bottom style="medium">
        <color indexed="64"/>
      </bottom>
      <diagonal/>
    </border>
    <border>
      <left style="medium">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medium">
        <color indexed="64"/>
      </left>
      <right style="medium">
        <color indexed="64"/>
      </right>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double">
        <color indexed="64"/>
      </right>
      <top style="thin">
        <color indexed="64"/>
      </top>
      <bottom style="dotted">
        <color indexed="64"/>
      </bottom>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style="double">
        <color indexed="64"/>
      </left>
      <right/>
      <top style="dotted">
        <color indexed="64"/>
      </top>
      <bottom style="medium">
        <color indexed="64"/>
      </bottom>
      <diagonal/>
    </border>
    <border>
      <left style="medium">
        <color indexed="64"/>
      </left>
      <right/>
      <top style="dotted">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dashed">
        <color indexed="64"/>
      </top>
      <bottom style="thin">
        <color indexed="64"/>
      </bottom>
      <diagonal/>
    </border>
    <border>
      <left/>
      <right style="dashed">
        <color indexed="64"/>
      </right>
      <top/>
      <bottom/>
      <diagonal/>
    </border>
    <border>
      <left style="dashed">
        <color indexed="64"/>
      </left>
      <right/>
      <top/>
      <bottom/>
      <diagonal/>
    </border>
    <border>
      <left/>
      <right style="dashed">
        <color indexed="64"/>
      </right>
      <top/>
      <bottom style="thin">
        <color indexed="64"/>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right/>
      <top style="thin">
        <color indexed="64"/>
      </top>
      <bottom style="double">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diagonalUp="1">
      <left style="thin">
        <color indexed="64"/>
      </left>
      <right style="thin">
        <color indexed="64"/>
      </right>
      <top style="thin">
        <color indexed="64"/>
      </top>
      <bottom/>
      <diagonal style="thin">
        <color rgb="FFFF0000"/>
      </diagonal>
    </border>
    <border diagonalUp="1">
      <left style="thin">
        <color indexed="64"/>
      </left>
      <right style="thin">
        <color indexed="64"/>
      </right>
      <top/>
      <bottom style="thin">
        <color indexed="64"/>
      </bottom>
      <diagonal style="thin">
        <color rgb="FFFF0000"/>
      </diagonal>
    </border>
    <border diagonalUp="1">
      <left/>
      <right style="thin">
        <color indexed="64"/>
      </right>
      <top style="thin">
        <color indexed="64"/>
      </top>
      <bottom style="hair">
        <color indexed="64"/>
      </bottom>
      <diagonal style="thin">
        <color rgb="FFFF0000"/>
      </diagonal>
    </border>
    <border diagonalUp="1">
      <left/>
      <right style="thin">
        <color indexed="64"/>
      </right>
      <top/>
      <bottom style="thin">
        <color indexed="64"/>
      </bottom>
      <diagonal style="thin">
        <color rgb="FFFF0000"/>
      </diagonal>
    </border>
    <border diagonalUp="1">
      <left style="thin">
        <color indexed="64"/>
      </left>
      <right style="hair">
        <color indexed="64"/>
      </right>
      <top style="thin">
        <color indexed="64"/>
      </top>
      <bottom style="hair">
        <color indexed="64"/>
      </bottom>
      <diagonal style="thin">
        <color rgb="FFFF0000"/>
      </diagonal>
    </border>
    <border diagonalUp="1">
      <left style="thin">
        <color indexed="64"/>
      </left>
      <right style="hair">
        <color indexed="64"/>
      </right>
      <top/>
      <bottom style="thin">
        <color indexed="64"/>
      </bottom>
      <diagonal style="thin">
        <color rgb="FFFF0000"/>
      </diagonal>
    </border>
    <border diagonalUp="1">
      <left style="hair">
        <color indexed="64"/>
      </left>
      <right style="thin">
        <color indexed="64"/>
      </right>
      <top style="hair">
        <color indexed="64"/>
      </top>
      <bottom style="hair">
        <color indexed="64"/>
      </bottom>
      <diagonal style="hair">
        <color indexed="64"/>
      </diagonal>
    </border>
  </borders>
  <cellStyleXfs count="2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7" fillId="0" borderId="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6" fontId="1" fillId="0" borderId="0" applyFont="0" applyFill="0" applyBorder="0" applyAlignment="0" applyProtection="0">
      <alignment vertical="center"/>
    </xf>
    <xf numFmtId="38" fontId="15" fillId="0" borderId="0" applyFont="0" applyFill="0" applyBorder="0" applyAlignment="0" applyProtection="0">
      <alignment vertical="center"/>
    </xf>
    <xf numFmtId="0" fontId="29" fillId="0" borderId="0">
      <alignment vertical="center"/>
    </xf>
    <xf numFmtId="38" fontId="29" fillId="0" borderId="0" applyFont="0" applyFill="0" applyBorder="0" applyAlignment="0" applyProtection="0">
      <alignment vertical="center"/>
    </xf>
    <xf numFmtId="9" fontId="29"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2258">
    <xf numFmtId="0" fontId="0" fillId="0" borderId="0" xfId="0">
      <alignment vertical="center"/>
    </xf>
    <xf numFmtId="0" fontId="5" fillId="0" borderId="0" xfId="5" applyFont="1">
      <alignment vertical="center"/>
    </xf>
    <xf numFmtId="0" fontId="5" fillId="0" borderId="7" xfId="5" applyFont="1" applyBorder="1" applyAlignment="1">
      <alignment horizontal="center" vertical="center"/>
    </xf>
    <xf numFmtId="0" fontId="5" fillId="0" borderId="8" xfId="5" applyFont="1" applyBorder="1" applyAlignment="1">
      <alignment horizontal="center" vertical="center"/>
    </xf>
    <xf numFmtId="0" fontId="6" fillId="0" borderId="9" xfId="5" applyFont="1" applyBorder="1" applyAlignment="1">
      <alignment horizontal="center" vertical="center"/>
    </xf>
    <xf numFmtId="0" fontId="9" fillId="0" borderId="7" xfId="5" applyFont="1" applyBorder="1" applyAlignment="1">
      <alignment vertical="center" wrapText="1"/>
    </xf>
    <xf numFmtId="0" fontId="5" fillId="0" borderId="14" xfId="5" applyFont="1" applyBorder="1" applyAlignment="1">
      <alignment horizontal="center" vertical="center"/>
    </xf>
    <xf numFmtId="0" fontId="6" fillId="3" borderId="0" xfId="5" applyFont="1" applyFill="1" applyBorder="1" applyAlignment="1">
      <alignment horizontal="left" vertical="center"/>
    </xf>
    <xf numFmtId="0" fontId="6" fillId="3" borderId="0" xfId="5" applyFont="1" applyFill="1" applyBorder="1">
      <alignment vertical="center"/>
    </xf>
    <xf numFmtId="0" fontId="9" fillId="3" borderId="0" xfId="5" applyFont="1" applyFill="1" applyBorder="1" applyAlignment="1">
      <alignment horizontal="right" vertical="center"/>
    </xf>
    <xf numFmtId="0" fontId="9" fillId="3" borderId="0" xfId="5" applyFont="1" applyFill="1" applyBorder="1">
      <alignment vertical="center"/>
    </xf>
    <xf numFmtId="0" fontId="5" fillId="0" borderId="12" xfId="5" applyFont="1" applyBorder="1">
      <alignment vertical="center"/>
    </xf>
    <xf numFmtId="0" fontId="5" fillId="0" borderId="22" xfId="5" applyFont="1" applyBorder="1" applyAlignment="1">
      <alignment horizontal="left" vertical="center" wrapText="1"/>
    </xf>
    <xf numFmtId="0" fontId="5" fillId="0" borderId="24" xfId="1" applyFont="1" applyBorder="1" applyAlignment="1">
      <alignment horizontal="center" vertical="center" wrapText="1"/>
    </xf>
    <xf numFmtId="0" fontId="9" fillId="0" borderId="7" xfId="1" applyFont="1" applyBorder="1" applyAlignment="1">
      <alignment vertical="center" wrapText="1"/>
    </xf>
    <xf numFmtId="0" fontId="5" fillId="0" borderId="8" xfId="1" applyFont="1" applyBorder="1" applyAlignment="1">
      <alignment horizontal="center" vertical="center" wrapText="1"/>
    </xf>
    <xf numFmtId="0" fontId="6" fillId="0" borderId="28" xfId="1" applyFont="1" applyBorder="1" applyAlignment="1">
      <alignment horizontal="center" vertical="center"/>
    </xf>
    <xf numFmtId="0" fontId="9" fillId="0" borderId="14" xfId="1" applyFont="1" applyBorder="1" applyAlignment="1">
      <alignment vertical="center" wrapText="1"/>
    </xf>
    <xf numFmtId="0" fontId="6" fillId="0" borderId="9" xfId="1" applyFont="1" applyBorder="1" applyAlignment="1">
      <alignment horizontal="center" vertical="center"/>
    </xf>
    <xf numFmtId="0" fontId="9" fillId="0" borderId="14" xfId="6" applyFont="1" applyFill="1" applyBorder="1" applyAlignment="1">
      <alignment vertical="center" wrapText="1"/>
    </xf>
    <xf numFmtId="0" fontId="6" fillId="0" borderId="28" xfId="3" applyFont="1" applyBorder="1" applyAlignment="1">
      <alignment horizontal="center" vertical="center"/>
    </xf>
    <xf numFmtId="0" fontId="9" fillId="0" borderId="7" xfId="3" applyFont="1" applyBorder="1" applyAlignment="1">
      <alignment vertical="center" wrapText="1"/>
    </xf>
    <xf numFmtId="0" fontId="5" fillId="0" borderId="0" xfId="3" applyFont="1">
      <alignment vertical="center"/>
    </xf>
    <xf numFmtId="0" fontId="6" fillId="0" borderId="28" xfId="6" applyFont="1" applyFill="1" applyBorder="1" applyAlignment="1">
      <alignment horizontal="center" vertical="center"/>
    </xf>
    <xf numFmtId="0" fontId="6" fillId="0" borderId="28" xfId="2" applyFont="1" applyBorder="1" applyAlignment="1">
      <alignment horizontal="center" vertical="center"/>
    </xf>
    <xf numFmtId="0" fontId="9" fillId="0" borderId="14" xfId="2" applyFont="1" applyBorder="1" applyAlignment="1">
      <alignment vertical="center" wrapText="1"/>
    </xf>
    <xf numFmtId="0" fontId="6" fillId="0" borderId="28" xfId="1" applyFont="1" applyFill="1" applyBorder="1" applyAlignment="1">
      <alignment horizontal="center" vertical="center"/>
    </xf>
    <xf numFmtId="0" fontId="6" fillId="0" borderId="28" xfId="4" applyFont="1" applyBorder="1" applyAlignment="1">
      <alignment horizontal="center" vertical="center"/>
    </xf>
    <xf numFmtId="0" fontId="9" fillId="0" borderId="14" xfId="4" applyFont="1" applyBorder="1" applyAlignment="1">
      <alignment vertical="center" wrapText="1"/>
    </xf>
    <xf numFmtId="0" fontId="5" fillId="0" borderId="36" xfId="3" applyFont="1" applyBorder="1">
      <alignment vertical="center"/>
    </xf>
    <xf numFmtId="0" fontId="6" fillId="0" borderId="9" xfId="4" applyFont="1" applyBorder="1" applyAlignment="1">
      <alignment horizontal="center" vertical="center"/>
    </xf>
    <xf numFmtId="0" fontId="5" fillId="0" borderId="8" xfId="4" applyFont="1" applyBorder="1" applyAlignment="1">
      <alignment horizontal="center" vertical="center" wrapText="1"/>
    </xf>
    <xf numFmtId="0" fontId="9" fillId="0" borderId="14" xfId="4" applyFont="1" applyFill="1" applyBorder="1" applyAlignment="1">
      <alignment vertical="center" wrapText="1"/>
    </xf>
    <xf numFmtId="0" fontId="5" fillId="0" borderId="7" xfId="4" applyFont="1" applyBorder="1" applyAlignment="1">
      <alignment horizontal="center" vertical="center" wrapText="1"/>
    </xf>
    <xf numFmtId="0" fontId="6" fillId="0" borderId="9" xfId="4" applyFont="1" applyFill="1" applyBorder="1" applyAlignment="1">
      <alignment horizontal="center" vertical="center"/>
    </xf>
    <xf numFmtId="0" fontId="5" fillId="0" borderId="17" xfId="1" applyFont="1" applyBorder="1" applyAlignment="1">
      <alignment horizontal="center" vertical="center" wrapText="1"/>
    </xf>
    <xf numFmtId="0" fontId="6" fillId="0" borderId="28" xfId="2" applyFont="1" applyFill="1" applyBorder="1" applyAlignment="1">
      <alignment horizontal="center" vertical="center"/>
    </xf>
    <xf numFmtId="0" fontId="9" fillId="0" borderId="14" xfId="2" applyFont="1" applyFill="1" applyBorder="1" applyAlignment="1">
      <alignment vertical="center" wrapText="1"/>
    </xf>
    <xf numFmtId="0" fontId="5" fillId="0" borderId="0" xfId="9" applyFont="1" applyAlignment="1">
      <alignment vertical="center"/>
    </xf>
    <xf numFmtId="0" fontId="6" fillId="0" borderId="0" xfId="9" applyFont="1" applyAlignment="1">
      <alignment vertical="center"/>
    </xf>
    <xf numFmtId="0" fontId="6" fillId="0" borderId="0" xfId="9" applyFont="1" applyAlignment="1">
      <alignment horizontal="center" vertical="center"/>
    </xf>
    <xf numFmtId="0" fontId="6" fillId="0" borderId="0" xfId="9" applyFont="1" applyAlignment="1">
      <alignment horizontal="left" vertical="center"/>
    </xf>
    <xf numFmtId="0" fontId="6" fillId="0" borderId="0" xfId="9" applyFont="1" applyAlignment="1">
      <alignment vertical="center" wrapText="1"/>
    </xf>
    <xf numFmtId="0" fontId="6" fillId="0" borderId="0" xfId="9" applyFont="1" applyFill="1" applyAlignment="1">
      <alignment vertical="center"/>
    </xf>
    <xf numFmtId="0" fontId="6" fillId="0" borderId="0" xfId="9" applyFont="1" applyFill="1" applyAlignment="1">
      <alignment horizontal="center" vertical="center"/>
    </xf>
    <xf numFmtId="0" fontId="6" fillId="0" borderId="0" xfId="9" applyFont="1" applyFill="1" applyAlignment="1">
      <alignment horizontal="left" vertical="center"/>
    </xf>
    <xf numFmtId="0" fontId="6" fillId="0" borderId="0" xfId="9" applyFont="1" applyFill="1" applyAlignment="1">
      <alignment vertical="center" wrapText="1"/>
    </xf>
    <xf numFmtId="0" fontId="8" fillId="2" borderId="5" xfId="5" applyFont="1" applyFill="1" applyBorder="1" applyAlignment="1">
      <alignment horizontal="center" vertical="center" wrapText="1"/>
    </xf>
    <xf numFmtId="0" fontId="5" fillId="2" borderId="52" xfId="5" applyFont="1" applyFill="1" applyBorder="1" applyAlignment="1">
      <alignment horizontal="center" vertical="center" wrapText="1"/>
    </xf>
    <xf numFmtId="0" fontId="8" fillId="2" borderId="53" xfId="5" applyFont="1" applyFill="1" applyBorder="1" applyAlignment="1">
      <alignment horizontal="center" vertical="center" wrapText="1"/>
    </xf>
    <xf numFmtId="0" fontId="8" fillId="2" borderId="55" xfId="5" applyFont="1" applyFill="1" applyBorder="1" applyAlignment="1">
      <alignment horizontal="center" vertical="center" wrapText="1"/>
    </xf>
    <xf numFmtId="0" fontId="5" fillId="2" borderId="57" xfId="5" applyFont="1" applyFill="1" applyBorder="1" applyAlignment="1">
      <alignment horizontal="center" vertical="center" wrapText="1"/>
    </xf>
    <xf numFmtId="0" fontId="5" fillId="0" borderId="16" xfId="5" applyFont="1" applyBorder="1" applyAlignment="1">
      <alignment horizontal="center" vertical="center"/>
    </xf>
    <xf numFmtId="0" fontId="5" fillId="0" borderId="29" xfId="5" applyFont="1" applyBorder="1" applyAlignment="1">
      <alignment horizontal="center" vertical="center"/>
    </xf>
    <xf numFmtId="0" fontId="6" fillId="3" borderId="0" xfId="5" applyFont="1" applyFill="1" applyBorder="1" applyAlignment="1">
      <alignment horizontal="center" vertical="center"/>
    </xf>
    <xf numFmtId="0" fontId="6" fillId="3" borderId="28" xfId="5" applyFont="1" applyFill="1" applyBorder="1" applyAlignment="1">
      <alignment horizontal="center" vertical="center"/>
    </xf>
    <xf numFmtId="0" fontId="6" fillId="0" borderId="29" xfId="5" applyFont="1" applyBorder="1" applyAlignment="1">
      <alignment horizontal="center" vertical="center"/>
    </xf>
    <xf numFmtId="0" fontId="5" fillId="0" borderId="23" xfId="9" applyFont="1" applyBorder="1" applyAlignment="1">
      <alignment vertical="center"/>
    </xf>
    <xf numFmtId="0" fontId="5" fillId="0" borderId="7" xfId="9" applyFont="1" applyFill="1" applyBorder="1" applyAlignment="1">
      <alignment horizontal="center" vertical="center" wrapText="1"/>
    </xf>
    <xf numFmtId="0" fontId="5" fillId="0" borderId="34" xfId="5" applyFont="1" applyBorder="1" applyAlignment="1">
      <alignment horizontal="center" vertical="center"/>
    </xf>
    <xf numFmtId="0" fontId="5" fillId="0" borderId="58" xfId="5" applyFont="1" applyBorder="1" applyAlignment="1">
      <alignment horizontal="center" vertical="center"/>
    </xf>
    <xf numFmtId="0" fontId="6" fillId="0" borderId="16" xfId="9" applyFont="1" applyFill="1" applyBorder="1" applyAlignment="1">
      <alignment horizontal="center" vertical="center"/>
    </xf>
    <xf numFmtId="0" fontId="9" fillId="0" borderId="7" xfId="9" applyFont="1" applyFill="1" applyBorder="1" applyAlignment="1">
      <alignment vertical="center" wrapText="1"/>
    </xf>
    <xf numFmtId="0" fontId="5" fillId="0" borderId="34" xfId="9" applyFont="1" applyFill="1" applyBorder="1" applyAlignment="1">
      <alignment horizontal="center" vertical="center" wrapText="1"/>
    </xf>
    <xf numFmtId="0" fontId="5" fillId="0" borderId="58" xfId="9" applyFont="1" applyFill="1" applyBorder="1" applyAlignment="1">
      <alignment horizontal="center" vertical="center" wrapText="1"/>
    </xf>
    <xf numFmtId="0" fontId="5" fillId="0" borderId="7" xfId="1" applyFont="1" applyBorder="1" applyAlignment="1">
      <alignment horizontal="center" vertical="center" wrapText="1"/>
    </xf>
    <xf numFmtId="0" fontId="9" fillId="0" borderId="14" xfId="9" applyFont="1" applyBorder="1" applyAlignment="1">
      <alignment vertical="center" wrapText="1"/>
    </xf>
    <xf numFmtId="0" fontId="5" fillId="0" borderId="7" xfId="9" applyFont="1" applyBorder="1" applyAlignment="1">
      <alignment horizontal="center" vertical="center" wrapText="1"/>
    </xf>
    <xf numFmtId="0" fontId="9" fillId="0" borderId="7" xfId="9" applyFont="1" applyBorder="1" applyAlignment="1">
      <alignment vertical="center" wrapText="1"/>
    </xf>
    <xf numFmtId="0" fontId="6" fillId="0" borderId="0" xfId="9" applyFont="1" applyBorder="1" applyAlignment="1">
      <alignment horizontal="center" vertical="center"/>
    </xf>
    <xf numFmtId="0" fontId="6" fillId="0" borderId="29" xfId="9" applyFont="1" applyBorder="1" applyAlignment="1">
      <alignment horizontal="center" vertical="center"/>
    </xf>
    <xf numFmtId="0" fontId="9" fillId="0" borderId="14" xfId="9" applyFont="1" applyBorder="1" applyAlignment="1">
      <alignment horizontal="left" vertical="center" wrapText="1"/>
    </xf>
    <xf numFmtId="0" fontId="6" fillId="0" borderId="16" xfId="9" applyFont="1" applyBorder="1" applyAlignment="1">
      <alignment horizontal="center" vertical="center"/>
    </xf>
    <xf numFmtId="0" fontId="5" fillId="0" borderId="27" xfId="9" applyFont="1" applyBorder="1" applyAlignment="1">
      <alignment horizontal="left" vertical="center" wrapText="1"/>
    </xf>
    <xf numFmtId="0" fontId="5" fillId="0" borderId="59" xfId="1" applyFont="1" applyBorder="1" applyAlignment="1">
      <alignment horizontal="center" vertical="center" wrapText="1"/>
    </xf>
    <xf numFmtId="0" fontId="5" fillId="0" borderId="60" xfId="1" applyFont="1" applyBorder="1" applyAlignment="1">
      <alignment horizontal="center" vertical="center" wrapText="1"/>
    </xf>
    <xf numFmtId="0" fontId="5" fillId="0" borderId="61" xfId="1" applyFont="1" applyBorder="1" applyAlignment="1">
      <alignment horizontal="center" vertical="center" wrapText="1"/>
    </xf>
    <xf numFmtId="0" fontId="5" fillId="0" borderId="34" xfId="9" applyFont="1" applyBorder="1" applyAlignment="1">
      <alignment horizontal="center" vertical="center" wrapText="1"/>
    </xf>
    <xf numFmtId="0" fontId="5" fillId="0" borderId="18" xfId="9" applyFont="1" applyBorder="1" applyAlignment="1">
      <alignment horizontal="center" vertical="center" wrapText="1"/>
    </xf>
    <xf numFmtId="0" fontId="5" fillId="0" borderId="62" xfId="9" applyFont="1" applyBorder="1" applyAlignment="1">
      <alignment horizontal="center" vertical="center" wrapText="1"/>
    </xf>
    <xf numFmtId="0" fontId="5" fillId="0" borderId="19" xfId="1" applyFont="1" applyBorder="1" applyAlignment="1">
      <alignment horizontal="center" vertical="center" wrapText="1"/>
    </xf>
    <xf numFmtId="0" fontId="5" fillId="0" borderId="20" xfId="9" applyFont="1" applyBorder="1" applyAlignment="1">
      <alignment horizontal="center" vertical="center" wrapText="1"/>
    </xf>
    <xf numFmtId="0" fontId="5" fillId="0" borderId="29" xfId="9" applyFont="1" applyBorder="1" applyAlignment="1">
      <alignment horizontal="center" vertical="center" wrapText="1"/>
    </xf>
    <xf numFmtId="0" fontId="5" fillId="0" borderId="14" xfId="9" applyFont="1" applyBorder="1" applyAlignment="1">
      <alignment horizontal="center" vertical="center" wrapText="1"/>
    </xf>
    <xf numFmtId="0" fontId="9" fillId="0" borderId="14" xfId="9" applyFont="1" applyFill="1" applyBorder="1" applyAlignment="1">
      <alignment vertical="center" wrapText="1"/>
    </xf>
    <xf numFmtId="0" fontId="6" fillId="0" borderId="16" xfId="10" applyFont="1" applyBorder="1" applyAlignment="1">
      <alignment horizontal="center" vertical="center"/>
    </xf>
    <xf numFmtId="0" fontId="9" fillId="0" borderId="7" xfId="10" applyFont="1" applyBorder="1" applyAlignment="1">
      <alignment vertical="center" wrapText="1"/>
    </xf>
    <xf numFmtId="0" fontId="6" fillId="0" borderId="29" xfId="7" applyFont="1" applyBorder="1" applyAlignment="1">
      <alignment horizontal="center" vertical="center"/>
    </xf>
    <xf numFmtId="0" fontId="6" fillId="0" borderId="29" xfId="10" applyFont="1" applyBorder="1" applyAlignment="1">
      <alignment horizontal="center" vertical="center"/>
    </xf>
    <xf numFmtId="0" fontId="5" fillId="0" borderId="8" xfId="9" applyFont="1" applyBorder="1" applyAlignment="1">
      <alignment horizontal="left" vertical="center" wrapText="1"/>
    </xf>
    <xf numFmtId="0" fontId="5" fillId="0" borderId="31" xfId="9" applyFont="1" applyFill="1" applyBorder="1" applyAlignment="1">
      <alignment horizontal="left" vertical="center" wrapText="1"/>
    </xf>
    <xf numFmtId="0" fontId="5" fillId="0" borderId="22" xfId="9" applyFont="1" applyBorder="1" applyAlignment="1">
      <alignment horizontal="left" vertical="center" wrapText="1"/>
    </xf>
    <xf numFmtId="0" fontId="5" fillId="0" borderId="58" xfId="9" applyFont="1" applyBorder="1" applyAlignment="1">
      <alignment horizontal="center" vertical="center" wrapText="1"/>
    </xf>
    <xf numFmtId="0" fontId="5" fillId="0" borderId="9" xfId="9" applyFont="1" applyBorder="1" applyAlignment="1">
      <alignment horizontal="center" vertical="center" wrapText="1"/>
    </xf>
    <xf numFmtId="0" fontId="10" fillId="0" borderId="14" xfId="9" applyFont="1" applyBorder="1" applyAlignment="1">
      <alignment vertical="center" wrapText="1"/>
    </xf>
    <xf numFmtId="0" fontId="5" fillId="0" borderId="30" xfId="9" applyFont="1" applyBorder="1" applyAlignment="1">
      <alignment horizontal="left" vertical="center" wrapText="1"/>
    </xf>
    <xf numFmtId="0" fontId="5" fillId="0" borderId="22" xfId="9" applyFont="1" applyBorder="1" applyAlignment="1">
      <alignment vertical="center" wrapText="1"/>
    </xf>
    <xf numFmtId="0" fontId="5" fillId="0" borderId="47" xfId="9" applyFont="1" applyBorder="1" applyAlignment="1">
      <alignment vertical="center" wrapText="1"/>
    </xf>
    <xf numFmtId="0" fontId="5" fillId="0" borderId="7" xfId="9" applyFont="1" applyBorder="1" applyAlignment="1">
      <alignment horizontal="center" vertical="center"/>
    </xf>
    <xf numFmtId="0" fontId="9" fillId="4" borderId="7" xfId="9" applyFont="1" applyFill="1" applyBorder="1" applyAlignment="1">
      <alignment vertical="center" wrapText="1"/>
    </xf>
    <xf numFmtId="0" fontId="5" fillId="0" borderId="22" xfId="9" applyFont="1" applyBorder="1" applyAlignment="1">
      <alignment horizontal="center" vertical="center" wrapText="1"/>
    </xf>
    <xf numFmtId="0" fontId="9" fillId="0" borderId="20" xfId="1" applyFont="1" applyBorder="1" applyAlignment="1">
      <alignment vertical="center" wrapText="1"/>
    </xf>
    <xf numFmtId="0" fontId="5" fillId="0" borderId="14" xfId="9" applyFont="1" applyFill="1" applyBorder="1" applyAlignment="1">
      <alignment horizontal="center" vertical="center" wrapText="1"/>
    </xf>
    <xf numFmtId="0" fontId="5" fillId="0" borderId="29" xfId="9" applyFont="1" applyFill="1" applyBorder="1" applyAlignment="1">
      <alignment horizontal="center" vertical="center" wrapText="1"/>
    </xf>
    <xf numFmtId="0" fontId="5" fillId="0" borderId="16" xfId="9" applyFont="1" applyFill="1" applyBorder="1" applyAlignment="1">
      <alignment horizontal="center" vertical="center" wrapText="1"/>
    </xf>
    <xf numFmtId="0" fontId="6" fillId="0" borderId="29" xfId="9" applyFont="1" applyFill="1" applyBorder="1" applyAlignment="1">
      <alignment horizontal="center" vertical="center"/>
    </xf>
    <xf numFmtId="0" fontId="5" fillId="0" borderId="22" xfId="9" applyFont="1" applyFill="1" applyBorder="1" applyAlignment="1">
      <alignment vertical="center" wrapText="1"/>
    </xf>
    <xf numFmtId="0" fontId="6" fillId="0" borderId="16" xfId="9" applyFont="1" applyFill="1" applyBorder="1" applyAlignment="1">
      <alignment vertical="center"/>
    </xf>
    <xf numFmtId="0" fontId="5" fillId="0" borderId="18" xfId="9" applyFont="1" applyFill="1" applyBorder="1" applyAlignment="1">
      <alignment horizontal="center" vertical="center" wrapText="1"/>
    </xf>
    <xf numFmtId="0" fontId="5" fillId="0" borderId="45" xfId="9" applyFont="1" applyFill="1" applyBorder="1" applyAlignment="1">
      <alignment horizontal="center" vertical="center" wrapText="1"/>
    </xf>
    <xf numFmtId="0" fontId="6" fillId="0" borderId="0" xfId="9" applyFont="1" applyFill="1" applyBorder="1" applyAlignment="1">
      <alignment horizontal="center" vertical="center"/>
    </xf>
    <xf numFmtId="0" fontId="5" fillId="0" borderId="0" xfId="9" applyFont="1" applyAlignment="1">
      <alignment horizontal="center" vertical="center"/>
    </xf>
    <xf numFmtId="0" fontId="5" fillId="0" borderId="0" xfId="9" applyFont="1" applyAlignment="1">
      <alignment horizontal="left" vertical="center"/>
    </xf>
    <xf numFmtId="0" fontId="5" fillId="0" borderId="0" xfId="9" applyFont="1" applyAlignment="1">
      <alignment vertical="center" wrapText="1"/>
    </xf>
    <xf numFmtId="0" fontId="9" fillId="0" borderId="14" xfId="10" applyFont="1" applyBorder="1" applyAlignment="1">
      <alignment vertical="center" wrapText="1"/>
    </xf>
    <xf numFmtId="0" fontId="5" fillId="0" borderId="0" xfId="3" applyFont="1" applyAlignment="1">
      <alignment horizontal="center" vertical="center"/>
    </xf>
    <xf numFmtId="0" fontId="5" fillId="0" borderId="0" xfId="3" applyFont="1" applyAlignment="1">
      <alignment horizontal="left" vertical="center"/>
    </xf>
    <xf numFmtId="0" fontId="5" fillId="0" borderId="0" xfId="3" applyFont="1" applyAlignment="1">
      <alignment horizontal="right" vertical="center"/>
    </xf>
    <xf numFmtId="0" fontId="5" fillId="0" borderId="1" xfId="3" applyFont="1" applyBorder="1" applyAlignment="1">
      <alignment vertical="center" wrapText="1"/>
    </xf>
    <xf numFmtId="0" fontId="6" fillId="0" borderId="0" xfId="4" applyFont="1" applyAlignment="1">
      <alignment vertical="center"/>
    </xf>
    <xf numFmtId="0" fontId="6" fillId="0" borderId="0" xfId="3" applyFont="1" applyAlignment="1">
      <alignment horizontal="left" vertical="center"/>
    </xf>
    <xf numFmtId="0" fontId="5" fillId="0" borderId="49" xfId="4" applyFont="1" applyBorder="1" applyAlignment="1">
      <alignment horizontal="center" vertical="center" wrapText="1"/>
    </xf>
    <xf numFmtId="0" fontId="5" fillId="0" borderId="50" xfId="4" applyFont="1" applyBorder="1" applyAlignment="1">
      <alignment horizontal="center" vertical="center" wrapText="1"/>
    </xf>
    <xf numFmtId="0" fontId="5" fillId="0" borderId="37" xfId="4" applyFont="1" applyBorder="1" applyAlignment="1">
      <alignment vertical="center" wrapText="1"/>
    </xf>
    <xf numFmtId="0" fontId="5" fillId="0" borderId="38" xfId="4" applyFont="1" applyBorder="1" applyAlignment="1">
      <alignment horizontal="center" vertical="center" wrapText="1"/>
    </xf>
    <xf numFmtId="0" fontId="5" fillId="0" borderId="39" xfId="4" applyFont="1" applyBorder="1" applyAlignment="1">
      <alignment horizontal="center" vertical="center" wrapText="1"/>
    </xf>
    <xf numFmtId="0" fontId="6" fillId="0" borderId="40" xfId="4" applyFont="1" applyFill="1" applyBorder="1" applyAlignment="1">
      <alignment horizontal="center" vertical="center"/>
    </xf>
    <xf numFmtId="0" fontId="5" fillId="0" borderId="0" xfId="3" applyFont="1" applyBorder="1" applyAlignment="1">
      <alignment vertical="center" wrapText="1"/>
    </xf>
    <xf numFmtId="0" fontId="6" fillId="0" borderId="0" xfId="3" applyFont="1">
      <alignment vertical="center"/>
    </xf>
    <xf numFmtId="0" fontId="6" fillId="0" borderId="0" xfId="3" applyFont="1" applyAlignment="1">
      <alignment horizontal="center" vertical="center"/>
    </xf>
    <xf numFmtId="0" fontId="6" fillId="0" borderId="0" xfId="3" applyFont="1" applyAlignment="1">
      <alignment vertical="center" wrapText="1"/>
    </xf>
    <xf numFmtId="0" fontId="5" fillId="0" borderId="9" xfId="5" applyFont="1" applyBorder="1" applyAlignment="1">
      <alignment horizontal="center" vertical="center"/>
    </xf>
    <xf numFmtId="0" fontId="6" fillId="0" borderId="29" xfId="9" applyFont="1" applyBorder="1" applyAlignment="1">
      <alignment horizontal="left" vertical="center"/>
    </xf>
    <xf numFmtId="0" fontId="6" fillId="0" borderId="29" xfId="1" applyFont="1" applyBorder="1" applyAlignment="1">
      <alignment horizontal="left" vertical="center" wrapText="1"/>
    </xf>
    <xf numFmtId="0" fontId="6" fillId="0" borderId="15" xfId="1" applyFont="1" applyBorder="1" applyAlignment="1">
      <alignment horizontal="left" vertical="center" wrapText="1"/>
    </xf>
    <xf numFmtId="0" fontId="16" fillId="5" borderId="0" xfId="8" applyFont="1" applyFill="1" applyAlignment="1">
      <alignment horizontal="left" vertical="center"/>
    </xf>
    <xf numFmtId="0" fontId="16" fillId="3" borderId="0" xfId="8" applyFont="1" applyFill="1" applyAlignment="1">
      <alignment horizontal="center" vertical="center"/>
    </xf>
    <xf numFmtId="0" fontId="16" fillId="3" borderId="0" xfId="8" applyFont="1" applyFill="1" applyAlignment="1">
      <alignment horizontal="left" vertical="center"/>
    </xf>
    <xf numFmtId="0" fontId="16" fillId="0" borderId="0" xfId="8" applyFont="1" applyAlignment="1">
      <alignment horizontal="left" vertical="center"/>
    </xf>
    <xf numFmtId="0" fontId="17" fillId="3" borderId="0" xfId="8" applyFont="1" applyFill="1" applyAlignment="1">
      <alignment vertical="center"/>
    </xf>
    <xf numFmtId="0" fontId="17" fillId="3" borderId="0" xfId="8" applyFont="1" applyFill="1" applyAlignment="1">
      <alignment horizontal="center" vertical="center"/>
    </xf>
    <xf numFmtId="0" fontId="16" fillId="3" borderId="68" xfId="8" applyFont="1" applyFill="1" applyBorder="1" applyAlignment="1">
      <alignment horizontal="center" vertical="center"/>
    </xf>
    <xf numFmtId="0" fontId="16" fillId="3" borderId="69" xfId="8" applyFont="1" applyFill="1" applyBorder="1" applyAlignment="1">
      <alignment horizontal="center" vertical="center"/>
    </xf>
    <xf numFmtId="0" fontId="16" fillId="3" borderId="3" xfId="8" applyFont="1" applyFill="1" applyBorder="1" applyAlignment="1">
      <alignment horizontal="center" vertical="center"/>
    </xf>
    <xf numFmtId="0" fontId="16" fillId="5" borderId="5" xfId="8" applyFont="1" applyFill="1" applyBorder="1" applyAlignment="1">
      <alignment horizontal="left" vertical="center"/>
    </xf>
    <xf numFmtId="0" fontId="16" fillId="5" borderId="51" xfId="8" applyFont="1" applyFill="1" applyBorder="1" applyAlignment="1">
      <alignment horizontal="left" vertical="center"/>
    </xf>
    <xf numFmtId="0" fontId="16" fillId="5" borderId="6" xfId="8" applyFont="1" applyFill="1" applyBorder="1" applyAlignment="1">
      <alignment horizontal="left" vertical="center"/>
    </xf>
    <xf numFmtId="0" fontId="16" fillId="5" borderId="12" xfId="8" applyFont="1" applyFill="1" applyBorder="1" applyAlignment="1">
      <alignment horizontal="left" vertical="center"/>
    </xf>
    <xf numFmtId="0" fontId="16" fillId="5" borderId="0" xfId="8" applyFont="1" applyFill="1" applyBorder="1" applyAlignment="1">
      <alignment horizontal="left" vertical="center"/>
    </xf>
    <xf numFmtId="0" fontId="16" fillId="5" borderId="13" xfId="8" applyFont="1" applyFill="1" applyBorder="1" applyAlignment="1">
      <alignment horizontal="left" vertical="center"/>
    </xf>
    <xf numFmtId="0" fontId="1" fillId="3" borderId="0" xfId="8" applyFill="1" applyAlignment="1">
      <alignment horizontal="center" vertical="center"/>
    </xf>
    <xf numFmtId="0" fontId="16" fillId="3" borderId="51" xfId="8" applyFont="1" applyFill="1" applyBorder="1" applyAlignment="1">
      <alignment vertical="center"/>
    </xf>
    <xf numFmtId="0" fontId="16" fillId="3" borderId="51" xfId="8" applyFont="1" applyFill="1" applyBorder="1" applyAlignment="1">
      <alignment vertical="center" wrapText="1"/>
    </xf>
    <xf numFmtId="0" fontId="16" fillId="3" borderId="6" xfId="8" applyFont="1" applyFill="1" applyBorder="1" applyAlignment="1">
      <alignment vertical="center" wrapText="1"/>
    </xf>
    <xf numFmtId="0" fontId="16" fillId="5" borderId="53" xfId="8" applyFont="1" applyFill="1" applyBorder="1" applyAlignment="1">
      <alignment horizontal="left" vertical="center"/>
    </xf>
    <xf numFmtId="0" fontId="16" fillId="5" borderId="56" xfId="8" applyFont="1" applyFill="1" applyBorder="1" applyAlignment="1">
      <alignment horizontal="left" vertical="center"/>
    </xf>
    <xf numFmtId="0" fontId="16" fillId="5" borderId="54" xfId="8" applyFont="1" applyFill="1" applyBorder="1" applyAlignment="1">
      <alignment horizontal="left" vertical="center"/>
    </xf>
    <xf numFmtId="0" fontId="1" fillId="3" borderId="12" xfId="8" applyFill="1" applyBorder="1" applyAlignment="1">
      <alignment horizontal="center" vertical="center"/>
    </xf>
    <xf numFmtId="0" fontId="16" fillId="3" borderId="0" xfId="8" applyFont="1" applyFill="1" applyAlignment="1">
      <alignment vertical="center"/>
    </xf>
    <xf numFmtId="0" fontId="16" fillId="3" borderId="0" xfId="8" applyFont="1" applyFill="1" applyAlignment="1">
      <alignment vertical="center" wrapText="1"/>
    </xf>
    <xf numFmtId="0" fontId="16" fillId="3" borderId="13" xfId="8" applyFont="1" applyFill="1" applyBorder="1" applyAlignment="1">
      <alignment vertical="center" wrapText="1"/>
    </xf>
    <xf numFmtId="0" fontId="16" fillId="3" borderId="5" xfId="8" applyFont="1" applyFill="1" applyBorder="1" applyAlignment="1">
      <alignment vertical="center"/>
    </xf>
    <xf numFmtId="0" fontId="16" fillId="3" borderId="6" xfId="8" applyFont="1" applyFill="1" applyBorder="1" applyAlignment="1">
      <alignment horizontal="center" vertical="center"/>
    </xf>
    <xf numFmtId="0" fontId="16" fillId="3" borderId="52" xfId="8" applyFont="1" applyFill="1" applyBorder="1" applyAlignment="1">
      <alignment vertical="center"/>
    </xf>
    <xf numFmtId="0" fontId="16" fillId="3" borderId="5" xfId="8" applyFont="1" applyFill="1" applyBorder="1" applyAlignment="1">
      <alignment horizontal="left" vertical="center"/>
    </xf>
    <xf numFmtId="0" fontId="16" fillId="3" borderId="5" xfId="8" applyFont="1" applyFill="1" applyBorder="1" applyAlignment="1">
      <alignment horizontal="left" vertical="center" wrapText="1"/>
    </xf>
    <xf numFmtId="0" fontId="16" fillId="3" borderId="76" xfId="8" applyFont="1" applyFill="1" applyBorder="1" applyAlignment="1">
      <alignment vertical="center"/>
    </xf>
    <xf numFmtId="0" fontId="1" fillId="3" borderId="77" xfId="8" applyFill="1" applyBorder="1" applyAlignment="1">
      <alignment horizontal="center" vertical="center"/>
    </xf>
    <xf numFmtId="0" fontId="16" fillId="3" borderId="78" xfId="8" applyFont="1" applyFill="1" applyBorder="1" applyAlignment="1">
      <alignment vertical="center"/>
    </xf>
    <xf numFmtId="0" fontId="16" fillId="3" borderId="78" xfId="8" applyFont="1" applyFill="1" applyBorder="1" applyAlignment="1">
      <alignment horizontal="left" vertical="center" wrapText="1"/>
    </xf>
    <xf numFmtId="0" fontId="1" fillId="3" borderId="78" xfId="8" applyFill="1" applyBorder="1" applyAlignment="1">
      <alignment horizontal="center" vertical="center"/>
    </xf>
    <xf numFmtId="0" fontId="16" fillId="3" borderId="78" xfId="8" applyFont="1" applyFill="1" applyBorder="1" applyAlignment="1">
      <alignment horizontal="left" vertical="center"/>
    </xf>
    <xf numFmtId="0" fontId="1" fillId="3" borderId="78" xfId="8" applyFill="1" applyBorder="1" applyAlignment="1">
      <alignment vertical="center"/>
    </xf>
    <xf numFmtId="0" fontId="1" fillId="3" borderId="79" xfId="8" applyFill="1" applyBorder="1" applyAlignment="1">
      <alignment vertical="center"/>
    </xf>
    <xf numFmtId="0" fontId="1" fillId="3" borderId="5" xfId="8" applyFill="1" applyBorder="1" applyAlignment="1">
      <alignment horizontal="center" vertical="center"/>
    </xf>
    <xf numFmtId="0" fontId="16" fillId="3" borderId="6" xfId="8" applyFont="1" applyFill="1" applyBorder="1" applyAlignment="1">
      <alignment vertical="top"/>
    </xf>
    <xf numFmtId="0" fontId="16" fillId="3" borderId="12" xfId="8" applyFont="1" applyFill="1" applyBorder="1" applyAlignment="1">
      <alignment vertical="center"/>
    </xf>
    <xf numFmtId="0" fontId="16" fillId="3" borderId="13" xfId="8" applyFont="1" applyFill="1" applyBorder="1" applyAlignment="1">
      <alignment horizontal="center" vertical="center"/>
    </xf>
    <xf numFmtId="0" fontId="16" fillId="3" borderId="20" xfId="8" applyFont="1" applyFill="1" applyBorder="1" applyAlignment="1">
      <alignment vertical="center"/>
    </xf>
    <xf numFmtId="0" fontId="16" fillId="3" borderId="12" xfId="8" applyFont="1" applyFill="1" applyBorder="1" applyAlignment="1">
      <alignment horizontal="left" vertical="center"/>
    </xf>
    <xf numFmtId="0" fontId="16" fillId="3" borderId="12" xfId="8" applyFont="1" applyFill="1" applyBorder="1" applyAlignment="1">
      <alignment horizontal="left" vertical="center" wrapText="1"/>
    </xf>
    <xf numFmtId="0" fontId="16" fillId="3" borderId="80" xfId="8" applyFont="1" applyFill="1" applyBorder="1" applyAlignment="1">
      <alignment vertical="center"/>
    </xf>
    <xf numFmtId="0" fontId="1" fillId="3" borderId="81" xfId="8" applyFill="1" applyBorder="1" applyAlignment="1">
      <alignment horizontal="center" vertical="center"/>
    </xf>
    <xf numFmtId="0" fontId="16" fillId="3" borderId="82" xfId="8" applyFont="1" applyFill="1" applyBorder="1" applyAlignment="1">
      <alignment vertical="center"/>
    </xf>
    <xf numFmtId="0" fontId="1" fillId="3" borderId="82" xfId="8" applyFill="1" applyBorder="1" applyAlignment="1">
      <alignment vertical="center"/>
    </xf>
    <xf numFmtId="0" fontId="16" fillId="3" borderId="82" xfId="8" applyFont="1" applyFill="1" applyBorder="1" applyAlignment="1">
      <alignment horizontal="left" vertical="center" wrapText="1"/>
    </xf>
    <xf numFmtId="0" fontId="1" fillId="3" borderId="82" xfId="8" applyFill="1" applyBorder="1" applyAlignment="1">
      <alignment horizontal="center" vertical="center"/>
    </xf>
    <xf numFmtId="0" fontId="1" fillId="3" borderId="82" xfId="8" applyFill="1" applyBorder="1" applyAlignment="1">
      <alignment horizontal="left" vertical="center"/>
    </xf>
    <xf numFmtId="0" fontId="16" fillId="3" borderId="83" xfId="8" applyFont="1" applyFill="1" applyBorder="1" applyAlignment="1">
      <alignment vertical="center"/>
    </xf>
    <xf numFmtId="0" fontId="16" fillId="3" borderId="0" xfId="8" applyFont="1" applyFill="1" applyAlignment="1">
      <alignment vertical="top"/>
    </xf>
    <xf numFmtId="0" fontId="16" fillId="3" borderId="13" xfId="8" applyFont="1" applyFill="1" applyBorder="1" applyAlignment="1">
      <alignment vertical="top"/>
    </xf>
    <xf numFmtId="0" fontId="16" fillId="3" borderId="13" xfId="8" applyFont="1" applyFill="1" applyBorder="1" applyAlignment="1">
      <alignment vertical="center"/>
    </xf>
    <xf numFmtId="0" fontId="16" fillId="3" borderId="81" xfId="8" applyFont="1" applyFill="1" applyBorder="1" applyAlignment="1">
      <alignment vertical="center"/>
    </xf>
    <xf numFmtId="0" fontId="1" fillId="3" borderId="83" xfId="8" applyFill="1" applyBorder="1" applyAlignment="1">
      <alignment horizontal="left" vertical="center"/>
    </xf>
    <xf numFmtId="0" fontId="16" fillId="3" borderId="12" xfId="8" applyFont="1" applyFill="1" applyBorder="1" applyAlignment="1">
      <alignment vertical="top"/>
    </xf>
    <xf numFmtId="0" fontId="16" fillId="3" borderId="80" xfId="8" applyFont="1" applyFill="1" applyBorder="1" applyAlignment="1">
      <alignment vertical="center" wrapText="1"/>
    </xf>
    <xf numFmtId="0" fontId="16" fillId="3" borderId="80" xfId="8" applyFont="1" applyFill="1" applyBorder="1" applyAlignment="1">
      <alignment horizontal="left" vertical="center" wrapText="1"/>
    </xf>
    <xf numFmtId="0" fontId="1" fillId="3" borderId="83" xfId="8" applyFill="1" applyBorder="1" applyAlignment="1">
      <alignment vertical="center"/>
    </xf>
    <xf numFmtId="0" fontId="16" fillId="3" borderId="80" xfId="8" applyFont="1" applyFill="1" applyBorder="1" applyAlignment="1">
      <alignment horizontal="left" vertical="center"/>
    </xf>
    <xf numFmtId="0" fontId="16" fillId="3" borderId="84" xfId="8" applyFont="1" applyFill="1" applyBorder="1" applyAlignment="1">
      <alignment vertical="center"/>
    </xf>
    <xf numFmtId="0" fontId="16" fillId="3" borderId="20" xfId="8" applyFont="1" applyFill="1" applyBorder="1" applyAlignment="1">
      <alignment vertical="center" shrinkToFit="1"/>
    </xf>
    <xf numFmtId="0" fontId="16" fillId="3" borderId="85" xfId="8" applyFont="1" applyFill="1" applyBorder="1" applyAlignment="1">
      <alignment vertical="center"/>
    </xf>
    <xf numFmtId="0" fontId="1" fillId="3" borderId="86" xfId="8" applyFill="1" applyBorder="1" applyAlignment="1">
      <alignment horizontal="left" vertical="center"/>
    </xf>
    <xf numFmtId="0" fontId="1" fillId="3" borderId="87" xfId="8" applyFill="1" applyBorder="1" applyAlignment="1">
      <alignment horizontal="left" vertical="center"/>
    </xf>
    <xf numFmtId="0" fontId="16" fillId="3" borderId="82" xfId="8" applyFont="1" applyFill="1" applyBorder="1" applyAlignment="1">
      <alignment horizontal="left" vertical="center"/>
    </xf>
    <xf numFmtId="0" fontId="1" fillId="3" borderId="88" xfId="8" applyFill="1" applyBorder="1" applyAlignment="1">
      <alignment horizontal="center" vertical="center"/>
    </xf>
    <xf numFmtId="0" fontId="16" fillId="3" borderId="86" xfId="8" applyFont="1" applyFill="1" applyBorder="1" applyAlignment="1">
      <alignment vertical="center"/>
    </xf>
    <xf numFmtId="0" fontId="19" fillId="3" borderId="86" xfId="8" applyFont="1" applyFill="1" applyBorder="1" applyAlignment="1">
      <alignment horizontal="center" vertical="center"/>
    </xf>
    <xf numFmtId="0" fontId="20" fillId="3" borderId="86" xfId="8" applyFont="1" applyFill="1" applyBorder="1" applyAlignment="1">
      <alignment vertical="center"/>
    </xf>
    <xf numFmtId="0" fontId="21" fillId="3" borderId="86" xfId="8" applyFont="1" applyFill="1" applyBorder="1" applyAlignment="1">
      <alignment vertical="center"/>
    </xf>
    <xf numFmtId="0" fontId="1" fillId="3" borderId="86" xfId="8" applyFill="1" applyBorder="1" applyAlignment="1">
      <alignment horizontal="center" vertical="center"/>
    </xf>
    <xf numFmtId="0" fontId="1" fillId="3" borderId="0" xfId="8" applyFill="1" applyAlignment="1">
      <alignment horizontal="left" vertical="center"/>
    </xf>
    <xf numFmtId="0" fontId="1" fillId="3" borderId="13" xfId="8" applyFill="1" applyBorder="1" applyAlignment="1">
      <alignment horizontal="left" vertical="center"/>
    </xf>
    <xf numFmtId="0" fontId="16" fillId="3" borderId="53" xfId="8" applyFont="1" applyFill="1" applyBorder="1" applyAlignment="1">
      <alignment vertical="center"/>
    </xf>
    <xf numFmtId="0" fontId="16" fillId="3" borderId="54" xfId="8" applyFont="1" applyFill="1" applyBorder="1" applyAlignment="1">
      <alignment horizontal="center" vertical="center"/>
    </xf>
    <xf numFmtId="0" fontId="16" fillId="3" borderId="57" xfId="8" applyFont="1" applyFill="1" applyBorder="1" applyAlignment="1">
      <alignment vertical="center"/>
    </xf>
    <xf numFmtId="0" fontId="16" fillId="3" borderId="53" xfId="8" applyFont="1" applyFill="1" applyBorder="1" applyAlignment="1">
      <alignment horizontal="left" vertical="center"/>
    </xf>
    <xf numFmtId="0" fontId="16" fillId="3" borderId="54" xfId="8" applyFont="1" applyFill="1" applyBorder="1" applyAlignment="1">
      <alignment vertical="center" wrapText="1"/>
    </xf>
    <xf numFmtId="0" fontId="16" fillId="3" borderId="53" xfId="8" applyFont="1" applyFill="1" applyBorder="1" applyAlignment="1">
      <alignment horizontal="left" vertical="center" wrapText="1"/>
    </xf>
    <xf numFmtId="0" fontId="16" fillId="3" borderId="54" xfId="8" applyFont="1" applyFill="1" applyBorder="1" applyAlignment="1">
      <alignment vertical="center"/>
    </xf>
    <xf numFmtId="0" fontId="1" fillId="3" borderId="53" xfId="8" applyFill="1" applyBorder="1" applyAlignment="1">
      <alignment horizontal="center" vertical="center"/>
    </xf>
    <xf numFmtId="0" fontId="16" fillId="3" borderId="56" xfId="8" applyFont="1" applyFill="1" applyBorder="1" applyAlignment="1">
      <alignment vertical="center"/>
    </xf>
    <xf numFmtId="0" fontId="1" fillId="3" borderId="56" xfId="8" applyFill="1" applyBorder="1" applyAlignment="1">
      <alignment horizontal="center" vertical="center"/>
    </xf>
    <xf numFmtId="0" fontId="16" fillId="3" borderId="56" xfId="8" applyFont="1" applyFill="1" applyBorder="1" applyAlignment="1">
      <alignment horizontal="left" vertical="center"/>
    </xf>
    <xf numFmtId="0" fontId="1" fillId="3" borderId="56" xfId="8" applyFill="1" applyBorder="1" applyAlignment="1">
      <alignment horizontal="left" vertical="center"/>
    </xf>
    <xf numFmtId="0" fontId="1" fillId="3" borderId="54" xfId="8" applyFill="1" applyBorder="1" applyAlignment="1">
      <alignment horizontal="left" vertical="center"/>
    </xf>
    <xf numFmtId="0" fontId="16" fillId="3" borderId="56" xfId="8" applyFont="1" applyFill="1" applyBorder="1" applyAlignment="1">
      <alignment vertical="top"/>
    </xf>
    <xf numFmtId="0" fontId="16" fillId="3" borderId="54" xfId="8" applyFont="1" applyFill="1" applyBorder="1" applyAlignment="1">
      <alignment vertical="top"/>
    </xf>
    <xf numFmtId="0" fontId="16" fillId="3" borderId="53" xfId="8" applyFont="1" applyFill="1" applyBorder="1" applyAlignment="1">
      <alignment vertical="top"/>
    </xf>
    <xf numFmtId="0" fontId="16" fillId="3" borderId="52" xfId="8" applyFont="1" applyFill="1" applyBorder="1" applyAlignment="1">
      <alignment vertical="center" wrapText="1"/>
    </xf>
    <xf numFmtId="0" fontId="16" fillId="3" borderId="6" xfId="8" applyFont="1" applyFill="1" applyBorder="1" applyAlignment="1">
      <alignment vertical="center"/>
    </xf>
    <xf numFmtId="0" fontId="16" fillId="3" borderId="20" xfId="8" applyFont="1" applyFill="1" applyBorder="1" applyAlignment="1">
      <alignment vertical="center" wrapText="1"/>
    </xf>
    <xf numFmtId="0" fontId="16" fillId="3" borderId="52" xfId="8" applyFont="1" applyFill="1" applyBorder="1" applyAlignment="1">
      <alignment vertical="center" shrinkToFit="1"/>
    </xf>
    <xf numFmtId="0" fontId="16" fillId="3" borderId="5" xfId="8" applyFont="1" applyFill="1" applyBorder="1" applyAlignment="1">
      <alignment horizontal="left" vertical="center" shrinkToFit="1"/>
    </xf>
    <xf numFmtId="0" fontId="16" fillId="3" borderId="76" xfId="8" applyFont="1" applyFill="1" applyBorder="1" applyAlignment="1">
      <alignment horizontal="left" vertical="center"/>
    </xf>
    <xf numFmtId="0" fontId="1" fillId="3" borderId="78" xfId="8" applyFill="1" applyBorder="1" applyAlignment="1">
      <alignment horizontal="left" vertical="center"/>
    </xf>
    <xf numFmtId="0" fontId="16" fillId="3" borderId="12" xfId="8" applyFont="1" applyFill="1" applyBorder="1" applyAlignment="1">
      <alignment horizontal="left" vertical="center" shrinkToFit="1"/>
    </xf>
    <xf numFmtId="0" fontId="1" fillId="3" borderId="89" xfId="8" applyFill="1" applyBorder="1" applyAlignment="1">
      <alignment horizontal="center" vertical="center"/>
    </xf>
    <xf numFmtId="0" fontId="1" fillId="3" borderId="84" xfId="8" applyFill="1" applyBorder="1" applyAlignment="1">
      <alignment vertical="center"/>
    </xf>
    <xf numFmtId="0" fontId="1" fillId="3" borderId="84" xfId="8" applyFill="1" applyBorder="1" applyAlignment="1">
      <alignment horizontal="center" vertical="center"/>
    </xf>
    <xf numFmtId="0" fontId="16" fillId="3" borderId="80" xfId="8" applyFont="1" applyFill="1" applyBorder="1" applyAlignment="1">
      <alignment horizontal="left" vertical="center" shrinkToFit="1"/>
    </xf>
    <xf numFmtId="0" fontId="16" fillId="3" borderId="86" xfId="8" applyFont="1" applyFill="1" applyBorder="1" applyAlignment="1">
      <alignment horizontal="left" vertical="center"/>
    </xf>
    <xf numFmtId="0" fontId="16" fillId="3" borderId="87" xfId="8" applyFont="1" applyFill="1" applyBorder="1" applyAlignment="1">
      <alignment horizontal="left" vertical="center"/>
    </xf>
    <xf numFmtId="0" fontId="16" fillId="3" borderId="13" xfId="8" applyFont="1" applyFill="1" applyBorder="1" applyAlignment="1">
      <alignment horizontal="left" vertical="center"/>
    </xf>
    <xf numFmtId="0" fontId="16" fillId="3" borderId="84" xfId="8" applyFont="1" applyFill="1" applyBorder="1" applyAlignment="1">
      <alignment horizontal="left" vertical="center"/>
    </xf>
    <xf numFmtId="0" fontId="16" fillId="3" borderId="93" xfId="8" applyFont="1" applyFill="1" applyBorder="1" applyAlignment="1">
      <alignment horizontal="left" vertical="center"/>
    </xf>
    <xf numFmtId="0" fontId="1" fillId="3" borderId="79" xfId="8" applyFill="1" applyBorder="1" applyAlignment="1">
      <alignment horizontal="left" vertical="center"/>
    </xf>
    <xf numFmtId="0" fontId="16" fillId="3" borderId="83" xfId="8" applyFont="1" applyFill="1" applyBorder="1" applyAlignment="1">
      <alignment horizontal="left" vertical="center"/>
    </xf>
    <xf numFmtId="0" fontId="1" fillId="3" borderId="86" xfId="8" applyFill="1" applyBorder="1" applyAlignment="1">
      <alignment vertical="center"/>
    </xf>
    <xf numFmtId="0" fontId="16" fillId="3" borderId="86" xfId="8" applyFont="1" applyFill="1" applyBorder="1" applyAlignment="1">
      <alignment horizontal="left" vertical="center" wrapText="1"/>
    </xf>
    <xf numFmtId="0" fontId="1" fillId="3" borderId="84" xfId="8" applyFill="1" applyBorder="1" applyAlignment="1">
      <alignment horizontal="left" vertical="center"/>
    </xf>
    <xf numFmtId="0" fontId="16" fillId="3" borderId="87" xfId="8" applyFont="1" applyFill="1" applyBorder="1" applyAlignment="1">
      <alignment vertical="center"/>
    </xf>
    <xf numFmtId="0" fontId="16" fillId="3" borderId="93" xfId="8" applyFont="1" applyFill="1" applyBorder="1" applyAlignment="1">
      <alignment vertical="center"/>
    </xf>
    <xf numFmtId="0" fontId="1" fillId="3" borderId="51" xfId="8" applyFill="1" applyBorder="1" applyAlignment="1">
      <alignment vertical="center"/>
    </xf>
    <xf numFmtId="0" fontId="16" fillId="3" borderId="51" xfId="8" applyFont="1" applyFill="1" applyBorder="1" applyAlignment="1">
      <alignment horizontal="left" vertical="center"/>
    </xf>
    <xf numFmtId="0" fontId="1" fillId="3" borderId="51" xfId="8" applyFill="1" applyBorder="1" applyAlignment="1">
      <alignment horizontal="center" vertical="center"/>
    </xf>
    <xf numFmtId="0" fontId="16" fillId="3" borderId="6" xfId="8" applyFont="1" applyFill="1" applyBorder="1" applyAlignment="1">
      <alignment horizontal="left" vertical="center"/>
    </xf>
    <xf numFmtId="0" fontId="1" fillId="3" borderId="93" xfId="8" applyFill="1" applyBorder="1" applyAlignment="1">
      <alignment horizontal="left" vertical="center"/>
    </xf>
    <xf numFmtId="0" fontId="16" fillId="3" borderId="0" xfId="8" applyFont="1" applyFill="1" applyBorder="1" applyAlignment="1">
      <alignment vertical="center"/>
    </xf>
    <xf numFmtId="0" fontId="16" fillId="3" borderId="0" xfId="8" applyFont="1" applyFill="1" applyBorder="1" applyAlignment="1">
      <alignment vertical="top"/>
    </xf>
    <xf numFmtId="0" fontId="1" fillId="3" borderId="0" xfId="8" applyFill="1" applyBorder="1" applyAlignment="1">
      <alignment horizontal="center" vertical="center"/>
    </xf>
    <xf numFmtId="0" fontId="16" fillId="3" borderId="0" xfId="8" applyFont="1" applyFill="1" applyBorder="1" applyAlignment="1">
      <alignment horizontal="left" vertical="center"/>
    </xf>
    <xf numFmtId="0" fontId="1" fillId="3" borderId="0" xfId="8" applyFill="1" applyBorder="1" applyAlignment="1">
      <alignment horizontal="left" vertical="center"/>
    </xf>
    <xf numFmtId="0" fontId="16" fillId="3" borderId="79" xfId="8" applyFont="1" applyFill="1" applyBorder="1" applyAlignment="1">
      <alignment horizontal="left" vertical="center"/>
    </xf>
    <xf numFmtId="0" fontId="16" fillId="3" borderId="92" xfId="8" applyFont="1" applyFill="1" applyBorder="1" applyAlignment="1">
      <alignment horizontal="left" vertical="center" wrapText="1"/>
    </xf>
    <xf numFmtId="0" fontId="16" fillId="3" borderId="77" xfId="8" applyFont="1" applyFill="1" applyBorder="1" applyAlignment="1">
      <alignment horizontal="left" vertical="center"/>
    </xf>
    <xf numFmtId="0" fontId="16" fillId="3" borderId="84" xfId="8" applyFont="1" applyFill="1" applyBorder="1" applyAlignment="1">
      <alignment horizontal="left" vertical="center" wrapText="1"/>
    </xf>
    <xf numFmtId="0" fontId="16" fillId="3" borderId="81" xfId="8" applyFont="1" applyFill="1" applyBorder="1" applyAlignment="1">
      <alignment horizontal="left" vertical="center"/>
    </xf>
    <xf numFmtId="0" fontId="16" fillId="3" borderId="81" xfId="8" applyFont="1" applyFill="1" applyBorder="1" applyAlignment="1">
      <alignment vertical="center" wrapText="1"/>
    </xf>
    <xf numFmtId="0" fontId="16" fillId="3" borderId="51" xfId="8" applyFont="1" applyFill="1" applyBorder="1" applyAlignment="1">
      <alignment horizontal="left" vertical="center" wrapText="1"/>
    </xf>
    <xf numFmtId="0" fontId="16" fillId="3" borderId="77" xfId="8" applyFont="1" applyFill="1" applyBorder="1" applyAlignment="1">
      <alignment vertical="center"/>
    </xf>
    <xf numFmtId="0" fontId="16" fillId="3" borderId="92" xfId="8" applyFont="1" applyFill="1" applyBorder="1" applyAlignment="1">
      <alignment horizontal="left" vertical="center"/>
    </xf>
    <xf numFmtId="0" fontId="1" fillId="3" borderId="93" xfId="8" applyFill="1" applyBorder="1" applyAlignment="1">
      <alignment vertical="center"/>
    </xf>
    <xf numFmtId="0" fontId="16" fillId="3" borderId="5" xfId="8" applyFont="1" applyFill="1" applyBorder="1" applyAlignment="1">
      <alignment vertical="center" wrapText="1"/>
    </xf>
    <xf numFmtId="0" fontId="16" fillId="3" borderId="6" xfId="8" applyFont="1" applyFill="1" applyBorder="1" applyAlignment="1">
      <alignment horizontal="center" vertical="center" wrapText="1"/>
    </xf>
    <xf numFmtId="0" fontId="16" fillId="3" borderId="12" xfId="8" applyFont="1" applyFill="1" applyBorder="1" applyAlignment="1">
      <alignment vertical="center" wrapText="1"/>
    </xf>
    <xf numFmtId="0" fontId="16" fillId="3" borderId="13" xfId="8" applyFont="1" applyFill="1" applyBorder="1" applyAlignment="1">
      <alignment horizontal="center" vertical="center" wrapText="1"/>
    </xf>
    <xf numFmtId="0" fontId="17" fillId="3" borderId="0" xfId="8" applyFont="1" applyFill="1" applyAlignment="1">
      <alignment horizontal="left" vertical="center"/>
    </xf>
    <xf numFmtId="0" fontId="16" fillId="3" borderId="99" xfId="8" applyFont="1" applyFill="1" applyBorder="1" applyAlignment="1">
      <alignment horizontal="center" vertical="center"/>
    </xf>
    <xf numFmtId="0" fontId="16" fillId="3" borderId="5" xfId="8" applyFont="1" applyFill="1" applyBorder="1" applyAlignment="1">
      <alignment horizontal="center" vertical="center"/>
    </xf>
    <xf numFmtId="0" fontId="16" fillId="3" borderId="53" xfId="8" applyFont="1" applyFill="1" applyBorder="1" applyAlignment="1">
      <alignment horizontal="center" vertical="center"/>
    </xf>
    <xf numFmtId="0" fontId="16" fillId="3" borderId="54" xfId="8" applyFont="1" applyFill="1" applyBorder="1" applyAlignment="1">
      <alignment horizontal="left" vertical="center"/>
    </xf>
    <xf numFmtId="0" fontId="16" fillId="3" borderId="56" xfId="8" applyFont="1" applyFill="1" applyBorder="1" applyAlignment="1">
      <alignment vertical="center" wrapText="1"/>
    </xf>
    <xf numFmtId="14" fontId="16" fillId="0" borderId="0" xfId="8" applyNumberFormat="1" applyFont="1" applyAlignment="1">
      <alignment horizontal="left" vertical="center"/>
    </xf>
    <xf numFmtId="0" fontId="16" fillId="3" borderId="0" xfId="8" applyFont="1" applyFill="1" applyBorder="1" applyAlignment="1">
      <alignment horizontal="left" vertical="center" wrapText="1"/>
    </xf>
    <xf numFmtId="0" fontId="1" fillId="3" borderId="111" xfId="8" applyFill="1" applyBorder="1" applyAlignment="1">
      <alignment horizontal="center" vertical="center"/>
    </xf>
    <xf numFmtId="0" fontId="16" fillId="3" borderId="111" xfId="8" applyFont="1" applyFill="1" applyBorder="1" applyAlignment="1">
      <alignment vertical="center"/>
    </xf>
    <xf numFmtId="0" fontId="16" fillId="3" borderId="111" xfId="8" applyFont="1" applyFill="1" applyBorder="1" applyAlignment="1">
      <alignment horizontal="left" vertical="center" wrapText="1"/>
    </xf>
    <xf numFmtId="0" fontId="16" fillId="3" borderId="111" xfId="8" applyFont="1" applyFill="1" applyBorder="1" applyAlignment="1">
      <alignment horizontal="left" vertical="center"/>
    </xf>
    <xf numFmtId="0" fontId="16" fillId="3" borderId="112" xfId="8" applyFont="1" applyFill="1" applyBorder="1" applyAlignment="1">
      <alignment horizontal="left" vertical="center"/>
    </xf>
    <xf numFmtId="0" fontId="16" fillId="3" borderId="113" xfId="8" applyFont="1" applyFill="1" applyBorder="1" applyAlignment="1">
      <alignment vertical="center"/>
    </xf>
    <xf numFmtId="0" fontId="16" fillId="3" borderId="114" xfId="8" applyFont="1" applyFill="1" applyBorder="1" applyAlignment="1">
      <alignment vertical="center"/>
    </xf>
    <xf numFmtId="0" fontId="16" fillId="3" borderId="114" xfId="8" applyFont="1" applyFill="1" applyBorder="1" applyAlignment="1">
      <alignment vertical="center" wrapText="1"/>
    </xf>
    <xf numFmtId="0" fontId="16" fillId="3" borderId="0" xfId="8" applyFont="1" applyFill="1" applyAlignment="1">
      <alignment horizontal="left" vertical="center" wrapText="1"/>
    </xf>
    <xf numFmtId="0" fontId="16" fillId="3" borderId="88" xfId="8" applyFont="1" applyFill="1" applyBorder="1" applyAlignment="1">
      <alignment vertical="center"/>
    </xf>
    <xf numFmtId="0" fontId="16" fillId="3" borderId="51" xfId="8" applyFont="1" applyFill="1" applyBorder="1" applyAlignment="1">
      <alignment vertical="top"/>
    </xf>
    <xf numFmtId="0" fontId="16" fillId="3" borderId="12" xfId="8" applyFont="1" applyFill="1" applyBorder="1" applyAlignment="1">
      <alignment horizontal="center" vertical="center"/>
    </xf>
    <xf numFmtId="0" fontId="16" fillId="3" borderId="20" xfId="8" applyFont="1" applyFill="1" applyBorder="1" applyAlignment="1">
      <alignment horizontal="left" vertical="center"/>
    </xf>
    <xf numFmtId="0" fontId="1" fillId="3" borderId="0" xfId="8" applyFill="1" applyAlignment="1">
      <alignment vertical="center"/>
    </xf>
    <xf numFmtId="0" fontId="16" fillId="3" borderId="0" xfId="8" applyFont="1" applyFill="1" applyBorder="1" applyAlignment="1">
      <alignment vertical="center" wrapText="1"/>
    </xf>
    <xf numFmtId="0" fontId="16" fillId="3" borderId="120" xfId="8" applyFont="1" applyFill="1" applyBorder="1" applyAlignment="1">
      <alignment horizontal="left" vertical="center"/>
    </xf>
    <xf numFmtId="0" fontId="16" fillId="3" borderId="121" xfId="8" applyFont="1" applyFill="1" applyBorder="1" applyAlignment="1">
      <alignment horizontal="left" vertical="center"/>
    </xf>
    <xf numFmtId="0" fontId="1" fillId="3" borderId="6" xfId="8" applyFill="1" applyBorder="1" applyAlignment="1">
      <alignment horizontal="left" vertical="center"/>
    </xf>
    <xf numFmtId="0" fontId="1" fillId="3" borderId="6" xfId="8" applyFill="1" applyBorder="1" applyAlignment="1">
      <alignment vertical="center"/>
    </xf>
    <xf numFmtId="0" fontId="16" fillId="3" borderId="76" xfId="8" applyFont="1" applyFill="1" applyBorder="1" applyAlignment="1">
      <alignment horizontal="left" vertical="center" shrinkToFit="1"/>
    </xf>
    <xf numFmtId="0" fontId="1" fillId="3" borderId="13" xfId="8" applyFill="1" applyBorder="1" applyAlignment="1">
      <alignment vertical="center"/>
    </xf>
    <xf numFmtId="0" fontId="16" fillId="3" borderId="128" xfId="8" applyFont="1" applyFill="1" applyBorder="1" applyAlignment="1">
      <alignment vertical="center"/>
    </xf>
    <xf numFmtId="0" fontId="16" fillId="3" borderId="0" xfId="8" applyFont="1" applyFill="1" applyBorder="1" applyAlignment="1">
      <alignment horizontal="center" vertical="center"/>
    </xf>
    <xf numFmtId="0" fontId="16" fillId="3" borderId="129" xfId="8" applyFont="1" applyFill="1" applyBorder="1" applyAlignment="1">
      <alignment vertical="center"/>
    </xf>
    <xf numFmtId="0" fontId="16" fillId="3" borderId="92" xfId="8" applyFont="1" applyFill="1" applyBorder="1" applyAlignment="1">
      <alignment horizontal="left" vertical="center" shrinkToFit="1"/>
    </xf>
    <xf numFmtId="0" fontId="1" fillId="3" borderId="6" xfId="8" applyFill="1" applyBorder="1" applyAlignment="1">
      <alignment vertical="center" wrapText="1"/>
    </xf>
    <xf numFmtId="0" fontId="1" fillId="3" borderId="13" xfId="8" applyFill="1" applyBorder="1" applyAlignment="1">
      <alignment vertical="center" wrapText="1"/>
    </xf>
    <xf numFmtId="0" fontId="16" fillId="0" borderId="0" xfId="8" applyFont="1" applyAlignment="1">
      <alignment horizontal="center" vertical="center"/>
    </xf>
    <xf numFmtId="0" fontId="1" fillId="0" borderId="0" xfId="8" applyFont="1" applyAlignment="1">
      <alignment horizontal="left" vertical="center"/>
    </xf>
    <xf numFmtId="0" fontId="1" fillId="0" borderId="130" xfId="8" applyFont="1" applyBorder="1" applyAlignment="1">
      <alignment horizontal="left" vertical="center"/>
    </xf>
    <xf numFmtId="0" fontId="1" fillId="0" borderId="131" xfId="8" applyFont="1" applyBorder="1" applyAlignment="1">
      <alignment horizontal="left" vertical="center"/>
    </xf>
    <xf numFmtId="0" fontId="1" fillId="0" borderId="35" xfId="8" applyFont="1" applyBorder="1" applyAlignment="1">
      <alignment horizontal="left" vertical="center"/>
    </xf>
    <xf numFmtId="0" fontId="1" fillId="3" borderId="0" xfId="8" applyFill="1"/>
    <xf numFmtId="0" fontId="22" fillId="3" borderId="0" xfId="8" applyFont="1" applyFill="1" applyAlignment="1">
      <alignment horizontal="left" vertical="center"/>
    </xf>
    <xf numFmtId="0" fontId="16" fillId="3" borderId="0" xfId="8" applyFont="1" applyFill="1" applyAlignment="1">
      <alignment horizontal="center"/>
    </xf>
    <xf numFmtId="0" fontId="16" fillId="3" borderId="0" xfId="8" applyFont="1" applyFill="1"/>
    <xf numFmtId="0" fontId="1" fillId="5" borderId="131" xfId="8" applyFont="1" applyFill="1" applyBorder="1" applyAlignment="1">
      <alignment horizontal="left" vertical="center"/>
    </xf>
    <xf numFmtId="0" fontId="1" fillId="5" borderId="35" xfId="8" applyFont="1" applyFill="1" applyBorder="1" applyAlignment="1">
      <alignment horizontal="left" vertical="center"/>
    </xf>
    <xf numFmtId="0" fontId="16" fillId="5" borderId="0" xfId="8" applyFont="1" applyFill="1" applyAlignment="1">
      <alignment horizontal="center"/>
    </xf>
    <xf numFmtId="0" fontId="16" fillId="5" borderId="0" xfId="8" applyFont="1" applyFill="1" applyAlignment="1">
      <alignment vertical="center"/>
    </xf>
    <xf numFmtId="0" fontId="16" fillId="5" borderId="0" xfId="8" applyFont="1" applyFill="1"/>
    <xf numFmtId="0" fontId="1" fillId="5" borderId="130" xfId="8" applyFont="1" applyFill="1" applyBorder="1" applyAlignment="1">
      <alignment horizontal="left" vertical="center"/>
    </xf>
    <xf numFmtId="0" fontId="1" fillId="5" borderId="0" xfId="8" applyFill="1"/>
    <xf numFmtId="0" fontId="1" fillId="0" borderId="0" xfId="8" applyAlignment="1">
      <alignment horizontal="left" vertical="center"/>
    </xf>
    <xf numFmtId="0" fontId="19" fillId="3" borderId="0" xfId="8" applyFont="1" applyFill="1" applyAlignment="1">
      <alignment horizontal="center" vertical="center"/>
    </xf>
    <xf numFmtId="0" fontId="19" fillId="3" borderId="0" xfId="8" applyFont="1" applyFill="1" applyAlignment="1">
      <alignment horizontal="left" vertical="center"/>
    </xf>
    <xf numFmtId="0" fontId="19" fillId="0" borderId="0" xfId="8" applyFont="1" applyAlignment="1">
      <alignment horizontal="left" vertical="center"/>
    </xf>
    <xf numFmtId="0" fontId="19" fillId="5" borderId="0" xfId="8" applyFont="1" applyFill="1" applyAlignment="1">
      <alignment horizontal="center" vertical="center"/>
    </xf>
    <xf numFmtId="0" fontId="16" fillId="5" borderId="0" xfId="8" applyFont="1" applyFill="1" applyAlignment="1">
      <alignment vertical="top" wrapText="1"/>
    </xf>
    <xf numFmtId="0" fontId="19" fillId="5" borderId="0" xfId="8" applyFont="1" applyFill="1" applyAlignment="1">
      <alignment horizontal="left" vertical="center"/>
    </xf>
    <xf numFmtId="0" fontId="1" fillId="5" borderId="0" xfId="8" applyFill="1" applyAlignment="1">
      <alignment horizontal="left" vertical="center"/>
    </xf>
    <xf numFmtId="0" fontId="1" fillId="3" borderId="0" xfId="8" applyFill="1" applyBorder="1"/>
    <xf numFmtId="0" fontId="16" fillId="0" borderId="0" xfId="8" applyFont="1" applyBorder="1" applyAlignment="1">
      <alignment horizontal="left" vertical="center"/>
    </xf>
    <xf numFmtId="0" fontId="1" fillId="0" borderId="0" xfId="8" applyBorder="1" applyAlignment="1">
      <alignment horizontal="left" vertical="center"/>
    </xf>
    <xf numFmtId="0" fontId="1" fillId="0" borderId="130" xfId="8" applyFont="1" applyBorder="1" applyAlignment="1">
      <alignment vertical="top"/>
    </xf>
    <xf numFmtId="0" fontId="1" fillId="0" borderId="131" xfId="8" applyFont="1" applyBorder="1" applyAlignment="1">
      <alignment vertical="top"/>
    </xf>
    <xf numFmtId="0" fontId="1" fillId="0" borderId="35" xfId="8" applyFont="1" applyBorder="1" applyAlignment="1">
      <alignment vertical="top"/>
    </xf>
    <xf numFmtId="0" fontId="16" fillId="0" borderId="0" xfId="8" applyFont="1" applyAlignment="1">
      <alignment vertical="top"/>
    </xf>
    <xf numFmtId="0" fontId="1" fillId="5" borderId="130" xfId="8" applyFont="1" applyFill="1" applyBorder="1" applyAlignment="1">
      <alignment vertical="top"/>
    </xf>
    <xf numFmtId="0" fontId="1" fillId="5" borderId="131" xfId="8" applyFont="1" applyFill="1" applyBorder="1" applyAlignment="1">
      <alignment vertical="top"/>
    </xf>
    <xf numFmtId="0" fontId="1" fillId="5" borderId="35" xfId="8" applyFont="1" applyFill="1" applyBorder="1" applyAlignment="1">
      <alignment vertical="top"/>
    </xf>
    <xf numFmtId="0" fontId="16" fillId="5" borderId="0" xfId="8" applyFont="1" applyFill="1" applyAlignment="1">
      <alignment vertical="top"/>
    </xf>
    <xf numFmtId="0" fontId="16" fillId="5" borderId="0" xfId="8" applyFont="1" applyFill="1" applyAlignment="1">
      <alignment horizontal="left" vertical="top"/>
    </xf>
    <xf numFmtId="0" fontId="16" fillId="0" borderId="0" xfId="8" applyFont="1" applyAlignment="1">
      <alignment horizontal="left" vertical="top"/>
    </xf>
    <xf numFmtId="0" fontId="1" fillId="0" borderId="130" xfId="8" applyFont="1" applyBorder="1" applyAlignment="1">
      <alignment horizontal="center" vertical="center"/>
    </xf>
    <xf numFmtId="0" fontId="1" fillId="0" borderId="131" xfId="8" applyFont="1" applyBorder="1" applyAlignment="1">
      <alignment horizontal="center" vertical="center"/>
    </xf>
    <xf numFmtId="0" fontId="1" fillId="0" borderId="130" xfId="8" applyFont="1" applyBorder="1" applyAlignment="1">
      <alignment horizontal="center" vertical="top"/>
    </xf>
    <xf numFmtId="0" fontId="1" fillId="0" borderId="131" xfId="8" applyFont="1" applyBorder="1" applyAlignment="1">
      <alignment horizontal="center" vertical="top"/>
    </xf>
    <xf numFmtId="0" fontId="16" fillId="0" borderId="0" xfId="8" applyFont="1" applyBorder="1" applyAlignment="1">
      <alignment vertical="top"/>
    </xf>
    <xf numFmtId="0" fontId="16" fillId="0" borderId="56" xfId="8" applyFont="1" applyBorder="1" applyAlignment="1">
      <alignment vertical="top"/>
    </xf>
    <xf numFmtId="0" fontId="20" fillId="3" borderId="0" xfId="8" applyFont="1" applyFill="1" applyAlignment="1">
      <alignment horizontal="left" vertical="center"/>
    </xf>
    <xf numFmtId="0" fontId="16" fillId="5" borderId="0" xfId="8" applyFont="1" applyFill="1" applyBorder="1" applyAlignment="1">
      <alignment vertical="top"/>
    </xf>
    <xf numFmtId="0" fontId="16" fillId="0" borderId="20" xfId="8" applyFont="1" applyBorder="1" applyAlignment="1">
      <alignment horizontal="left" vertical="center"/>
    </xf>
    <xf numFmtId="0" fontId="16" fillId="0" borderId="53" xfId="8" applyFont="1" applyBorder="1" applyAlignment="1">
      <alignment horizontal="center" vertical="center"/>
    </xf>
    <xf numFmtId="0" fontId="16" fillId="0" borderId="56" xfId="8" applyFont="1" applyBorder="1" applyAlignment="1">
      <alignment horizontal="left" vertical="center"/>
    </xf>
    <xf numFmtId="0" fontId="16" fillId="0" borderId="54" xfId="8" applyFont="1" applyBorder="1" applyAlignment="1">
      <alignment horizontal="left" vertical="center"/>
    </xf>
    <xf numFmtId="0" fontId="16" fillId="0" borderId="57" xfId="8" applyFont="1" applyBorder="1" applyAlignment="1">
      <alignment horizontal="left" vertical="center"/>
    </xf>
    <xf numFmtId="0" fontId="16" fillId="0" borderId="53" xfId="8" applyFont="1" applyBorder="1" applyAlignment="1">
      <alignment horizontal="left" vertical="center"/>
    </xf>
    <xf numFmtId="0" fontId="16" fillId="0" borderId="12" xfId="8" applyFont="1" applyBorder="1" applyAlignment="1">
      <alignment horizontal="left" vertical="center"/>
    </xf>
    <xf numFmtId="0" fontId="16" fillId="0" borderId="13" xfId="8" applyFont="1" applyBorder="1" applyAlignment="1">
      <alignment horizontal="left" vertical="center"/>
    </xf>
    <xf numFmtId="0" fontId="16" fillId="0" borderId="56" xfId="8" applyFont="1" applyBorder="1" applyAlignment="1">
      <alignment horizontal="center" vertical="center"/>
    </xf>
    <xf numFmtId="0" fontId="24" fillId="4" borderId="0" xfId="8" applyFont="1" applyFill="1" applyAlignment="1">
      <alignment horizontal="left" vertical="top"/>
    </xf>
    <xf numFmtId="0" fontId="24" fillId="4" borderId="0" xfId="8" applyFont="1" applyFill="1" applyAlignment="1">
      <alignment horizontal="left" vertical="center"/>
    </xf>
    <xf numFmtId="0" fontId="24" fillId="4" borderId="2" xfId="8" applyFont="1" applyFill="1" applyBorder="1" applyAlignment="1">
      <alignment horizontal="left" vertical="center"/>
    </xf>
    <xf numFmtId="0" fontId="24" fillId="4" borderId="4" xfId="8" applyFont="1" applyFill="1" applyBorder="1" applyAlignment="1">
      <alignment horizontal="left" vertical="center"/>
    </xf>
    <xf numFmtId="0" fontId="24" fillId="4" borderId="3" xfId="8" applyFont="1" applyFill="1" applyBorder="1" applyAlignment="1">
      <alignment horizontal="left" vertical="center"/>
    </xf>
    <xf numFmtId="0" fontId="24" fillId="4" borderId="5" xfId="8" applyFont="1" applyFill="1" applyBorder="1" applyAlignment="1">
      <alignment horizontal="left" vertical="top"/>
    </xf>
    <xf numFmtId="0" fontId="24" fillId="4" borderId="51" xfId="8" applyFont="1" applyFill="1" applyBorder="1" applyAlignment="1">
      <alignment horizontal="left" vertical="top"/>
    </xf>
    <xf numFmtId="0" fontId="24" fillId="4" borderId="6" xfId="8" applyFont="1" applyFill="1" applyBorder="1" applyAlignment="1">
      <alignment horizontal="left" vertical="top"/>
    </xf>
    <xf numFmtId="0" fontId="24" fillId="4" borderId="12" xfId="8" applyFont="1" applyFill="1" applyBorder="1" applyAlignment="1">
      <alignment horizontal="left" vertical="top"/>
    </xf>
    <xf numFmtId="0" fontId="24" fillId="4" borderId="13" xfId="8" applyFont="1" applyFill="1" applyBorder="1" applyAlignment="1">
      <alignment horizontal="left" vertical="top"/>
    </xf>
    <xf numFmtId="0" fontId="24" fillId="4" borderId="12" xfId="8" applyFont="1" applyFill="1" applyBorder="1" applyAlignment="1">
      <alignment horizontal="center" vertical="center"/>
    </xf>
    <xf numFmtId="0" fontId="24" fillId="4" borderId="0" xfId="8" applyFont="1" applyFill="1" applyAlignment="1">
      <alignment horizontal="center" vertical="center"/>
    </xf>
    <xf numFmtId="0" fontId="24" fillId="4" borderId="13" xfId="8" applyFont="1" applyFill="1" applyBorder="1" applyAlignment="1">
      <alignment horizontal="center" vertical="center"/>
    </xf>
    <xf numFmtId="0" fontId="24" fillId="4" borderId="53" xfId="8" applyFont="1" applyFill="1" applyBorder="1" applyAlignment="1">
      <alignment horizontal="left" vertical="top"/>
    </xf>
    <xf numFmtId="0" fontId="24" fillId="4" borderId="56" xfId="8" applyFont="1" applyFill="1" applyBorder="1" applyAlignment="1">
      <alignment horizontal="left" vertical="top"/>
    </xf>
    <xf numFmtId="0" fontId="24" fillId="4" borderId="54" xfId="8" applyFont="1" applyFill="1" applyBorder="1" applyAlignment="1">
      <alignment horizontal="left" vertical="top"/>
    </xf>
    <xf numFmtId="0" fontId="24" fillId="4" borderId="0" xfId="8" applyFont="1" applyFill="1" applyAlignment="1">
      <alignment horizontal="right" vertical="top"/>
    </xf>
    <xf numFmtId="0" fontId="24" fillId="4" borderId="0" xfId="8" applyFont="1" applyFill="1" applyAlignment="1">
      <alignment horizontal="left"/>
    </xf>
    <xf numFmtId="0" fontId="24" fillId="4" borderId="0" xfId="8" applyFont="1" applyFill="1"/>
    <xf numFmtId="0" fontId="25" fillId="0" borderId="0" xfId="8" applyFont="1" applyAlignment="1">
      <alignment horizontal="left"/>
    </xf>
    <xf numFmtId="0" fontId="16" fillId="0" borderId="0" xfId="8" applyFont="1"/>
    <xf numFmtId="0" fontId="25" fillId="0" borderId="0" xfId="8" applyFont="1" applyAlignment="1">
      <alignment horizontal="justify"/>
    </xf>
    <xf numFmtId="0" fontId="25" fillId="0" borderId="0" xfId="8" applyFont="1" applyAlignment="1">
      <alignment vertical="top"/>
    </xf>
    <xf numFmtId="0" fontId="26" fillId="0" borderId="0" xfId="8" applyFont="1" applyAlignment="1">
      <alignment vertical="center"/>
    </xf>
    <xf numFmtId="0" fontId="25" fillId="0" borderId="1" xfId="8" applyFont="1" applyBorder="1" applyAlignment="1">
      <alignment horizontal="center" vertical="center"/>
    </xf>
    <xf numFmtId="0" fontId="25" fillId="0" borderId="2" xfId="8" applyFont="1" applyBorder="1" applyAlignment="1">
      <alignment horizontal="center" vertical="center"/>
    </xf>
    <xf numFmtId="0" fontId="25" fillId="0" borderId="1" xfId="8" applyFont="1" applyBorder="1" applyAlignment="1">
      <alignment horizontal="justify" vertical="center"/>
    </xf>
    <xf numFmtId="0" fontId="25" fillId="0" borderId="2" xfId="8" applyFont="1" applyBorder="1" applyAlignment="1">
      <alignment horizontal="justify" vertical="center"/>
    </xf>
    <xf numFmtId="0" fontId="25" fillId="0" borderId="1" xfId="8" applyFont="1" applyBorder="1" applyAlignment="1">
      <alignment horizontal="center" vertical="center" wrapText="1"/>
    </xf>
    <xf numFmtId="0" fontId="25" fillId="0" borderId="1" xfId="8" applyFont="1" applyBorder="1" applyAlignment="1">
      <alignment horizontal="justify" vertical="center" wrapText="1"/>
    </xf>
    <xf numFmtId="0" fontId="25" fillId="0" borderId="2" xfId="8" applyFont="1" applyBorder="1" applyAlignment="1">
      <alignment horizontal="justify" vertical="center" wrapText="1"/>
    </xf>
    <xf numFmtId="0" fontId="25" fillId="0" borderId="136" xfId="8" applyFont="1" applyBorder="1" applyAlignment="1">
      <alignment horizontal="justify" vertical="top" wrapText="1"/>
    </xf>
    <xf numFmtId="0" fontId="25" fillId="0" borderId="1" xfId="8" applyFont="1" applyBorder="1" applyAlignment="1">
      <alignment horizontal="justify" vertical="top" wrapText="1"/>
    </xf>
    <xf numFmtId="0" fontId="25" fillId="0" borderId="2" xfId="8" applyFont="1" applyBorder="1" applyAlignment="1">
      <alignment horizontal="center" vertical="center" wrapText="1"/>
    </xf>
    <xf numFmtId="0" fontId="25" fillId="0" borderId="52" xfId="8" applyFont="1" applyBorder="1" applyAlignment="1">
      <alignment horizontal="justify" vertical="top" wrapText="1"/>
    </xf>
    <xf numFmtId="0" fontId="25" fillId="0" borderId="52" xfId="8" applyFont="1" applyBorder="1" applyAlignment="1">
      <alignment horizontal="center" vertical="center" wrapText="1"/>
    </xf>
    <xf numFmtId="0" fontId="25" fillId="0" borderId="137" xfId="8" applyFont="1" applyBorder="1" applyAlignment="1">
      <alignment horizontal="center" vertical="center" wrapText="1"/>
    </xf>
    <xf numFmtId="0" fontId="16" fillId="0" borderId="6" xfId="8" applyFont="1" applyBorder="1"/>
    <xf numFmtId="176" fontId="27" fillId="0" borderId="1" xfId="8" applyNumberFormat="1" applyFont="1" applyBorder="1" applyAlignment="1">
      <alignment horizontal="center" vertical="center" wrapText="1"/>
    </xf>
    <xf numFmtId="0" fontId="16" fillId="0" borderId="13" xfId="8" applyFont="1" applyBorder="1"/>
    <xf numFmtId="0" fontId="25" fillId="0" borderId="5" xfId="8" applyFont="1" applyBorder="1" applyAlignment="1">
      <alignment horizontal="justify" vertical="top" wrapText="1"/>
    </xf>
    <xf numFmtId="0" fontId="25" fillId="0" borderId="51" xfId="8" applyFont="1" applyBorder="1" applyAlignment="1">
      <alignment horizontal="justify" vertical="top" wrapText="1"/>
    </xf>
    <xf numFmtId="0" fontId="25" fillId="0" borderId="12" xfId="8" applyFont="1" applyBorder="1" applyAlignment="1">
      <alignment horizontal="left"/>
    </xf>
    <xf numFmtId="0" fontId="25" fillId="0" borderId="0" xfId="8" applyFont="1"/>
    <xf numFmtId="0" fontId="25" fillId="0" borderId="13" xfId="8" applyFont="1" applyBorder="1" applyAlignment="1">
      <alignment horizontal="justify" vertical="top" wrapText="1"/>
    </xf>
    <xf numFmtId="0" fontId="25" fillId="0" borderId="0" xfId="8" applyFont="1" applyAlignment="1">
      <alignment horizontal="justify" vertical="top" wrapText="1"/>
    </xf>
    <xf numFmtId="0" fontId="25" fillId="0" borderId="53" xfId="8" applyFont="1" applyBorder="1" applyAlignment="1">
      <alignment horizontal="left"/>
    </xf>
    <xf numFmtId="0" fontId="16" fillId="0" borderId="56" xfId="8" applyFont="1" applyBorder="1"/>
    <xf numFmtId="0" fontId="16" fillId="0" borderId="54" xfId="8" applyFont="1" applyBorder="1"/>
    <xf numFmtId="0" fontId="16" fillId="0" borderId="51" xfId="8" applyFont="1" applyBorder="1"/>
    <xf numFmtId="0" fontId="28" fillId="0" borderId="0" xfId="8" applyFont="1" applyAlignment="1">
      <alignment horizontal="left" vertical="center"/>
    </xf>
    <xf numFmtId="0" fontId="16" fillId="0" borderId="84" xfId="8" applyFont="1" applyBorder="1"/>
    <xf numFmtId="0" fontId="29" fillId="3" borderId="0" xfId="14" applyFill="1">
      <alignment vertical="center"/>
    </xf>
    <xf numFmtId="0" fontId="29" fillId="3" borderId="0" xfId="14" applyFill="1" applyAlignment="1">
      <alignment horizontal="right" vertical="center"/>
    </xf>
    <xf numFmtId="0" fontId="29" fillId="3" borderId="0" xfId="14" applyFill="1" applyAlignment="1">
      <alignment horizontal="center" vertical="center"/>
    </xf>
    <xf numFmtId="0" fontId="29" fillId="6" borderId="0" xfId="14" applyFill="1" applyAlignment="1">
      <alignment horizontal="center" vertical="center"/>
    </xf>
    <xf numFmtId="0" fontId="31" fillId="3" borderId="0" xfId="14" applyFont="1" applyFill="1" applyAlignment="1">
      <alignment horizontal="center" vertical="center"/>
    </xf>
    <xf numFmtId="0" fontId="29" fillId="3" borderId="0" xfId="14" applyFill="1" applyAlignment="1">
      <alignment horizontal="center" vertical="center" shrinkToFit="1"/>
    </xf>
    <xf numFmtId="0" fontId="29" fillId="3" borderId="13" xfId="14" applyFill="1" applyBorder="1" applyAlignment="1">
      <alignment horizontal="center" vertical="center"/>
    </xf>
    <xf numFmtId="0" fontId="32" fillId="3" borderId="0" xfId="14" applyFont="1" applyFill="1">
      <alignment vertical="center"/>
    </xf>
    <xf numFmtId="0" fontId="29" fillId="6" borderId="1" xfId="14" applyFill="1" applyBorder="1" applyAlignment="1">
      <alignment horizontal="center" vertical="center"/>
    </xf>
    <xf numFmtId="0" fontId="29" fillId="3" borderId="1" xfId="14" applyFill="1" applyBorder="1">
      <alignment vertical="center"/>
    </xf>
    <xf numFmtId="177" fontId="29" fillId="0" borderId="20" xfId="14" applyNumberFormat="1" applyBorder="1" applyAlignment="1">
      <alignment horizontal="center" vertical="center"/>
    </xf>
    <xf numFmtId="0" fontId="36" fillId="3" borderId="42" xfId="14" applyFont="1" applyFill="1" applyBorder="1" applyAlignment="1">
      <alignment vertical="center" wrapText="1"/>
    </xf>
    <xf numFmtId="38" fontId="35" fillId="6" borderId="42" xfId="15" applyFont="1" applyFill="1" applyBorder="1">
      <alignment vertical="center"/>
    </xf>
    <xf numFmtId="0" fontId="29" fillId="3" borderId="42" xfId="14" applyFill="1" applyBorder="1">
      <alignment vertical="center"/>
    </xf>
    <xf numFmtId="0" fontId="29" fillId="0" borderId="1" xfId="14" applyBorder="1">
      <alignment vertical="center"/>
    </xf>
    <xf numFmtId="0" fontId="29" fillId="0" borderId="1" xfId="14" applyBorder="1" applyAlignment="1">
      <alignment horizontal="center" vertical="center"/>
    </xf>
    <xf numFmtId="0" fontId="29" fillId="3" borderId="57" xfId="14" applyFill="1" applyBorder="1" applyAlignment="1">
      <alignment horizontal="center" vertical="center"/>
    </xf>
    <xf numFmtId="0" fontId="36" fillId="3" borderId="38" xfId="14" applyFont="1" applyFill="1" applyBorder="1" applyAlignment="1">
      <alignment vertical="center" wrapText="1"/>
    </xf>
    <xf numFmtId="38" fontId="35" fillId="6" borderId="38" xfId="15" applyFont="1" applyFill="1" applyBorder="1">
      <alignment vertical="center"/>
    </xf>
    <xf numFmtId="0" fontId="29" fillId="3" borderId="38" xfId="14" applyFill="1" applyBorder="1">
      <alignment vertical="center"/>
    </xf>
    <xf numFmtId="177" fontId="29" fillId="3" borderId="20" xfId="14" applyNumberFormat="1" applyFill="1" applyBorder="1" applyAlignment="1">
      <alignment horizontal="center" vertical="center"/>
    </xf>
    <xf numFmtId="0" fontId="36" fillId="3" borderId="14" xfId="14" applyFont="1" applyFill="1" applyBorder="1" applyAlignment="1">
      <alignment vertical="center" wrapText="1"/>
    </xf>
    <xf numFmtId="38" fontId="35" fillId="6" borderId="14" xfId="15" applyFont="1" applyFill="1" applyBorder="1">
      <alignment vertical="center"/>
    </xf>
    <xf numFmtId="0" fontId="29" fillId="3" borderId="14" xfId="14" applyFill="1" applyBorder="1">
      <alignment vertical="center"/>
    </xf>
    <xf numFmtId="0" fontId="29" fillId="3" borderId="51" xfId="14" applyFill="1" applyBorder="1" applyAlignment="1">
      <alignment horizontal="center" vertical="center"/>
    </xf>
    <xf numFmtId="178" fontId="1" fillId="3" borderId="51" xfId="15" applyNumberFormat="1" applyFont="1" applyFill="1" applyBorder="1" applyAlignment="1">
      <alignment horizontal="center" vertical="center"/>
    </xf>
    <xf numFmtId="0" fontId="29" fillId="3" borderId="51" xfId="14" applyFill="1" applyBorder="1" applyAlignment="1">
      <alignment vertical="center" wrapText="1"/>
    </xf>
    <xf numFmtId="38" fontId="1" fillId="3" borderId="51" xfId="15" applyFont="1" applyFill="1" applyBorder="1">
      <alignment vertical="center"/>
    </xf>
    <xf numFmtId="0" fontId="29" fillId="3" borderId="51" xfId="14" applyFill="1" applyBorder="1">
      <alignment vertical="center"/>
    </xf>
    <xf numFmtId="38" fontId="1" fillId="3" borderId="56" xfId="15" applyFont="1" applyFill="1" applyBorder="1">
      <alignment vertical="center"/>
    </xf>
    <xf numFmtId="0" fontId="29" fillId="3" borderId="56" xfId="14" applyFill="1" applyBorder="1">
      <alignment vertical="center"/>
    </xf>
    <xf numFmtId="179" fontId="29" fillId="3" borderId="4" xfId="14" applyNumberFormat="1" applyFill="1" applyBorder="1" applyAlignment="1">
      <alignment horizontal="center" vertical="center"/>
    </xf>
    <xf numFmtId="0" fontId="29" fillId="3" borderId="12" xfId="14" applyFill="1" applyBorder="1">
      <alignment vertical="center"/>
    </xf>
    <xf numFmtId="180" fontId="35" fillId="3" borderId="0" xfId="16" applyNumberFormat="1" applyFont="1" applyFill="1" applyBorder="1" applyAlignment="1">
      <alignment horizontal="center" vertical="center"/>
    </xf>
    <xf numFmtId="0" fontId="37" fillId="3" borderId="42" xfId="14" applyFont="1" applyFill="1" applyBorder="1" applyAlignment="1">
      <alignment vertical="center" wrapText="1"/>
    </xf>
    <xf numFmtId="0" fontId="29" fillId="6" borderId="57" xfId="14" applyFill="1" applyBorder="1" applyAlignment="1">
      <alignment horizontal="center" vertical="center"/>
    </xf>
    <xf numFmtId="0" fontId="37" fillId="3" borderId="38" xfId="14" applyFont="1" applyFill="1" applyBorder="1" applyAlignment="1">
      <alignment vertical="center" wrapText="1"/>
    </xf>
    <xf numFmtId="177" fontId="29" fillId="6" borderId="20" xfId="14" applyNumberFormat="1" applyFill="1" applyBorder="1" applyAlignment="1">
      <alignment horizontal="center" vertical="center"/>
    </xf>
    <xf numFmtId="0" fontId="37" fillId="3" borderId="14" xfId="14" applyFont="1" applyFill="1" applyBorder="1" applyAlignment="1">
      <alignment vertical="center" wrapText="1"/>
    </xf>
    <xf numFmtId="0" fontId="29" fillId="3" borderId="0" xfId="14" applyFill="1" applyAlignment="1">
      <alignment horizontal="left" vertical="center"/>
    </xf>
    <xf numFmtId="0" fontId="29" fillId="3" borderId="53" xfId="14" applyFill="1" applyBorder="1">
      <alignment vertical="center"/>
    </xf>
    <xf numFmtId="0" fontId="16" fillId="0" borderId="0" xfId="8" applyFont="1" applyAlignment="1">
      <alignment horizontal="center"/>
    </xf>
    <xf numFmtId="0" fontId="16" fillId="0" borderId="0" xfId="8" applyFont="1" applyAlignment="1">
      <alignment horizontal="right" vertical="center"/>
    </xf>
    <xf numFmtId="0" fontId="16" fillId="0" borderId="2" xfId="8" applyFont="1" applyBorder="1" applyAlignment="1">
      <alignment horizontal="center" vertical="center"/>
    </xf>
    <xf numFmtId="0" fontId="16" fillId="0" borderId="4" xfId="8" applyFont="1" applyBorder="1" applyAlignment="1">
      <alignment vertical="center"/>
    </xf>
    <xf numFmtId="0" fontId="16" fillId="0" borderId="4" xfId="8" applyFont="1" applyBorder="1"/>
    <xf numFmtId="0" fontId="16" fillId="0" borderId="3" xfId="8" applyFont="1" applyBorder="1"/>
    <xf numFmtId="0" fontId="16" fillId="0" borderId="3" xfId="8" applyFont="1" applyBorder="1" applyAlignment="1">
      <alignment vertical="center"/>
    </xf>
    <xf numFmtId="0" fontId="16" fillId="0" borderId="4" xfId="8" applyFont="1" applyBorder="1" applyAlignment="1">
      <alignment horizontal="center" vertical="center"/>
    </xf>
    <xf numFmtId="0" fontId="16" fillId="0" borderId="12" xfId="8" applyFont="1" applyBorder="1" applyAlignment="1">
      <alignment horizontal="center" vertical="center"/>
    </xf>
    <xf numFmtId="0" fontId="16" fillId="0" borderId="0" xfId="8" applyFont="1" applyAlignment="1">
      <alignment vertical="center"/>
    </xf>
    <xf numFmtId="0" fontId="16" fillId="0" borderId="13" xfId="8" applyFont="1" applyBorder="1" applyAlignment="1">
      <alignment vertical="center"/>
    </xf>
    <xf numFmtId="0" fontId="16" fillId="0" borderId="5" xfId="8" applyFont="1" applyBorder="1" applyAlignment="1">
      <alignment horizontal="center"/>
    </xf>
    <xf numFmtId="0" fontId="16" fillId="0" borderId="5" xfId="8" applyFont="1" applyBorder="1"/>
    <xf numFmtId="0" fontId="16" fillId="0" borderId="12" xfId="8" applyFont="1" applyBorder="1" applyAlignment="1">
      <alignment horizontal="center" vertical="top"/>
    </xf>
    <xf numFmtId="0" fontId="16" fillId="0" borderId="12" xfId="8" applyFont="1" applyBorder="1" applyAlignment="1">
      <alignment vertical="center"/>
    </xf>
    <xf numFmtId="0" fontId="16" fillId="0" borderId="12" xfId="8" applyFont="1" applyBorder="1" applyAlignment="1">
      <alignment horizontal="center"/>
    </xf>
    <xf numFmtId="0" fontId="16" fillId="0" borderId="12" xfId="8" applyFont="1" applyBorder="1"/>
    <xf numFmtId="0" fontId="16" fillId="0" borderId="13" xfId="8" applyFont="1" applyBorder="1" applyAlignment="1">
      <alignment vertical="center" wrapText="1"/>
    </xf>
    <xf numFmtId="0" fontId="16" fillId="0" borderId="0" xfId="8" applyFont="1" applyAlignment="1">
      <alignment vertical="top" wrapText="1"/>
    </xf>
    <xf numFmtId="0" fontId="16" fillId="0" borderId="13" xfId="8" applyFont="1" applyBorder="1" applyAlignment="1">
      <alignment vertical="top" wrapText="1"/>
    </xf>
    <xf numFmtId="0" fontId="16" fillId="0" borderId="20" xfId="8" applyFont="1" applyBorder="1"/>
    <xf numFmtId="0" fontId="16" fillId="0" borderId="53" xfId="8" applyFont="1" applyBorder="1" applyAlignment="1">
      <alignment horizontal="center"/>
    </xf>
    <xf numFmtId="0" fontId="16" fillId="0" borderId="53" xfId="8" applyFont="1" applyBorder="1"/>
    <xf numFmtId="0" fontId="16" fillId="0" borderId="0" xfId="8" applyFont="1" applyAlignment="1">
      <alignment vertical="center" wrapText="1"/>
    </xf>
    <xf numFmtId="0" fontId="27" fillId="0" borderId="0" xfId="8" applyFont="1"/>
    <xf numFmtId="0" fontId="16" fillId="0" borderId="0" xfId="8" applyFont="1" applyAlignment="1">
      <alignment horizontal="left" vertical="top" wrapText="1"/>
    </xf>
    <xf numFmtId="0" fontId="16" fillId="0" borderId="1" xfId="8" applyFont="1" applyBorder="1" applyAlignment="1">
      <alignment horizontal="centerContinuous" vertical="center"/>
    </xf>
    <xf numFmtId="0" fontId="16" fillId="0" borderId="4" xfId="8" applyFont="1" applyBorder="1" applyAlignment="1">
      <alignment horizontal="left" vertical="center"/>
    </xf>
    <xf numFmtId="0" fontId="16" fillId="0" borderId="3" xfId="8" applyFont="1" applyBorder="1" applyAlignment="1">
      <alignment horizontal="left" vertical="center"/>
    </xf>
    <xf numFmtId="0" fontId="16" fillId="0" borderId="51" xfId="8" applyFont="1" applyBorder="1" applyAlignment="1">
      <alignment horizontal="left" vertical="center"/>
    </xf>
    <xf numFmtId="0" fontId="16" fillId="0" borderId="51" xfId="8" applyFont="1" applyBorder="1" applyAlignment="1">
      <alignment horizontal="center" vertical="center"/>
    </xf>
    <xf numFmtId="0" fontId="16" fillId="0" borderId="51" xfId="8" applyFont="1" applyBorder="1" applyAlignment="1">
      <alignment vertical="center"/>
    </xf>
    <xf numFmtId="0" fontId="16" fillId="0" borderId="6" xfId="8" applyFont="1" applyBorder="1" applyAlignment="1">
      <alignment horizontal="left" vertical="center"/>
    </xf>
    <xf numFmtId="0" fontId="27" fillId="0" borderId="0" xfId="8" applyFont="1" applyAlignment="1">
      <alignment vertical="center"/>
    </xf>
    <xf numFmtId="0" fontId="1" fillId="0" borderId="0" xfId="8"/>
    <xf numFmtId="0" fontId="38" fillId="0" borderId="0" xfId="8" applyFont="1" applyAlignment="1">
      <alignment vertical="center"/>
    </xf>
    <xf numFmtId="0" fontId="16" fillId="0" borderId="4" xfId="8" applyFont="1" applyBorder="1" applyAlignment="1">
      <alignment vertical="center" wrapText="1" shrinkToFit="1"/>
    </xf>
    <xf numFmtId="0" fontId="16" fillId="0" borderId="2" xfId="8" applyFont="1" applyBorder="1" applyAlignment="1">
      <alignment horizontal="left" vertical="center"/>
    </xf>
    <xf numFmtId="0" fontId="16" fillId="0" borderId="5" xfId="8" applyFont="1" applyBorder="1" applyAlignment="1">
      <alignment horizontal="left" vertical="center"/>
    </xf>
    <xf numFmtId="0" fontId="16" fillId="0" borderId="6" xfId="8" applyFont="1" applyBorder="1" applyAlignment="1">
      <alignment vertical="center"/>
    </xf>
    <xf numFmtId="0" fontId="16" fillId="0" borderId="5" xfId="8" applyFont="1" applyBorder="1" applyAlignment="1">
      <alignment horizontal="center" vertical="center"/>
    </xf>
    <xf numFmtId="49" fontId="16" fillId="0" borderId="0" xfId="8" applyNumberFormat="1" applyFont="1" applyAlignment="1">
      <alignment horizontal="left" vertical="center"/>
    </xf>
    <xf numFmtId="0" fontId="27" fillId="0" borderId="13" xfId="8" applyFont="1" applyBorder="1" applyAlignment="1">
      <alignment vertical="center"/>
    </xf>
    <xf numFmtId="0" fontId="27" fillId="0" borderId="12" xfId="8" applyFont="1" applyBorder="1" applyAlignment="1">
      <alignment horizontal="center" vertical="center"/>
    </xf>
    <xf numFmtId="0" fontId="16" fillId="0" borderId="2" xfId="8" applyFont="1" applyBorder="1" applyAlignment="1">
      <alignment vertical="center"/>
    </xf>
    <xf numFmtId="1" fontId="16" fillId="0" borderId="4" xfId="8" applyNumberFormat="1" applyFont="1" applyBorder="1" applyAlignment="1">
      <alignment vertical="center"/>
    </xf>
    <xf numFmtId="0" fontId="16" fillId="0" borderId="13" xfId="8" applyFont="1" applyBorder="1" applyAlignment="1">
      <alignment horizontal="center" vertical="center"/>
    </xf>
    <xf numFmtId="0" fontId="27" fillId="0" borderId="0" xfId="8" applyFont="1" applyAlignment="1">
      <alignment horizontal="center" vertical="center"/>
    </xf>
    <xf numFmtId="0" fontId="39" fillId="0" borderId="0" xfId="8" applyFont="1" applyAlignment="1">
      <alignment horizontal="left" vertical="center"/>
    </xf>
    <xf numFmtId="0" fontId="16" fillId="0" borderId="0" xfId="8" applyFont="1" applyAlignment="1">
      <alignment horizontal="left" vertical="center" wrapText="1"/>
    </xf>
    <xf numFmtId="49" fontId="16" fillId="0" borderId="56" xfId="8" applyNumberFormat="1" applyFont="1" applyBorder="1" applyAlignment="1">
      <alignment horizontal="left" vertical="center"/>
    </xf>
    <xf numFmtId="0" fontId="16" fillId="0" borderId="84" xfId="8" applyFont="1" applyBorder="1" applyAlignment="1">
      <alignment horizontal="left" vertical="center"/>
    </xf>
    <xf numFmtId="0" fontId="25" fillId="0" borderId="4" xfId="8" applyFont="1" applyBorder="1" applyAlignment="1">
      <alignment vertical="center"/>
    </xf>
    <xf numFmtId="0" fontId="25" fillId="0" borderId="3" xfId="8" applyFont="1" applyBorder="1" applyAlignment="1">
      <alignment vertical="center"/>
    </xf>
    <xf numFmtId="0" fontId="25" fillId="0" borderId="0" xfId="8" applyFont="1" applyAlignment="1">
      <alignment vertical="center"/>
    </xf>
    <xf numFmtId="0" fontId="25" fillId="0" borderId="13" xfId="8" applyFont="1" applyBorder="1" applyAlignment="1">
      <alignment vertical="center"/>
    </xf>
    <xf numFmtId="0" fontId="25" fillId="0" borderId="51" xfId="8" applyFont="1" applyBorder="1" applyAlignment="1">
      <alignment vertical="center"/>
    </xf>
    <xf numFmtId="0" fontId="25" fillId="0" borderId="6" xfId="8" applyFont="1" applyBorder="1" applyAlignment="1">
      <alignment vertical="center"/>
    </xf>
    <xf numFmtId="0" fontId="16" fillId="0" borderId="56" xfId="8" applyFont="1" applyBorder="1" applyAlignment="1">
      <alignment vertical="center"/>
    </xf>
    <xf numFmtId="0" fontId="25" fillId="0" borderId="56" xfId="8" applyFont="1" applyBorder="1" applyAlignment="1">
      <alignment vertical="center"/>
    </xf>
    <xf numFmtId="0" fontId="25" fillId="0" borderId="54" xfId="8" applyFont="1" applyBorder="1" applyAlignment="1">
      <alignment vertical="center"/>
    </xf>
    <xf numFmtId="0" fontId="40" fillId="0" borderId="0" xfId="8" applyFont="1" applyAlignment="1">
      <alignment horizontal="center" vertical="center"/>
    </xf>
    <xf numFmtId="0" fontId="39" fillId="0" borderId="13" xfId="8" applyFont="1" applyBorder="1" applyAlignment="1">
      <alignment vertical="center" shrinkToFit="1"/>
    </xf>
    <xf numFmtId="0" fontId="16" fillId="0" borderId="1" xfId="8" applyFont="1" applyBorder="1" applyAlignment="1">
      <alignment horizontal="center" vertical="center"/>
    </xf>
    <xf numFmtId="0" fontId="16" fillId="0" borderId="57" xfId="8" applyFont="1" applyBorder="1" applyAlignment="1">
      <alignment horizontal="center" vertical="center"/>
    </xf>
    <xf numFmtId="0" fontId="25" fillId="0" borderId="56" xfId="8" applyFont="1" applyBorder="1" applyAlignment="1">
      <alignment horizontal="left" vertical="center"/>
    </xf>
    <xf numFmtId="180" fontId="16" fillId="0" borderId="0" xfId="8" applyNumberFormat="1" applyFont="1" applyAlignment="1">
      <alignment vertical="center"/>
    </xf>
    <xf numFmtId="180" fontId="16" fillId="0" borderId="56" xfId="8" applyNumberFormat="1" applyFont="1" applyBorder="1" applyAlignment="1">
      <alignment vertical="center"/>
    </xf>
    <xf numFmtId="0" fontId="16" fillId="0" borderId="54" xfId="8" applyFont="1" applyBorder="1" applyAlignment="1">
      <alignment vertical="center"/>
    </xf>
    <xf numFmtId="0" fontId="16" fillId="0" borderId="5" xfId="8" applyFont="1" applyBorder="1" applyAlignment="1">
      <alignment horizontal="center" vertical="center" wrapText="1"/>
    </xf>
    <xf numFmtId="0" fontId="16" fillId="0" borderId="51" xfId="8" applyFont="1" applyBorder="1" applyAlignment="1">
      <alignment horizontal="center" vertical="center" wrapText="1"/>
    </xf>
    <xf numFmtId="0" fontId="16" fillId="0" borderId="6" xfId="8" applyFont="1" applyBorder="1" applyAlignment="1">
      <alignment horizontal="center" vertical="center" wrapText="1"/>
    </xf>
    <xf numFmtId="180" fontId="16" fillId="0" borderId="51" xfId="8" applyNumberFormat="1" applyFont="1" applyBorder="1" applyAlignment="1">
      <alignment vertical="center"/>
    </xf>
    <xf numFmtId="0" fontId="39" fillId="0" borderId="0" xfId="8" applyFont="1" applyAlignment="1">
      <alignment vertical="top"/>
    </xf>
    <xf numFmtId="0" fontId="39" fillId="0" borderId="0" xfId="8" applyFont="1" applyAlignment="1">
      <alignment vertical="center"/>
    </xf>
    <xf numFmtId="0" fontId="16" fillId="0" borderId="53" xfId="8" applyFont="1" applyBorder="1" applyAlignment="1">
      <alignment horizontal="center" vertical="center" wrapText="1"/>
    </xf>
    <xf numFmtId="0" fontId="16" fillId="0" borderId="56" xfId="8" applyFont="1" applyBorder="1" applyAlignment="1">
      <alignment horizontal="center" vertical="center" wrapText="1"/>
    </xf>
    <xf numFmtId="0" fontId="16" fillId="0" borderId="54" xfId="8" applyFont="1" applyBorder="1" applyAlignment="1">
      <alignment horizontal="center" vertical="center" wrapText="1"/>
    </xf>
    <xf numFmtId="0" fontId="16" fillId="0" borderId="0" xfId="8" applyFont="1" applyAlignment="1">
      <alignment horizontal="center" vertical="center" wrapText="1"/>
    </xf>
    <xf numFmtId="0" fontId="16" fillId="0" borderId="52" xfId="8" applyFont="1" applyBorder="1" applyAlignment="1">
      <alignment horizontal="center" vertical="center"/>
    </xf>
    <xf numFmtId="180" fontId="16" fillId="0" borderId="56" xfId="8" applyNumberFormat="1" applyFont="1" applyBorder="1" applyAlignment="1">
      <alignment horizontal="center" vertical="center"/>
    </xf>
    <xf numFmtId="180" fontId="16" fillId="0" borderId="0" xfId="8" applyNumberFormat="1" applyFont="1" applyAlignment="1">
      <alignment horizontal="center" vertical="center"/>
    </xf>
    <xf numFmtId="0" fontId="42" fillId="0" borderId="0" xfId="8" applyFont="1" applyAlignment="1">
      <alignment vertical="top"/>
    </xf>
    <xf numFmtId="0" fontId="42" fillId="0" borderId="0" xfId="8" applyFont="1" applyAlignment="1">
      <alignment vertical="center" wrapText="1"/>
    </xf>
    <xf numFmtId="0" fontId="42" fillId="0" borderId="0" xfId="8" applyFont="1" applyAlignment="1">
      <alignment horizontal="left" vertical="center" wrapText="1"/>
    </xf>
    <xf numFmtId="0" fontId="42" fillId="0" borderId="0" xfId="8" applyFont="1" applyAlignment="1">
      <alignment horizontal="left"/>
    </xf>
    <xf numFmtId="0" fontId="42" fillId="0" borderId="0" xfId="8" applyFont="1"/>
    <xf numFmtId="0" fontId="16" fillId="3" borderId="0" xfId="8" applyFont="1" applyFill="1" applyAlignment="1">
      <alignment horizontal="right" vertical="center"/>
    </xf>
    <xf numFmtId="0" fontId="16" fillId="3" borderId="2" xfId="8" applyFont="1" applyFill="1" applyBorder="1" applyAlignment="1">
      <alignment vertical="center"/>
    </xf>
    <xf numFmtId="0" fontId="16" fillId="3" borderId="4" xfId="8" applyFont="1" applyFill="1" applyBorder="1" applyAlignment="1">
      <alignment vertical="center"/>
    </xf>
    <xf numFmtId="0" fontId="16" fillId="3" borderId="4" xfId="8" applyFont="1" applyFill="1" applyBorder="1" applyAlignment="1">
      <alignment horizontal="center" vertical="center"/>
    </xf>
    <xf numFmtId="0" fontId="25" fillId="3" borderId="4" xfId="8" applyFont="1" applyFill="1" applyBorder="1" applyAlignment="1">
      <alignment vertical="center"/>
    </xf>
    <xf numFmtId="0" fontId="16" fillId="3" borderId="3" xfId="8" applyFont="1" applyFill="1" applyBorder="1" applyAlignment="1">
      <alignment vertical="center"/>
    </xf>
    <xf numFmtId="0" fontId="25" fillId="3" borderId="51" xfId="8" applyFont="1" applyFill="1" applyBorder="1" applyAlignment="1">
      <alignment vertical="center"/>
    </xf>
    <xf numFmtId="0" fontId="16" fillId="3" borderId="56" xfId="8" applyFont="1" applyFill="1" applyBorder="1" applyAlignment="1">
      <alignment horizontal="center" vertical="center"/>
    </xf>
    <xf numFmtId="0" fontId="25" fillId="3" borderId="56" xfId="8" applyFont="1" applyFill="1" applyBorder="1" applyAlignment="1">
      <alignment vertical="center"/>
    </xf>
    <xf numFmtId="0" fontId="16" fillId="3" borderId="51" xfId="8" applyFont="1" applyFill="1" applyBorder="1" applyAlignment="1">
      <alignment horizontal="right" vertical="center"/>
    </xf>
    <xf numFmtId="0" fontId="16" fillId="3" borderId="142" xfId="8" applyFont="1" applyFill="1" applyBorder="1" applyAlignment="1">
      <alignment horizontal="left" vertical="center"/>
    </xf>
    <xf numFmtId="0" fontId="16" fillId="3" borderId="143" xfId="8" applyFont="1" applyFill="1" applyBorder="1" applyAlignment="1">
      <alignment horizontal="left" vertical="center"/>
    </xf>
    <xf numFmtId="0" fontId="27" fillId="3" borderId="1" xfId="8" applyFont="1" applyFill="1" applyBorder="1" applyAlignment="1">
      <alignment horizontal="center" vertical="center"/>
    </xf>
    <xf numFmtId="0" fontId="16" fillId="3" borderId="2" xfId="8" applyFont="1" applyFill="1" applyBorder="1" applyAlignment="1">
      <alignment horizontal="left" vertical="center" wrapText="1"/>
    </xf>
    <xf numFmtId="0" fontId="16" fillId="3" borderId="3" xfId="8" applyFont="1" applyFill="1" applyBorder="1" applyAlignment="1">
      <alignment horizontal="center" vertical="center" wrapText="1"/>
    </xf>
    <xf numFmtId="0" fontId="16" fillId="3" borderId="140" xfId="8" applyFont="1" applyFill="1" applyBorder="1" applyAlignment="1">
      <alignment horizontal="center" vertical="center"/>
    </xf>
    <xf numFmtId="0" fontId="16" fillId="3" borderId="141" xfId="8" quotePrefix="1" applyFont="1" applyFill="1" applyBorder="1" applyAlignment="1">
      <alignment horizontal="center" vertical="center"/>
    </xf>
    <xf numFmtId="0" fontId="16" fillId="3" borderId="54" xfId="8" applyFont="1" applyFill="1" applyBorder="1" applyAlignment="1">
      <alignment horizontal="center" vertical="center" wrapText="1"/>
    </xf>
    <xf numFmtId="0" fontId="16" fillId="3" borderId="56" xfId="8" applyFont="1" applyFill="1" applyBorder="1" applyAlignment="1">
      <alignment horizontal="left" vertical="center" wrapText="1"/>
    </xf>
    <xf numFmtId="0" fontId="16" fillId="3" borderId="144" xfId="8" applyFont="1" applyFill="1" applyBorder="1" applyAlignment="1">
      <alignment horizontal="center" vertical="center"/>
    </xf>
    <xf numFmtId="0" fontId="16" fillId="3" borderId="145" xfId="8" applyFont="1" applyFill="1" applyBorder="1" applyAlignment="1">
      <alignment horizontal="center" vertical="center"/>
    </xf>
    <xf numFmtId="0" fontId="16" fillId="3" borderId="51" xfId="8" applyFont="1" applyFill="1" applyBorder="1" applyAlignment="1">
      <alignment horizontal="center" vertical="center"/>
    </xf>
    <xf numFmtId="0" fontId="16" fillId="3" borderId="141" xfId="8" applyFont="1" applyFill="1" applyBorder="1" applyAlignment="1">
      <alignment horizontal="center" vertical="center"/>
    </xf>
    <xf numFmtId="0" fontId="16" fillId="3" borderId="13" xfId="8" applyFont="1" applyFill="1" applyBorder="1" applyAlignment="1">
      <alignment horizontal="left" vertical="center" wrapText="1"/>
    </xf>
    <xf numFmtId="0" fontId="27" fillId="3" borderId="13" xfId="8" applyFont="1" applyFill="1" applyBorder="1" applyAlignment="1">
      <alignment horizontal="center" vertical="center"/>
    </xf>
    <xf numFmtId="0" fontId="27" fillId="3" borderId="56" xfId="8" applyFont="1" applyFill="1" applyBorder="1" applyAlignment="1">
      <alignment horizontal="center" vertical="center" wrapText="1"/>
    </xf>
    <xf numFmtId="0" fontId="27" fillId="3" borderId="56" xfId="8" applyFont="1" applyFill="1" applyBorder="1" applyAlignment="1">
      <alignment horizontal="left" vertical="center" wrapText="1"/>
    </xf>
    <xf numFmtId="0" fontId="16" fillId="3" borderId="56" xfId="8" applyFont="1" applyFill="1" applyBorder="1" applyAlignment="1">
      <alignment horizontal="center" vertical="center" wrapText="1"/>
    </xf>
    <xf numFmtId="0" fontId="42" fillId="3" borderId="56" xfId="8" quotePrefix="1" applyFont="1" applyFill="1" applyBorder="1" applyAlignment="1">
      <alignment horizontal="center" vertical="center" wrapText="1"/>
    </xf>
    <xf numFmtId="0" fontId="16" fillId="3" borderId="0" xfId="8" applyFont="1" applyFill="1" applyAlignment="1">
      <alignment horizontal="center" vertical="center" wrapText="1"/>
    </xf>
    <xf numFmtId="0" fontId="27" fillId="3" borderId="56" xfId="8" applyFont="1" applyFill="1" applyBorder="1" applyAlignment="1">
      <alignment horizontal="center" vertical="center"/>
    </xf>
    <xf numFmtId="0" fontId="42" fillId="3" borderId="144" xfId="8" quotePrefix="1" applyFont="1" applyFill="1" applyBorder="1" applyAlignment="1">
      <alignment horizontal="center" vertical="center"/>
    </xf>
    <xf numFmtId="0" fontId="42" fillId="3" borderId="13" xfId="8" quotePrefix="1" applyFont="1" applyFill="1" applyBorder="1" applyAlignment="1">
      <alignment horizontal="center" vertical="center"/>
    </xf>
    <xf numFmtId="0" fontId="27" fillId="3" borderId="0" xfId="8" applyFont="1" applyFill="1" applyAlignment="1">
      <alignment horizontal="left" vertical="center" wrapText="1"/>
    </xf>
    <xf numFmtId="0" fontId="16" fillId="3" borderId="140" xfId="8" quotePrefix="1" applyFont="1" applyFill="1" applyBorder="1" applyAlignment="1">
      <alignment vertical="center"/>
    </xf>
    <xf numFmtId="0" fontId="16" fillId="3" borderId="4" xfId="8" applyFont="1" applyFill="1" applyBorder="1" applyAlignment="1">
      <alignment horizontal="left" vertical="center" wrapText="1"/>
    </xf>
    <xf numFmtId="0" fontId="27" fillId="3" borderId="51" xfId="8" applyFont="1" applyFill="1" applyBorder="1" applyAlignment="1">
      <alignment horizontal="center" vertical="center"/>
    </xf>
    <xf numFmtId="0" fontId="27" fillId="3" borderId="51" xfId="8" applyFont="1" applyFill="1" applyBorder="1" applyAlignment="1">
      <alignment horizontal="left" vertical="center" wrapText="1"/>
    </xf>
    <xf numFmtId="0" fontId="16" fillId="3" borderId="51" xfId="8" applyFont="1" applyFill="1" applyBorder="1" applyAlignment="1">
      <alignment horizontal="center" vertical="center" wrapText="1"/>
    </xf>
    <xf numFmtId="0" fontId="16" fillId="3" borderId="144" xfId="8" applyFont="1" applyFill="1" applyBorder="1" applyAlignment="1">
      <alignment horizontal="left" vertical="center"/>
    </xf>
    <xf numFmtId="0" fontId="16" fillId="3" borderId="140" xfId="8" applyFont="1" applyFill="1" applyBorder="1" applyAlignment="1">
      <alignment horizontal="left" vertical="center"/>
    </xf>
    <xf numFmtId="0" fontId="42" fillId="3" borderId="146" xfId="8" quotePrefix="1" applyFont="1" applyFill="1" applyBorder="1" applyAlignment="1">
      <alignment horizontal="center" vertical="center"/>
    </xf>
    <xf numFmtId="0" fontId="16" fillId="3" borderId="147" xfId="8" applyFont="1" applyFill="1" applyBorder="1" applyAlignment="1">
      <alignment horizontal="left" vertical="center"/>
    </xf>
    <xf numFmtId="0" fontId="27" fillId="3" borderId="0" xfId="8" applyFont="1" applyFill="1" applyAlignment="1">
      <alignment horizontal="center" vertical="center"/>
    </xf>
    <xf numFmtId="0" fontId="27" fillId="3" borderId="0" xfId="8" applyFont="1" applyFill="1" applyAlignment="1">
      <alignment horizontal="center" vertical="center" wrapText="1"/>
    </xf>
    <xf numFmtId="0" fontId="42" fillId="3" borderId="56" xfId="8" quotePrefix="1" applyFont="1" applyFill="1" applyBorder="1" applyAlignment="1">
      <alignment horizontal="center" vertical="center"/>
    </xf>
    <xf numFmtId="0" fontId="40" fillId="3" borderId="12" xfId="8" applyFont="1" applyFill="1" applyBorder="1" applyAlignment="1">
      <alignment horizontal="center" vertical="center"/>
    </xf>
    <xf numFmtId="0" fontId="40" fillId="3" borderId="0" xfId="8" applyFont="1" applyFill="1" applyAlignment="1">
      <alignment horizontal="center" vertical="center"/>
    </xf>
    <xf numFmtId="0" fontId="40" fillId="3" borderId="13" xfId="8" applyFont="1" applyFill="1" applyBorder="1" applyAlignment="1">
      <alignment horizontal="center" vertical="center"/>
    </xf>
    <xf numFmtId="0" fontId="27" fillId="3" borderId="0" xfId="8" applyFont="1" applyFill="1" applyAlignment="1">
      <alignment vertical="center" wrapText="1"/>
    </xf>
    <xf numFmtId="0" fontId="42" fillId="3" borderId="0" xfId="8" quotePrefix="1" applyFont="1" applyFill="1" applyAlignment="1">
      <alignment horizontal="center" vertical="center"/>
    </xf>
    <xf numFmtId="0" fontId="16" fillId="3" borderId="0" xfId="8" applyFont="1" applyFill="1" applyAlignment="1">
      <alignment horizontal="left" vertical="top"/>
    </xf>
    <xf numFmtId="0" fontId="27" fillId="3" borderId="0" xfId="8" applyFont="1" applyFill="1"/>
    <xf numFmtId="0" fontId="16" fillId="0" borderId="53" xfId="8" applyFont="1" applyBorder="1" applyAlignment="1">
      <alignment vertical="center"/>
    </xf>
    <xf numFmtId="0" fontId="16" fillId="0" borderId="5" xfId="8" applyFont="1" applyBorder="1" applyAlignment="1">
      <alignment vertical="center"/>
    </xf>
    <xf numFmtId="0" fontId="16" fillId="0" borderId="51" xfId="8" applyFont="1" applyBorder="1" applyAlignment="1">
      <alignment horizontal="right" vertical="center"/>
    </xf>
    <xf numFmtId="0" fontId="16" fillId="0" borderId="142" xfId="8" applyFont="1" applyBorder="1" applyAlignment="1">
      <alignment horizontal="left" vertical="center"/>
    </xf>
    <xf numFmtId="0" fontId="16" fillId="0" borderId="143" xfId="8" applyFont="1" applyBorder="1" applyAlignment="1">
      <alignment horizontal="left" vertical="center"/>
    </xf>
    <xf numFmtId="0" fontId="16" fillId="0" borderId="12" xfId="8" applyFont="1" applyBorder="1" applyAlignment="1">
      <alignment vertical="center" wrapText="1"/>
    </xf>
    <xf numFmtId="0" fontId="27" fillId="0" borderId="1" xfId="8" applyFont="1" applyBorder="1" applyAlignment="1">
      <alignment horizontal="center" vertical="center"/>
    </xf>
    <xf numFmtId="0" fontId="16" fillId="0" borderId="2" xfId="8" applyFont="1" applyBorder="1" applyAlignment="1">
      <alignment horizontal="left" vertical="center" wrapText="1"/>
    </xf>
    <xf numFmtId="0" fontId="16" fillId="0" borderId="3" xfId="8" applyFont="1" applyBorder="1" applyAlignment="1">
      <alignment horizontal="center" vertical="center" wrapText="1"/>
    </xf>
    <xf numFmtId="0" fontId="16" fillId="0" borderId="140" xfId="8" applyFont="1" applyBorder="1" applyAlignment="1">
      <alignment horizontal="center" vertical="center"/>
    </xf>
    <xf numFmtId="0" fontId="16" fillId="0" borderId="141" xfId="8" quotePrefix="1" applyFont="1" applyBorder="1" applyAlignment="1">
      <alignment horizontal="center" vertical="center"/>
    </xf>
    <xf numFmtId="0" fontId="16" fillId="0" borderId="53" xfId="8" applyFont="1" applyBorder="1" applyAlignment="1">
      <alignment horizontal="left" vertical="center" wrapText="1"/>
    </xf>
    <xf numFmtId="0" fontId="16" fillId="0" borderId="56" xfId="8" applyFont="1" applyBorder="1" applyAlignment="1">
      <alignment horizontal="left" vertical="center" wrapText="1"/>
    </xf>
    <xf numFmtId="0" fontId="16" fillId="0" borderId="144" xfId="8" applyFont="1" applyBorder="1" applyAlignment="1">
      <alignment horizontal="center" vertical="center"/>
    </xf>
    <xf numFmtId="0" fontId="16" fillId="0" borderId="145" xfId="8" applyFont="1" applyBorder="1" applyAlignment="1">
      <alignment horizontal="center" vertical="center"/>
    </xf>
    <xf numFmtId="0" fontId="16" fillId="0" borderId="51" xfId="8" applyFont="1" applyBorder="1" applyAlignment="1">
      <alignment horizontal="left" vertical="center" wrapText="1"/>
    </xf>
    <xf numFmtId="0" fontId="16" fillId="0" borderId="141" xfId="8" applyFont="1" applyBorder="1" applyAlignment="1">
      <alignment horizontal="center" vertical="center"/>
    </xf>
    <xf numFmtId="0" fontId="16" fillId="0" borderId="12" xfId="8" applyFont="1" applyBorder="1" applyAlignment="1">
      <alignment horizontal="left" vertical="center" wrapText="1"/>
    </xf>
    <xf numFmtId="0" fontId="16" fillId="0" borderId="13" xfId="8" applyFont="1" applyBorder="1" applyAlignment="1">
      <alignment horizontal="left" vertical="center" wrapText="1"/>
    </xf>
    <xf numFmtId="0" fontId="27" fillId="0" borderId="13" xfId="8" applyFont="1" applyBorder="1" applyAlignment="1">
      <alignment horizontal="center" vertical="center"/>
    </xf>
    <xf numFmtId="0" fontId="27" fillId="0" borderId="56" xfId="8" applyFont="1" applyBorder="1" applyAlignment="1">
      <alignment horizontal="center" vertical="center" wrapText="1"/>
    </xf>
    <xf numFmtId="0" fontId="27" fillId="0" borderId="56" xfId="8" applyFont="1" applyBorder="1" applyAlignment="1">
      <alignment horizontal="left" vertical="center" wrapText="1"/>
    </xf>
    <xf numFmtId="0" fontId="42" fillId="0" borderId="56" xfId="8" quotePrefix="1" applyFont="1" applyBorder="1" applyAlignment="1">
      <alignment horizontal="center" vertical="center" wrapText="1"/>
    </xf>
    <xf numFmtId="0" fontId="27" fillId="0" borderId="56" xfId="8" applyFont="1" applyBorder="1" applyAlignment="1">
      <alignment horizontal="center" vertical="center"/>
    </xf>
    <xf numFmtId="0" fontId="42" fillId="0" borderId="144" xfId="8" quotePrefix="1" applyFont="1" applyBorder="1" applyAlignment="1">
      <alignment horizontal="center" vertical="center"/>
    </xf>
    <xf numFmtId="0" fontId="42" fillId="0" borderId="13" xfId="8" quotePrefix="1" applyFont="1" applyBorder="1" applyAlignment="1">
      <alignment horizontal="center" vertical="center"/>
    </xf>
    <xf numFmtId="0" fontId="27" fillId="0" borderId="0" xfId="8" applyFont="1" applyAlignment="1">
      <alignment horizontal="left" vertical="center" wrapText="1"/>
    </xf>
    <xf numFmtId="0" fontId="16" fillId="0" borderId="4" xfId="8" applyFont="1" applyBorder="1" applyAlignment="1">
      <alignment horizontal="left" vertical="center" wrapText="1"/>
    </xf>
    <xf numFmtId="0" fontId="27" fillId="0" borderId="51" xfId="8" applyFont="1" applyBorder="1" applyAlignment="1">
      <alignment horizontal="center" vertical="center"/>
    </xf>
    <xf numFmtId="0" fontId="27" fillId="0" borderId="51" xfId="8" applyFont="1" applyBorder="1" applyAlignment="1">
      <alignment horizontal="left" vertical="center" wrapText="1"/>
    </xf>
    <xf numFmtId="0" fontId="16" fillId="0" borderId="144" xfId="8" applyFont="1" applyBorder="1" applyAlignment="1">
      <alignment horizontal="left" vertical="center"/>
    </xf>
    <xf numFmtId="0" fontId="16" fillId="0" borderId="140" xfId="8" applyFont="1" applyBorder="1" applyAlignment="1">
      <alignment horizontal="left" vertical="center"/>
    </xf>
    <xf numFmtId="0" fontId="42" fillId="0" borderId="146" xfId="8" quotePrefix="1" applyFont="1" applyBorder="1" applyAlignment="1">
      <alignment horizontal="center" vertical="center"/>
    </xf>
    <xf numFmtId="0" fontId="16" fillId="0" borderId="147" xfId="8" applyFont="1" applyBorder="1" applyAlignment="1">
      <alignment horizontal="left" vertical="center"/>
    </xf>
    <xf numFmtId="0" fontId="27" fillId="0" borderId="0" xfId="8" applyFont="1" applyAlignment="1">
      <alignment horizontal="center" vertical="center" wrapText="1"/>
    </xf>
    <xf numFmtId="0" fontId="42" fillId="0" borderId="56" xfId="8" quotePrefix="1" applyFont="1" applyBorder="1" applyAlignment="1">
      <alignment horizontal="center" vertical="center"/>
    </xf>
    <xf numFmtId="0" fontId="40" fillId="0" borderId="12" xfId="8" applyFont="1" applyBorder="1" applyAlignment="1">
      <alignment horizontal="center" vertical="center"/>
    </xf>
    <xf numFmtId="0" fontId="40" fillId="0" borderId="13" xfId="8" applyFont="1" applyBorder="1" applyAlignment="1">
      <alignment horizontal="center" vertical="center"/>
    </xf>
    <xf numFmtId="0" fontId="27" fillId="0" borderId="13" xfId="8" applyFont="1" applyBorder="1" applyAlignment="1">
      <alignment vertical="center" wrapText="1"/>
    </xf>
    <xf numFmtId="0" fontId="27" fillId="0" borderId="0" xfId="8" applyFont="1" applyAlignment="1">
      <alignment vertical="center" wrapText="1"/>
    </xf>
    <xf numFmtId="0" fontId="42" fillId="0" borderId="0" xfId="8" quotePrefix="1" applyFont="1" applyAlignment="1">
      <alignment horizontal="center" vertical="center"/>
    </xf>
    <xf numFmtId="0" fontId="16" fillId="0" borderId="2" xfId="8" applyFont="1" applyBorder="1"/>
    <xf numFmtId="0" fontId="16" fillId="0" borderId="4" xfId="8" applyFont="1" applyBorder="1" applyAlignment="1">
      <alignment horizontal="right" vertical="center"/>
    </xf>
    <xf numFmtId="0" fontId="16" fillId="0" borderId="3" xfId="8" applyFont="1" applyBorder="1" applyAlignment="1">
      <alignment horizontal="right" vertical="center"/>
    </xf>
    <xf numFmtId="0" fontId="16" fillId="0" borderId="6" xfId="8" applyFont="1" applyBorder="1" applyAlignment="1">
      <alignment horizontal="right" vertical="center"/>
    </xf>
    <xf numFmtId="0" fontId="1" fillId="0" borderId="0" xfId="8" applyAlignment="1">
      <alignment horizontal="center" vertical="center"/>
    </xf>
    <xf numFmtId="0" fontId="1" fillId="0" borderId="13" xfId="8" applyBorder="1" applyAlignment="1">
      <alignment horizontal="center" vertical="center"/>
    </xf>
    <xf numFmtId="0" fontId="27" fillId="0" borderId="4" xfId="8" applyFont="1" applyBorder="1" applyAlignment="1">
      <alignment horizontal="center" vertical="center"/>
    </xf>
    <xf numFmtId="0" fontId="25" fillId="0" borderId="2" xfId="8" applyFont="1" applyBorder="1" applyAlignment="1">
      <alignment horizontal="left" vertical="center"/>
    </xf>
    <xf numFmtId="0" fontId="25" fillId="0" borderId="4" xfId="8" applyFont="1" applyBorder="1" applyAlignment="1">
      <alignment horizontal="left" vertical="center"/>
    </xf>
    <xf numFmtId="0" fontId="25" fillId="0" borderId="3" xfId="8" applyFont="1" applyBorder="1" applyAlignment="1">
      <alignment horizontal="left" vertical="center"/>
    </xf>
    <xf numFmtId="0" fontId="1" fillId="0" borderId="4" xfId="8" applyBorder="1"/>
    <xf numFmtId="0" fontId="44" fillId="0" borderId="0" xfId="8" applyFont="1" applyAlignment="1">
      <alignment wrapText="1"/>
    </xf>
    <xf numFmtId="0" fontId="25" fillId="0" borderId="52" xfId="8" applyFont="1" applyBorder="1" applyAlignment="1">
      <alignment vertical="center"/>
    </xf>
    <xf numFmtId="0" fontId="44" fillId="0" borderId="0" xfId="8" applyFont="1" applyAlignment="1">
      <alignment horizontal="left" wrapText="1"/>
    </xf>
    <xf numFmtId="0" fontId="16" fillId="0" borderId="57" xfId="8" applyFont="1" applyBorder="1" applyAlignment="1">
      <alignment vertical="center"/>
    </xf>
    <xf numFmtId="0" fontId="25" fillId="0" borderId="12" xfId="8" applyFont="1" applyBorder="1" applyAlignment="1">
      <alignment vertical="center"/>
    </xf>
    <xf numFmtId="0" fontId="25" fillId="0" borderId="1" xfId="8" applyFont="1" applyBorder="1" applyAlignment="1">
      <alignment vertical="center"/>
    </xf>
    <xf numFmtId="0" fontId="25" fillId="0" borderId="13" xfId="8" applyFont="1" applyBorder="1" applyAlignment="1">
      <alignment horizontal="center" vertical="center"/>
    </xf>
    <xf numFmtId="0" fontId="1" fillId="0" borderId="51" xfId="8" applyBorder="1"/>
    <xf numFmtId="0" fontId="1" fillId="0" borderId="56" xfId="8" applyBorder="1"/>
    <xf numFmtId="0" fontId="16" fillId="0" borderId="20" xfId="8" applyFont="1" applyBorder="1" applyAlignment="1">
      <alignment vertical="center" wrapText="1"/>
    </xf>
    <xf numFmtId="0" fontId="25" fillId="0" borderId="20" xfId="8" applyFont="1" applyBorder="1" applyAlignment="1">
      <alignment vertical="center"/>
    </xf>
    <xf numFmtId="0" fontId="16" fillId="0" borderId="20" xfId="8" applyFont="1" applyBorder="1" applyAlignment="1">
      <alignment vertical="center"/>
    </xf>
    <xf numFmtId="0" fontId="25" fillId="0" borderId="2" xfId="8" applyFont="1" applyBorder="1" applyAlignment="1">
      <alignment vertical="center"/>
    </xf>
    <xf numFmtId="181" fontId="16" fillId="0" borderId="4" xfId="8" applyNumberFormat="1" applyFont="1" applyBorder="1" applyAlignment="1">
      <alignment horizontal="center" vertical="center"/>
    </xf>
    <xf numFmtId="181" fontId="16" fillId="0" borderId="3" xfId="8" applyNumberFormat="1" applyFont="1" applyBorder="1" applyAlignment="1">
      <alignment horizontal="center" vertical="center"/>
    </xf>
    <xf numFmtId="181" fontId="16" fillId="0" borderId="13" xfId="8" applyNumberFormat="1" applyFont="1" applyBorder="1" applyAlignment="1">
      <alignment vertical="center"/>
    </xf>
    <xf numFmtId="0" fontId="16" fillId="0" borderId="53" xfId="8" applyFont="1" applyBorder="1" applyAlignment="1">
      <alignment vertical="center" wrapText="1"/>
    </xf>
    <xf numFmtId="181" fontId="16" fillId="0" borderId="56" xfId="8" applyNumberFormat="1" applyFont="1" applyBorder="1" applyAlignment="1">
      <alignment horizontal="center" vertical="center"/>
    </xf>
    <xf numFmtId="181" fontId="16" fillId="0" borderId="54" xfId="8" applyNumberFormat="1" applyFont="1" applyBorder="1" applyAlignment="1">
      <alignment vertical="center"/>
    </xf>
    <xf numFmtId="0" fontId="42" fillId="0" borderId="0" xfId="8" applyFont="1" applyAlignment="1">
      <alignment vertical="top" wrapText="1"/>
    </xf>
    <xf numFmtId="0" fontId="42" fillId="0" borderId="0" xfId="8" applyFont="1" applyAlignment="1">
      <alignment horizontal="center" vertical="center"/>
    </xf>
    <xf numFmtId="0" fontId="42" fillId="0" borderId="0" xfId="8" applyFont="1" applyAlignment="1">
      <alignment horizontal="left" vertical="top"/>
    </xf>
    <xf numFmtId="0" fontId="16" fillId="0" borderId="0" xfId="8" applyFont="1" applyAlignment="1">
      <alignment horizontal="left"/>
    </xf>
    <xf numFmtId="0" fontId="42" fillId="0" borderId="0" xfId="8" applyFont="1" applyAlignment="1">
      <alignment vertical="center"/>
    </xf>
    <xf numFmtId="0" fontId="16" fillId="0" borderId="12" xfId="8" applyFont="1" applyBorder="1" applyAlignment="1">
      <alignment vertical="top"/>
    </xf>
    <xf numFmtId="0" fontId="16" fillId="0" borderId="13" xfId="8" applyFont="1" applyBorder="1" applyAlignment="1">
      <alignment vertical="top"/>
    </xf>
    <xf numFmtId="0" fontId="16" fillId="0" borderId="56" xfId="8" applyFont="1" applyBorder="1" applyAlignment="1">
      <alignment horizontal="right" vertical="center"/>
    </xf>
    <xf numFmtId="0" fontId="45" fillId="0" borderId="12" xfId="8" applyFont="1" applyBorder="1" applyAlignment="1">
      <alignment vertical="center"/>
    </xf>
    <xf numFmtId="0" fontId="45" fillId="0" borderId="53" xfId="8" applyFont="1" applyBorder="1" applyAlignment="1">
      <alignment vertical="center"/>
    </xf>
    <xf numFmtId="0" fontId="45" fillId="0" borderId="0" xfId="8" applyFont="1" applyAlignment="1">
      <alignment horizontal="left" vertical="center"/>
    </xf>
    <xf numFmtId="0" fontId="44" fillId="0" borderId="0" xfId="8" applyFont="1" applyAlignment="1">
      <alignment horizontal="left" vertical="center"/>
    </xf>
    <xf numFmtId="0" fontId="1" fillId="0" borderId="0" xfId="18" applyFont="1">
      <alignment vertical="center"/>
    </xf>
    <xf numFmtId="0" fontId="12" fillId="0" borderId="0" xfId="18" applyFont="1" applyAlignment="1">
      <alignment horizontal="right" vertical="center"/>
    </xf>
    <xf numFmtId="0" fontId="12" fillId="0" borderId="5" xfId="18" applyFont="1" applyBorder="1" applyAlignment="1">
      <alignment horizontal="right" vertical="center"/>
    </xf>
    <xf numFmtId="0" fontId="12" fillId="0" borderId="51" xfId="18" applyFont="1" applyBorder="1">
      <alignment vertical="center"/>
    </xf>
    <xf numFmtId="0" fontId="12" fillId="0" borderId="51" xfId="18" applyFont="1" applyBorder="1" applyAlignment="1">
      <alignment horizontal="right" vertical="center"/>
    </xf>
    <xf numFmtId="0" fontId="12" fillId="0" borderId="6" xfId="18" applyFont="1" applyBorder="1">
      <alignment vertical="center"/>
    </xf>
    <xf numFmtId="0" fontId="12" fillId="0" borderId="53" xfId="18" applyFont="1" applyBorder="1" applyAlignment="1">
      <alignment horizontal="right" vertical="center"/>
    </xf>
    <xf numFmtId="0" fontId="12" fillId="0" borderId="56" xfId="18" applyFont="1" applyBorder="1">
      <alignment vertical="center"/>
    </xf>
    <xf numFmtId="0" fontId="12" fillId="0" borderId="56" xfId="18" applyFont="1" applyBorder="1" applyAlignment="1">
      <alignment horizontal="right" vertical="center"/>
    </xf>
    <xf numFmtId="0" fontId="5" fillId="0" borderId="56" xfId="18" applyFont="1" applyBorder="1">
      <alignment vertical="center"/>
    </xf>
    <xf numFmtId="0" fontId="12" fillId="0" borderId="54" xfId="18" applyFont="1" applyBorder="1">
      <alignment vertical="center"/>
    </xf>
    <xf numFmtId="0" fontId="1" fillId="0" borderId="51" xfId="18" applyFont="1" applyBorder="1">
      <alignment vertical="center"/>
    </xf>
    <xf numFmtId="0" fontId="1" fillId="0" borderId="6" xfId="18" applyFont="1" applyBorder="1">
      <alignment vertical="center"/>
    </xf>
    <xf numFmtId="0" fontId="1" fillId="0" borderId="0" xfId="18" applyFont="1" applyBorder="1">
      <alignment vertical="center"/>
    </xf>
    <xf numFmtId="0" fontId="1" fillId="0" borderId="13" xfId="18" applyFont="1" applyBorder="1">
      <alignment vertical="center"/>
    </xf>
    <xf numFmtId="0" fontId="1" fillId="0" borderId="56" xfId="18" applyFont="1" applyBorder="1">
      <alignment vertical="center"/>
    </xf>
    <xf numFmtId="0" fontId="1" fillId="0" borderId="54" xfId="18" applyFont="1" applyBorder="1">
      <alignment vertical="center"/>
    </xf>
    <xf numFmtId="0" fontId="12" fillId="0" borderId="0" xfId="18" applyFont="1" applyBorder="1" applyAlignment="1">
      <alignment vertical="center"/>
    </xf>
    <xf numFmtId="0" fontId="12" fillId="0" borderId="152" xfId="18" applyFont="1" applyBorder="1" applyAlignment="1">
      <alignment vertical="center"/>
    </xf>
    <xf numFmtId="0" fontId="1" fillId="0" borderId="0" xfId="18" applyFont="1" applyBorder="1" applyAlignment="1">
      <alignment vertical="center"/>
    </xf>
    <xf numFmtId="0" fontId="1" fillId="0" borderId="152" xfId="18" applyFont="1" applyBorder="1" applyAlignment="1">
      <alignment vertical="center"/>
    </xf>
    <xf numFmtId="0" fontId="1" fillId="0" borderId="2" xfId="18" applyFont="1" applyBorder="1" applyAlignment="1">
      <alignment horizontal="right" vertical="center"/>
    </xf>
    <xf numFmtId="0" fontId="1" fillId="0" borderId="4" xfId="18" applyFont="1" applyBorder="1">
      <alignment vertical="center"/>
    </xf>
    <xf numFmtId="0" fontId="1" fillId="0" borderId="4" xfId="18" applyFont="1" applyBorder="1" applyAlignment="1">
      <alignment horizontal="center" vertical="center"/>
    </xf>
    <xf numFmtId="0" fontId="1" fillId="0" borderId="4" xfId="18" applyFont="1" applyBorder="1" applyAlignment="1">
      <alignment horizontal="right" vertical="center"/>
    </xf>
    <xf numFmtId="0" fontId="1" fillId="0" borderId="3" xfId="18" applyFont="1" applyBorder="1">
      <alignment vertical="center"/>
    </xf>
    <xf numFmtId="0" fontId="12" fillId="0" borderId="2" xfId="18" applyFont="1" applyBorder="1" applyAlignment="1">
      <alignment horizontal="right" vertical="center"/>
    </xf>
    <xf numFmtId="0" fontId="12" fillId="0" borderId="4" xfId="18" applyFont="1" applyBorder="1">
      <alignment vertical="center"/>
    </xf>
    <xf numFmtId="0" fontId="12" fillId="0" borderId="4" xfId="18" applyFont="1" applyBorder="1" applyAlignment="1">
      <alignment horizontal="center" vertical="center"/>
    </xf>
    <xf numFmtId="0" fontId="12" fillId="0" borderId="4" xfId="18" applyFont="1" applyBorder="1" applyAlignment="1">
      <alignment horizontal="right" vertical="center"/>
    </xf>
    <xf numFmtId="0" fontId="12" fillId="0" borderId="3" xfId="18" applyFont="1" applyBorder="1">
      <alignment vertical="center"/>
    </xf>
    <xf numFmtId="0" fontId="12" fillId="0" borderId="0" xfId="18" applyFont="1" applyBorder="1" applyAlignment="1">
      <alignment horizontal="center" vertical="center"/>
    </xf>
    <xf numFmtId="0" fontId="12" fillId="0" borderId="0" xfId="18" applyFont="1" applyBorder="1" applyAlignment="1">
      <alignment horizontal="right" vertical="center"/>
    </xf>
    <xf numFmtId="0" fontId="12" fillId="0" borderId="0" xfId="18" applyFont="1" applyBorder="1">
      <alignment vertical="center"/>
    </xf>
    <xf numFmtId="0" fontId="12" fillId="0" borderId="0" xfId="18" applyFont="1" applyBorder="1" applyAlignment="1">
      <alignment horizontal="left" vertical="center"/>
    </xf>
    <xf numFmtId="0" fontId="6" fillId="0" borderId="0" xfId="18" applyFont="1">
      <alignment vertical="center"/>
    </xf>
    <xf numFmtId="0" fontId="6" fillId="0" borderId="0" xfId="18" applyFont="1" applyBorder="1" applyAlignment="1">
      <alignment horizontal="center" vertical="center"/>
    </xf>
    <xf numFmtId="0" fontId="6" fillId="0" borderId="0" xfId="18" applyFont="1" applyBorder="1">
      <alignment vertical="center"/>
    </xf>
    <xf numFmtId="0" fontId="13" fillId="0" borderId="0" xfId="18" applyFont="1">
      <alignment vertical="center"/>
    </xf>
    <xf numFmtId="0" fontId="5" fillId="0" borderId="0" xfId="18" applyFont="1">
      <alignment vertical="center"/>
    </xf>
    <xf numFmtId="0" fontId="46" fillId="0" borderId="0" xfId="18" applyFont="1" applyFill="1">
      <alignment vertical="center"/>
    </xf>
    <xf numFmtId="0" fontId="47" fillId="0" borderId="0" xfId="18" applyFont="1" applyFill="1" applyAlignment="1">
      <alignment horizontal="right" vertical="center"/>
    </xf>
    <xf numFmtId="0" fontId="46" fillId="0" borderId="0" xfId="18" applyFont="1" applyFill="1" applyAlignment="1">
      <alignment horizontal="right" vertical="center"/>
    </xf>
    <xf numFmtId="0" fontId="1" fillId="0" borderId="0" xfId="18" applyFont="1" applyFill="1" applyBorder="1" applyAlignment="1">
      <alignment vertical="center"/>
    </xf>
    <xf numFmtId="0" fontId="1" fillId="0" borderId="0" xfId="18" applyFont="1" applyFill="1">
      <alignment vertical="center"/>
    </xf>
    <xf numFmtId="0" fontId="1" fillId="0" borderId="0" xfId="20" applyFont="1" applyAlignment="1">
      <alignment vertical="center"/>
    </xf>
    <xf numFmtId="0" fontId="1" fillId="0" borderId="0" xfId="20" applyFont="1" applyAlignment="1">
      <alignment horizontal="right" vertical="center"/>
    </xf>
    <xf numFmtId="0" fontId="1" fillId="0" borderId="2" xfId="20" applyFont="1" applyBorder="1" applyAlignment="1">
      <alignment vertical="center"/>
    </xf>
    <xf numFmtId="0" fontId="1" fillId="0" borderId="4" xfId="20" applyFont="1" applyBorder="1" applyAlignment="1">
      <alignment horizontal="right" vertical="center"/>
    </xf>
    <xf numFmtId="0" fontId="1" fillId="0" borderId="4" xfId="20" applyFont="1" applyBorder="1" applyAlignment="1">
      <alignment vertical="center"/>
    </xf>
    <xf numFmtId="0" fontId="1" fillId="0" borderId="3" xfId="20" applyFont="1" applyBorder="1" applyAlignment="1">
      <alignment vertical="center"/>
    </xf>
    <xf numFmtId="0" fontId="1" fillId="0" borderId="5" xfId="20" applyFont="1" applyBorder="1" applyAlignment="1">
      <alignment vertical="center"/>
    </xf>
    <xf numFmtId="0" fontId="1" fillId="0" borderId="51" xfId="20" applyFont="1" applyBorder="1" applyAlignment="1">
      <alignment horizontal="right" vertical="center"/>
    </xf>
    <xf numFmtId="0" fontId="1" fillId="0" borderId="51" xfId="20" applyFont="1" applyBorder="1" applyAlignment="1">
      <alignment vertical="center"/>
    </xf>
    <xf numFmtId="0" fontId="1" fillId="0" borderId="6" xfId="20" applyFont="1" applyBorder="1" applyAlignment="1">
      <alignment vertical="center"/>
    </xf>
    <xf numFmtId="0" fontId="1" fillId="0" borderId="12" xfId="20" applyFont="1" applyBorder="1" applyAlignment="1">
      <alignment vertical="center"/>
    </xf>
    <xf numFmtId="0" fontId="1" fillId="0" borderId="0" xfId="20" applyFont="1" applyBorder="1" applyAlignment="1">
      <alignment horizontal="right" vertical="center"/>
    </xf>
    <xf numFmtId="0" fontId="1" fillId="0" borderId="0" xfId="20" applyFont="1" applyBorder="1" applyAlignment="1">
      <alignment vertical="center"/>
    </xf>
    <xf numFmtId="0" fontId="1" fillId="0" borderId="13" xfId="20" applyFont="1" applyBorder="1" applyAlignment="1">
      <alignment vertical="center"/>
    </xf>
    <xf numFmtId="0" fontId="1" fillId="0" borderId="53" xfId="20" applyFont="1" applyBorder="1" applyAlignment="1">
      <alignment vertical="center"/>
    </xf>
    <xf numFmtId="0" fontId="1" fillId="0" borderId="56" xfId="20" applyFont="1" applyBorder="1" applyAlignment="1">
      <alignment vertical="center"/>
    </xf>
    <xf numFmtId="0" fontId="1" fillId="0" borderId="54" xfId="20" applyFont="1" applyBorder="1" applyAlignment="1">
      <alignment vertical="center"/>
    </xf>
    <xf numFmtId="0" fontId="13" fillId="0" borderId="0" xfId="20" applyFont="1" applyAlignment="1">
      <alignment vertical="center"/>
    </xf>
    <xf numFmtId="0" fontId="13" fillId="0" borderId="0" xfId="20" applyFont="1" applyAlignment="1">
      <alignment vertical="center" wrapText="1"/>
    </xf>
    <xf numFmtId="0" fontId="1" fillId="0" borderId="0" xfId="21" applyFont="1" applyAlignment="1">
      <alignment vertical="center"/>
    </xf>
    <xf numFmtId="0" fontId="1" fillId="0" borderId="0" xfId="21" applyFont="1" applyAlignment="1">
      <alignment horizontal="right" vertical="center"/>
    </xf>
    <xf numFmtId="0" fontId="1" fillId="0" borderId="2" xfId="21" applyFont="1" applyBorder="1" applyAlignment="1">
      <alignment vertical="center"/>
    </xf>
    <xf numFmtId="0" fontId="1" fillId="0" borderId="4" xfId="21" applyFont="1" applyBorder="1" applyAlignment="1">
      <alignment horizontal="right" vertical="center"/>
    </xf>
    <xf numFmtId="0" fontId="1" fillId="0" borderId="4" xfId="21" applyFont="1" applyBorder="1" applyAlignment="1">
      <alignment vertical="center"/>
    </xf>
    <xf numFmtId="0" fontId="1" fillId="0" borderId="3" xfId="21" applyFont="1" applyBorder="1" applyAlignment="1">
      <alignment vertical="center"/>
    </xf>
    <xf numFmtId="0" fontId="1" fillId="0" borderId="5" xfId="21" applyFont="1" applyBorder="1" applyAlignment="1">
      <alignment vertical="center"/>
    </xf>
    <xf numFmtId="0" fontId="1" fillId="0" borderId="51" xfId="21" applyFont="1" applyBorder="1" applyAlignment="1">
      <alignment horizontal="right" vertical="center"/>
    </xf>
    <xf numFmtId="0" fontId="1" fillId="0" borderId="51" xfId="21" applyFont="1" applyBorder="1" applyAlignment="1">
      <alignment vertical="center"/>
    </xf>
    <xf numFmtId="0" fontId="1" fillId="0" borderId="6" xfId="21" applyFont="1" applyBorder="1" applyAlignment="1">
      <alignment vertical="center"/>
    </xf>
    <xf numFmtId="0" fontId="1" fillId="0" borderId="53" xfId="21" applyFont="1" applyBorder="1" applyAlignment="1">
      <alignment vertical="center"/>
    </xf>
    <xf numFmtId="0" fontId="1" fillId="0" borderId="56" xfId="21" applyFont="1" applyBorder="1" applyAlignment="1">
      <alignment horizontal="right" vertical="center"/>
    </xf>
    <xf numFmtId="0" fontId="1" fillId="0" borderId="56" xfId="21" applyFont="1" applyBorder="1" applyAlignment="1">
      <alignment vertical="center"/>
    </xf>
    <xf numFmtId="0" fontId="1" fillId="0" borderId="54" xfId="21" applyFont="1" applyBorder="1" applyAlignment="1">
      <alignment vertical="center"/>
    </xf>
    <xf numFmtId="0" fontId="1" fillId="0" borderId="0" xfId="21" applyFont="1" applyBorder="1" applyAlignment="1">
      <alignment vertical="center"/>
    </xf>
    <xf numFmtId="0" fontId="1" fillId="0" borderId="13" xfId="21" applyFont="1" applyBorder="1" applyAlignment="1">
      <alignment vertical="center"/>
    </xf>
    <xf numFmtId="0" fontId="1" fillId="0" borderId="12" xfId="21" applyFont="1" applyBorder="1" applyAlignment="1">
      <alignment vertical="center"/>
    </xf>
    <xf numFmtId="0" fontId="13" fillId="0" borderId="0" xfId="21" applyFont="1" applyAlignment="1">
      <alignment vertical="center"/>
    </xf>
    <xf numFmtId="0" fontId="13" fillId="0" borderId="0" xfId="21" applyFont="1" applyAlignment="1">
      <alignment vertical="center" wrapText="1"/>
    </xf>
    <xf numFmtId="0" fontId="1" fillId="0" borderId="0" xfId="22" applyFont="1" applyAlignment="1">
      <alignment vertical="center"/>
    </xf>
    <xf numFmtId="0" fontId="1" fillId="0" borderId="0" xfId="22" applyFont="1" applyAlignment="1">
      <alignment horizontal="right" vertical="center"/>
    </xf>
    <xf numFmtId="0" fontId="1" fillId="0" borderId="5" xfId="22" applyFont="1" applyBorder="1" applyAlignment="1">
      <alignment vertical="center"/>
    </xf>
    <xf numFmtId="0" fontId="1" fillId="0" borderId="51" xfId="22" applyFont="1" applyBorder="1" applyAlignment="1">
      <alignment horizontal="right" vertical="center"/>
    </xf>
    <xf numFmtId="0" fontId="1" fillId="0" borderId="51" xfId="22" applyFont="1" applyBorder="1" applyAlignment="1">
      <alignment vertical="center"/>
    </xf>
    <xf numFmtId="0" fontId="1" fillId="0" borderId="6" xfId="22" applyFont="1" applyBorder="1" applyAlignment="1">
      <alignment vertical="center"/>
    </xf>
    <xf numFmtId="0" fontId="1" fillId="0" borderId="12" xfId="22" applyFont="1" applyBorder="1" applyAlignment="1">
      <alignment vertical="center"/>
    </xf>
    <xf numFmtId="0" fontId="1" fillId="0" borderId="0" xfId="22" applyFont="1" applyBorder="1" applyAlignment="1">
      <alignment horizontal="right" vertical="center"/>
    </xf>
    <xf numFmtId="0" fontId="1" fillId="0" borderId="0" xfId="22" applyFont="1" applyBorder="1" applyAlignment="1">
      <alignment vertical="center"/>
    </xf>
    <xf numFmtId="0" fontId="1" fillId="0" borderId="13" xfId="22" applyFont="1" applyBorder="1" applyAlignment="1">
      <alignment vertical="center"/>
    </xf>
    <xf numFmtId="0" fontId="1" fillId="0" borderId="0" xfId="22" applyFont="1" applyBorder="1" applyAlignment="1">
      <alignment horizontal="center" vertical="center"/>
    </xf>
    <xf numFmtId="0" fontId="1" fillId="0" borderId="53" xfId="22" applyFont="1" applyBorder="1" applyAlignment="1">
      <alignment vertical="center"/>
    </xf>
    <xf numFmtId="0" fontId="1" fillId="0" borderId="56" xfId="22" applyFont="1" applyBorder="1" applyAlignment="1">
      <alignment vertical="center"/>
    </xf>
    <xf numFmtId="0" fontId="1" fillId="0" borderId="54" xfId="22" applyFont="1" applyBorder="1" applyAlignment="1">
      <alignment vertical="center"/>
    </xf>
    <xf numFmtId="0" fontId="13" fillId="0" borderId="0" xfId="22" applyFont="1" applyAlignment="1">
      <alignment vertical="center"/>
    </xf>
    <xf numFmtId="0" fontId="13" fillId="0" borderId="0" xfId="22" applyFont="1" applyAlignment="1">
      <alignment vertical="center" wrapText="1"/>
    </xf>
    <xf numFmtId="0" fontId="1" fillId="0" borderId="0" xfId="23" applyFont="1" applyFill="1">
      <alignment vertical="center"/>
    </xf>
    <xf numFmtId="0" fontId="1" fillId="0" borderId="0" xfId="23" applyFont="1" applyFill="1" applyAlignment="1">
      <alignment horizontal="right" vertical="center"/>
    </xf>
    <xf numFmtId="0" fontId="12" fillId="0" borderId="0" xfId="23" applyFont="1" applyFill="1" applyAlignment="1">
      <alignment horizontal="right" vertical="center"/>
    </xf>
    <xf numFmtId="0" fontId="1" fillId="0" borderId="0" xfId="23" applyFont="1" applyFill="1" applyAlignment="1">
      <alignment vertical="center"/>
    </xf>
    <xf numFmtId="0" fontId="1" fillId="0" borderId="0" xfId="23" quotePrefix="1" applyFont="1" applyFill="1" applyAlignment="1">
      <alignment horizontal="center" vertical="center"/>
    </xf>
    <xf numFmtId="0" fontId="13" fillId="0" borderId="0" xfId="23" applyFont="1" applyFill="1">
      <alignment vertical="center"/>
    </xf>
    <xf numFmtId="0" fontId="6" fillId="0" borderId="0" xfId="23" applyFont="1" applyFill="1">
      <alignment vertical="center"/>
    </xf>
    <xf numFmtId="0" fontId="49" fillId="0" borderId="0" xfId="24" applyFont="1" applyAlignment="1">
      <alignment vertical="center"/>
    </xf>
    <xf numFmtId="0" fontId="49" fillId="0" borderId="0" xfId="24" applyFont="1" applyAlignment="1">
      <alignment horizontal="right" vertical="center"/>
    </xf>
    <xf numFmtId="0" fontId="50" fillId="0" borderId="0" xfId="24" applyFont="1" applyAlignment="1">
      <alignment horizontal="center" vertical="center"/>
    </xf>
    <xf numFmtId="0" fontId="49" fillId="0" borderId="138" xfId="24" applyFont="1" applyBorder="1" applyAlignment="1">
      <alignment vertical="center"/>
    </xf>
    <xf numFmtId="0" fontId="49" fillId="0" borderId="158" xfId="24" applyFont="1" applyBorder="1" applyAlignment="1">
      <alignment vertical="center"/>
    </xf>
    <xf numFmtId="0" fontId="49" fillId="0" borderId="139" xfId="24" applyFont="1" applyBorder="1" applyAlignment="1">
      <alignment vertical="center"/>
    </xf>
    <xf numFmtId="0" fontId="49" fillId="0" borderId="142" xfId="24" applyFont="1" applyBorder="1" applyAlignment="1">
      <alignment vertical="center"/>
    </xf>
    <xf numFmtId="0" fontId="49" fillId="0" borderId="51" xfId="24" applyFont="1" applyBorder="1" applyAlignment="1">
      <alignment vertical="center"/>
    </xf>
    <xf numFmtId="0" fontId="49" fillId="0" borderId="143" xfId="24" applyFont="1" applyBorder="1" applyAlignment="1">
      <alignment vertical="center"/>
    </xf>
    <xf numFmtId="0" fontId="51" fillId="0" borderId="51" xfId="24" applyFont="1" applyBorder="1" applyAlignment="1">
      <alignment vertical="center"/>
    </xf>
    <xf numFmtId="0" fontId="51" fillId="0" borderId="143" xfId="24" applyFont="1" applyBorder="1" applyAlignment="1">
      <alignment vertical="center"/>
    </xf>
    <xf numFmtId="0" fontId="49" fillId="0" borderId="0" xfId="24" applyFont="1" applyBorder="1" applyAlignment="1">
      <alignment horizontal="center" vertical="center"/>
    </xf>
    <xf numFmtId="0" fontId="49" fillId="0" borderId="0" xfId="9" applyFont="1" applyAlignment="1">
      <alignment vertical="center"/>
    </xf>
    <xf numFmtId="0" fontId="49" fillId="0" borderId="0" xfId="9" applyFont="1" applyAlignment="1">
      <alignment horizontal="right" vertical="center"/>
    </xf>
    <xf numFmtId="0" fontId="50" fillId="0" borderId="0" xfId="9" applyFont="1" applyAlignment="1">
      <alignment vertical="center"/>
    </xf>
    <xf numFmtId="0" fontId="50" fillId="0" borderId="0" xfId="9" applyFont="1" applyAlignment="1">
      <alignment horizontal="center" vertical="center"/>
    </xf>
    <xf numFmtId="0" fontId="49" fillId="0" borderId="0" xfId="9" applyFont="1" applyBorder="1" applyAlignment="1">
      <alignment vertical="center"/>
    </xf>
    <xf numFmtId="0" fontId="49" fillId="0" borderId="160" xfId="9" applyFont="1" applyBorder="1" applyAlignment="1">
      <alignment horizontal="center" vertical="center"/>
    </xf>
    <xf numFmtId="0" fontId="49" fillId="0" borderId="161" xfId="9" applyFont="1" applyBorder="1" applyAlignment="1">
      <alignment horizontal="center" vertical="center"/>
    </xf>
    <xf numFmtId="0" fontId="49" fillId="0" borderId="162" xfId="9" applyFont="1" applyBorder="1" applyAlignment="1">
      <alignment horizontal="center" vertical="center"/>
    </xf>
    <xf numFmtId="0" fontId="49" fillId="0" borderId="5" xfId="9" applyFont="1" applyBorder="1" applyAlignment="1">
      <alignment horizontal="center" vertical="center"/>
    </xf>
    <xf numFmtId="0" fontId="49" fillId="0" borderId="6" xfId="9" applyFont="1" applyBorder="1" applyAlignment="1">
      <alignment horizontal="center" vertical="center"/>
    </xf>
    <xf numFmtId="0" fontId="49" fillId="0" borderId="53" xfId="9" applyFont="1" applyBorder="1" applyAlignment="1">
      <alignment horizontal="center" vertical="center"/>
    </xf>
    <xf numFmtId="0" fontId="49" fillId="0" borderId="54" xfId="9" applyFont="1" applyBorder="1" applyAlignment="1">
      <alignment horizontal="center" vertical="center"/>
    </xf>
    <xf numFmtId="0" fontId="49" fillId="0" borderId="173" xfId="9" applyFont="1" applyBorder="1" applyAlignment="1">
      <alignment horizontal="center" vertical="center"/>
    </xf>
    <xf numFmtId="0" fontId="49" fillId="0" borderId="174" xfId="9" applyFont="1" applyBorder="1" applyAlignment="1">
      <alignment horizontal="center" vertical="center"/>
    </xf>
    <xf numFmtId="0" fontId="49" fillId="0" borderId="1" xfId="9" applyFont="1" applyBorder="1" applyAlignment="1">
      <alignment horizontal="center" vertical="center"/>
    </xf>
    <xf numFmtId="0" fontId="50" fillId="0" borderId="5" xfId="9" applyFont="1" applyBorder="1" applyAlignment="1">
      <alignment vertical="center"/>
    </xf>
    <xf numFmtId="0" fontId="50" fillId="0" borderId="51" xfId="9" applyFont="1" applyBorder="1" applyAlignment="1">
      <alignment vertical="center"/>
    </xf>
    <xf numFmtId="0" fontId="50" fillId="0" borderId="181" xfId="9" applyFont="1" applyBorder="1" applyAlignment="1">
      <alignment vertical="center"/>
    </xf>
    <xf numFmtId="0" fontId="50" fillId="0" borderId="6" xfId="9" applyFont="1" applyBorder="1" applyAlignment="1">
      <alignment vertical="center"/>
    </xf>
    <xf numFmtId="0" fontId="50" fillId="0" borderId="12" xfId="9" applyFont="1" applyBorder="1" applyAlignment="1">
      <alignment vertical="center"/>
    </xf>
    <xf numFmtId="0" fontId="50" fillId="0" borderId="0" xfId="9" applyFont="1" applyBorder="1" applyAlignment="1">
      <alignment vertical="center"/>
    </xf>
    <xf numFmtId="0" fontId="50" fillId="0" borderId="48" xfId="9" applyFont="1" applyBorder="1" applyAlignment="1">
      <alignment vertical="center"/>
    </xf>
    <xf numFmtId="0" fontId="50" fillId="0" borderId="13" xfId="9" applyFont="1" applyBorder="1" applyAlignment="1">
      <alignment vertical="center"/>
    </xf>
    <xf numFmtId="0" fontId="50" fillId="0" borderId="182" xfId="9" applyFont="1" applyBorder="1" applyAlignment="1">
      <alignment vertical="center"/>
    </xf>
    <xf numFmtId="0" fontId="50" fillId="0" borderId="183" xfId="9" applyFont="1" applyBorder="1" applyAlignment="1">
      <alignment vertical="center"/>
    </xf>
    <xf numFmtId="0" fontId="50" fillId="0" borderId="184" xfId="9" applyFont="1" applyBorder="1" applyAlignment="1">
      <alignment vertical="center"/>
    </xf>
    <xf numFmtId="0" fontId="50" fillId="0" borderId="185" xfId="9" applyFont="1" applyBorder="1" applyAlignment="1">
      <alignment vertical="center"/>
    </xf>
    <xf numFmtId="0" fontId="50" fillId="0" borderId="186" xfId="9" applyFont="1" applyBorder="1" applyAlignment="1">
      <alignment horizontal="right" vertical="center"/>
    </xf>
    <xf numFmtId="0" fontId="50" fillId="0" borderId="186" xfId="9" applyFont="1" applyBorder="1" applyAlignment="1">
      <alignment horizontal="center" vertical="center"/>
    </xf>
    <xf numFmtId="0" fontId="50" fillId="0" borderId="30" xfId="9" applyFont="1" applyBorder="1" applyAlignment="1">
      <alignment horizontal="right" vertical="center"/>
    </xf>
    <xf numFmtId="0" fontId="50" fillId="0" borderId="131" xfId="9" applyFont="1" applyBorder="1" applyAlignment="1">
      <alignment horizontal="right" vertical="center"/>
    </xf>
    <xf numFmtId="0" fontId="50" fillId="0" borderId="131" xfId="9" applyFont="1" applyBorder="1" applyAlignment="1">
      <alignment horizontal="center" vertical="center"/>
    </xf>
    <xf numFmtId="0" fontId="50" fillId="0" borderId="22" xfId="9" applyFont="1" applyBorder="1" applyAlignment="1">
      <alignment horizontal="right" vertical="center"/>
    </xf>
    <xf numFmtId="0" fontId="50" fillId="0" borderId="189" xfId="9" applyFont="1" applyBorder="1" applyAlignment="1">
      <alignment horizontal="right" vertical="center"/>
    </xf>
    <xf numFmtId="0" fontId="50" fillId="0" borderId="189" xfId="9" applyFont="1" applyBorder="1" applyAlignment="1">
      <alignment horizontal="center" vertical="center"/>
    </xf>
    <xf numFmtId="0" fontId="50" fillId="0" borderId="27" xfId="9" applyFont="1" applyBorder="1" applyAlignment="1">
      <alignment horizontal="right" vertical="center"/>
    </xf>
    <xf numFmtId="0" fontId="50" fillId="0" borderId="1" xfId="9" applyFont="1" applyBorder="1" applyAlignment="1">
      <alignment horizontal="right" vertical="center"/>
    </xf>
    <xf numFmtId="0" fontId="50" fillId="0" borderId="1" xfId="9" applyFont="1" applyBorder="1" applyAlignment="1">
      <alignment horizontal="center" vertical="center"/>
    </xf>
    <xf numFmtId="0" fontId="17" fillId="0" borderId="0" xfId="0" applyFont="1">
      <alignment vertical="center"/>
    </xf>
    <xf numFmtId="0" fontId="17" fillId="0" borderId="0" xfId="0" applyFont="1" applyAlignment="1">
      <alignment horizontal="left" vertical="center"/>
    </xf>
    <xf numFmtId="0" fontId="52" fillId="0" borderId="0" xfId="0" applyFont="1" applyAlignment="1">
      <alignment horizontal="left" vertical="center"/>
    </xf>
    <xf numFmtId="0" fontId="52" fillId="0" borderId="0" xfId="0" applyFont="1" applyAlignment="1">
      <alignment horizontal="right" vertical="center"/>
    </xf>
    <xf numFmtId="0" fontId="52" fillId="0" borderId="0" xfId="0" applyFont="1">
      <alignment vertical="center"/>
    </xf>
    <xf numFmtId="0" fontId="52" fillId="0" borderId="0" xfId="0" applyFont="1" applyFill="1" applyAlignment="1">
      <alignment horizontal="right" vertical="center"/>
    </xf>
    <xf numFmtId="0" fontId="52" fillId="0" borderId="0" xfId="0" applyFont="1" applyFill="1" applyAlignment="1">
      <alignment vertical="center"/>
    </xf>
    <xf numFmtId="0" fontId="52" fillId="3" borderId="0" xfId="0" applyFont="1" applyFill="1" applyAlignment="1">
      <alignment vertical="center"/>
    </xf>
    <xf numFmtId="0" fontId="52" fillId="3" borderId="0" xfId="0" applyFont="1" applyFill="1">
      <alignment vertical="center"/>
    </xf>
    <xf numFmtId="0" fontId="52" fillId="3" borderId="0" xfId="0" applyFont="1" applyFill="1" applyAlignment="1">
      <alignment horizontal="center" vertical="center"/>
    </xf>
    <xf numFmtId="0" fontId="17" fillId="3" borderId="0" xfId="0" quotePrefix="1" applyFont="1" applyFill="1" applyBorder="1" applyAlignment="1">
      <alignment vertical="center"/>
    </xf>
    <xf numFmtId="0" fontId="52" fillId="0" borderId="0" xfId="0" applyFont="1" applyProtection="1">
      <alignment vertical="center"/>
    </xf>
    <xf numFmtId="0" fontId="52" fillId="0" borderId="0" xfId="0" applyFont="1" applyAlignment="1" applyProtection="1">
      <alignment horizontal="left" vertical="center"/>
    </xf>
    <xf numFmtId="0" fontId="52" fillId="0" borderId="0" xfId="0" applyFont="1" applyAlignment="1" applyProtection="1">
      <alignment horizontal="right" vertical="center"/>
    </xf>
    <xf numFmtId="0" fontId="52" fillId="3" borderId="0" xfId="0" applyFont="1" applyFill="1" applyAlignment="1" applyProtection="1">
      <alignment vertical="center"/>
    </xf>
    <xf numFmtId="0" fontId="52" fillId="3" borderId="0" xfId="0" applyFont="1" applyFill="1" applyProtection="1">
      <alignment vertical="center"/>
    </xf>
    <xf numFmtId="0" fontId="52" fillId="3" borderId="0" xfId="0" applyFont="1" applyFill="1" applyAlignment="1" applyProtection="1">
      <alignment horizontal="center" vertical="center"/>
    </xf>
    <xf numFmtId="0" fontId="52" fillId="0" borderId="0" xfId="0" applyFont="1" applyAlignment="1" applyProtection="1">
      <alignment horizontal="center" vertical="center"/>
    </xf>
    <xf numFmtId="0" fontId="17" fillId="0" borderId="0" xfId="0" applyFont="1" applyProtection="1">
      <alignment vertical="center"/>
    </xf>
    <xf numFmtId="0" fontId="17" fillId="0" borderId="0" xfId="0" applyFont="1" applyAlignment="1">
      <alignment horizontal="right" vertical="center"/>
    </xf>
    <xf numFmtId="0" fontId="17" fillId="0" borderId="0" xfId="0" applyFont="1" applyBorder="1" applyAlignment="1" applyProtection="1">
      <alignment horizontal="left" vertical="center"/>
    </xf>
    <xf numFmtId="0" fontId="17" fillId="0" borderId="0" xfId="0" applyFont="1" applyBorder="1" applyAlignment="1" applyProtection="1">
      <alignment vertical="center"/>
    </xf>
    <xf numFmtId="20" fontId="17" fillId="3" borderId="0" xfId="0" applyNumberFormat="1" applyFont="1" applyFill="1" applyBorder="1" applyAlignment="1" applyProtection="1">
      <alignment vertical="center"/>
    </xf>
    <xf numFmtId="0" fontId="17" fillId="3" borderId="0" xfId="0" applyFont="1" applyFill="1" applyBorder="1" applyAlignment="1" applyProtection="1">
      <alignment horizontal="center" vertical="center"/>
    </xf>
    <xf numFmtId="0" fontId="17" fillId="3" borderId="0" xfId="0" applyFont="1" applyFill="1" applyBorder="1" applyAlignment="1" applyProtection="1">
      <alignment vertical="center"/>
    </xf>
    <xf numFmtId="0" fontId="53" fillId="0" borderId="0" xfId="0" applyFont="1">
      <alignment vertical="center"/>
    </xf>
    <xf numFmtId="0" fontId="17" fillId="0" borderId="0" xfId="0" applyFont="1" applyBorder="1" applyAlignment="1" applyProtection="1">
      <alignment horizontal="center" vertical="center"/>
    </xf>
    <xf numFmtId="0" fontId="17" fillId="0" borderId="0" xfId="0" applyFont="1" applyAlignment="1" applyProtection="1">
      <alignment horizontal="right" vertical="center"/>
    </xf>
    <xf numFmtId="0" fontId="17" fillId="3" borderId="0" xfId="0" applyFont="1" applyFill="1" applyBorder="1" applyAlignment="1" applyProtection="1">
      <alignment horizontal="left" vertical="center"/>
    </xf>
    <xf numFmtId="20" fontId="17" fillId="0" borderId="0" xfId="0" applyNumberFormat="1" applyFont="1" applyBorder="1" applyAlignment="1" applyProtection="1">
      <alignment vertical="center"/>
    </xf>
    <xf numFmtId="0" fontId="17" fillId="0" borderId="0" xfId="0" applyFont="1" applyBorder="1" applyAlignment="1" applyProtection="1">
      <alignment horizontal="right" vertical="center"/>
    </xf>
    <xf numFmtId="179" fontId="17" fillId="0" borderId="0" xfId="0" applyNumberFormat="1" applyFont="1" applyBorder="1" applyAlignment="1" applyProtection="1">
      <alignment vertical="center"/>
    </xf>
    <xf numFmtId="0" fontId="53" fillId="0" borderId="0" xfId="0" applyFont="1" applyBorder="1" applyAlignment="1" applyProtection="1">
      <alignment horizontal="left" vertical="center"/>
    </xf>
    <xf numFmtId="0" fontId="17" fillId="0" borderId="0" xfId="0" applyFont="1" applyBorder="1" applyProtection="1">
      <alignment vertical="center"/>
    </xf>
    <xf numFmtId="0" fontId="17" fillId="0" borderId="0" xfId="0" applyFont="1" applyAlignment="1" applyProtection="1">
      <alignment horizontal="center" vertical="center"/>
    </xf>
    <xf numFmtId="0" fontId="24" fillId="0" borderId="0" xfId="0" applyFont="1" applyProtection="1">
      <alignment vertical="center"/>
    </xf>
    <xf numFmtId="0" fontId="24" fillId="0" borderId="0" xfId="0" applyFont="1" applyAlignment="1" applyProtection="1">
      <alignment horizontal="left" vertical="center"/>
    </xf>
    <xf numFmtId="0" fontId="24" fillId="0" borderId="0" xfId="0" applyFont="1">
      <alignment vertical="center"/>
    </xf>
    <xf numFmtId="0" fontId="24" fillId="0" borderId="0" xfId="0" applyFont="1" applyAlignment="1">
      <alignment horizontal="left" vertical="center"/>
    </xf>
    <xf numFmtId="0" fontId="24" fillId="0" borderId="0" xfId="0" applyFont="1" applyAlignment="1">
      <alignment horizontal="right" vertical="center"/>
    </xf>
    <xf numFmtId="0" fontId="17" fillId="0" borderId="169" xfId="0" applyFont="1" applyBorder="1" applyAlignment="1">
      <alignment horizontal="center" vertical="center" wrapText="1"/>
    </xf>
    <xf numFmtId="0" fontId="17" fillId="0" borderId="170" xfId="0" applyFont="1" applyBorder="1" applyAlignment="1">
      <alignment horizontal="center" vertical="center" wrapText="1"/>
    </xf>
    <xf numFmtId="0" fontId="17" fillId="0" borderId="158" xfId="0" applyFont="1" applyBorder="1" applyAlignment="1">
      <alignment vertical="center" wrapText="1"/>
    </xf>
    <xf numFmtId="0" fontId="17" fillId="0" borderId="139" xfId="0" applyFont="1" applyBorder="1" applyAlignment="1">
      <alignment vertical="center" wrapText="1"/>
    </xf>
    <xf numFmtId="0" fontId="17" fillId="0" borderId="12"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0" xfId="0" applyFont="1" applyBorder="1" applyAlignment="1">
      <alignment vertical="center" wrapText="1"/>
    </xf>
    <xf numFmtId="0" fontId="17" fillId="0" borderId="141" xfId="0" applyFont="1" applyBorder="1" applyAlignment="1">
      <alignment vertical="center" wrapText="1"/>
    </xf>
    <xf numFmtId="0" fontId="53" fillId="0" borderId="3" xfId="0" applyFont="1" applyBorder="1" applyAlignment="1">
      <alignment horizontal="center" vertical="center"/>
    </xf>
    <xf numFmtId="0" fontId="53" fillId="0" borderId="1" xfId="0" applyFont="1" applyBorder="1" applyAlignment="1">
      <alignment horizontal="center" vertical="center"/>
    </xf>
    <xf numFmtId="0" fontId="53" fillId="0" borderId="164" xfId="0" applyFont="1" applyBorder="1" applyAlignment="1">
      <alignment horizontal="center" vertical="center"/>
    </xf>
    <xf numFmtId="0" fontId="53" fillId="0" borderId="163" xfId="0" applyFont="1" applyBorder="1" applyAlignment="1">
      <alignment horizontal="center" vertical="center"/>
    </xf>
    <xf numFmtId="0" fontId="53" fillId="0" borderId="163" xfId="0" applyFont="1" applyFill="1" applyBorder="1" applyAlignment="1">
      <alignment horizontal="center" vertical="center"/>
    </xf>
    <xf numFmtId="0" fontId="53" fillId="0" borderId="1" xfId="0" applyFont="1" applyFill="1" applyBorder="1" applyAlignment="1">
      <alignment horizontal="center" vertical="center"/>
    </xf>
    <xf numFmtId="0" fontId="53" fillId="0" borderId="164" xfId="0" applyFont="1" applyFill="1" applyBorder="1" applyAlignment="1">
      <alignment horizontal="center" vertical="center"/>
    </xf>
    <xf numFmtId="0" fontId="17" fillId="0" borderId="173" xfId="0" applyFont="1" applyBorder="1" applyAlignment="1">
      <alignment horizontal="center" vertical="center" wrapText="1"/>
    </xf>
    <xf numFmtId="0" fontId="17" fillId="0" borderId="174" xfId="0" applyFont="1" applyBorder="1" applyAlignment="1">
      <alignment horizontal="center" vertical="center" wrapText="1"/>
    </xf>
    <xf numFmtId="0" fontId="17" fillId="0" borderId="159" xfId="0" applyFont="1" applyBorder="1" applyAlignment="1">
      <alignment vertical="center" wrapText="1"/>
    </xf>
    <xf numFmtId="0" fontId="17" fillId="0" borderId="147" xfId="0" applyFont="1" applyBorder="1" applyAlignment="1">
      <alignment vertical="center" wrapText="1"/>
    </xf>
    <xf numFmtId="0" fontId="53" fillId="0" borderId="202" xfId="0" applyNumberFormat="1" applyFont="1" applyFill="1" applyBorder="1" applyAlignment="1">
      <alignment horizontal="center" vertical="center" wrapText="1"/>
    </xf>
    <xf numFmtId="0" fontId="53" fillId="0" borderId="166" xfId="0" applyNumberFormat="1" applyFont="1" applyFill="1" applyBorder="1" applyAlignment="1">
      <alignment horizontal="center" vertical="center" wrapText="1"/>
    </xf>
    <xf numFmtId="0" fontId="53" fillId="0" borderId="167" xfId="0" applyNumberFormat="1" applyFont="1" applyFill="1" applyBorder="1" applyAlignment="1">
      <alignment horizontal="center" vertical="center" wrapText="1"/>
    </xf>
    <xf numFmtId="0" fontId="53" fillId="0" borderId="165" xfId="0" applyNumberFormat="1" applyFont="1" applyFill="1" applyBorder="1" applyAlignment="1">
      <alignment horizontal="center" vertical="center" wrapText="1"/>
    </xf>
    <xf numFmtId="0" fontId="17" fillId="3" borderId="169" xfId="0" applyFont="1" applyFill="1" applyBorder="1" applyAlignment="1" applyProtection="1">
      <alignment horizontal="center" vertical="center" shrinkToFit="1"/>
    </xf>
    <xf numFmtId="0" fontId="17" fillId="3" borderId="170" xfId="0" applyFont="1" applyFill="1" applyBorder="1" applyAlignment="1" applyProtection="1">
      <alignment horizontal="center" vertical="center" shrinkToFit="1"/>
    </xf>
    <xf numFmtId="0" fontId="24" fillId="0" borderId="169" xfId="0" applyFont="1" applyBorder="1" applyAlignment="1">
      <alignment vertical="center"/>
    </xf>
    <xf numFmtId="0" fontId="24" fillId="0" borderId="158" xfId="0" applyFont="1" applyBorder="1" applyAlignment="1">
      <alignment vertical="center"/>
    </xf>
    <xf numFmtId="0" fontId="24" fillId="0" borderId="139" xfId="0" applyFont="1" applyBorder="1" applyAlignment="1">
      <alignment vertical="center"/>
    </xf>
    <xf numFmtId="0" fontId="17" fillId="8" borderId="210" xfId="0" applyFont="1" applyFill="1" applyBorder="1" applyAlignment="1" applyProtection="1">
      <alignment horizontal="center" vertical="center" shrinkToFit="1"/>
      <protection locked="0"/>
    </xf>
    <xf numFmtId="0" fontId="17" fillId="8" borderId="211" xfId="0" applyFont="1" applyFill="1" applyBorder="1" applyAlignment="1" applyProtection="1">
      <alignment horizontal="center" vertical="center" shrinkToFit="1"/>
      <protection locked="0"/>
    </xf>
    <xf numFmtId="0" fontId="17" fillId="8" borderId="212" xfId="0" applyFont="1" applyFill="1" applyBorder="1" applyAlignment="1" applyProtection="1">
      <alignment horizontal="center" vertical="center" shrinkToFit="1"/>
      <protection locked="0"/>
    </xf>
    <xf numFmtId="0" fontId="17" fillId="3" borderId="12" xfId="0" applyFont="1" applyFill="1" applyBorder="1" applyAlignment="1" applyProtection="1">
      <alignment horizontal="center" vertical="center" shrinkToFit="1"/>
    </xf>
    <xf numFmtId="0" fontId="17" fillId="3" borderId="13" xfId="0" applyFont="1" applyFill="1" applyBorder="1" applyAlignment="1" applyProtection="1">
      <alignment horizontal="center" vertical="center" shrinkToFit="1"/>
    </xf>
    <xf numFmtId="0" fontId="24" fillId="0" borderId="217" xfId="0" applyFont="1" applyBorder="1" applyAlignment="1">
      <alignment vertical="center"/>
    </xf>
    <xf numFmtId="0" fontId="24" fillId="0" borderId="218" xfId="0" applyFont="1" applyBorder="1" applyAlignment="1">
      <alignment vertical="center"/>
    </xf>
    <xf numFmtId="0" fontId="24" fillId="0" borderId="219" xfId="0" applyFont="1" applyBorder="1" applyAlignment="1">
      <alignment vertical="center"/>
    </xf>
    <xf numFmtId="182" fontId="17" fillId="0" borderId="220" xfId="0" applyNumberFormat="1" applyFont="1" applyBorder="1" applyAlignment="1">
      <alignment horizontal="center" vertical="center" shrinkToFit="1"/>
    </xf>
    <xf numFmtId="182" fontId="17" fillId="0" borderId="221" xfId="0" applyNumberFormat="1" applyFont="1" applyBorder="1" applyAlignment="1">
      <alignment horizontal="center" vertical="center" shrinkToFit="1"/>
    </xf>
    <xf numFmtId="182" fontId="17" fillId="0" borderId="222" xfId="0" applyNumberFormat="1" applyFont="1" applyBorder="1" applyAlignment="1">
      <alignment horizontal="center" vertical="center" shrinkToFit="1"/>
    </xf>
    <xf numFmtId="0" fontId="17" fillId="3" borderId="5" xfId="0" applyFont="1" applyFill="1" applyBorder="1" applyAlignment="1" applyProtection="1">
      <alignment horizontal="center" vertical="center" shrinkToFit="1"/>
    </xf>
    <xf numFmtId="0" fontId="17" fillId="3" borderId="6" xfId="0" applyFont="1" applyFill="1" applyBorder="1" applyAlignment="1" applyProtection="1">
      <alignment horizontal="center" vertical="center" shrinkToFit="1"/>
    </xf>
    <xf numFmtId="0" fontId="24" fillId="0" borderId="5" xfId="0" applyFont="1" applyBorder="1" applyAlignment="1">
      <alignment vertical="center"/>
    </xf>
    <xf numFmtId="0" fontId="24" fillId="0" borderId="51" xfId="0" applyFont="1" applyBorder="1" applyAlignment="1">
      <alignment vertical="center"/>
    </xf>
    <xf numFmtId="0" fontId="24" fillId="0" borderId="143" xfId="0" applyFont="1" applyBorder="1" applyAlignment="1">
      <alignment vertical="center"/>
    </xf>
    <xf numFmtId="0" fontId="17" fillId="8" borderId="225" xfId="0" applyFont="1" applyFill="1" applyBorder="1" applyAlignment="1" applyProtection="1">
      <alignment horizontal="center" vertical="center" shrinkToFit="1"/>
      <protection locked="0"/>
    </xf>
    <xf numFmtId="0" fontId="17" fillId="8" borderId="226" xfId="0" applyFont="1" applyFill="1" applyBorder="1" applyAlignment="1" applyProtection="1">
      <alignment horizontal="center" vertical="center" shrinkToFit="1"/>
      <protection locked="0"/>
    </xf>
    <xf numFmtId="0" fontId="17" fillId="8" borderId="227" xfId="0" applyFont="1" applyFill="1" applyBorder="1" applyAlignment="1" applyProtection="1">
      <alignment horizontal="center" vertical="center" shrinkToFit="1"/>
      <protection locked="0"/>
    </xf>
    <xf numFmtId="0" fontId="17" fillId="8" borderId="228" xfId="0" applyFont="1" applyFill="1" applyBorder="1" applyAlignment="1" applyProtection="1">
      <alignment horizontal="center" vertical="center" shrinkToFit="1"/>
      <protection locked="0"/>
    </xf>
    <xf numFmtId="0" fontId="24" fillId="0" borderId="232" xfId="0" applyFont="1" applyBorder="1" applyAlignment="1">
      <alignment vertical="center"/>
    </xf>
    <xf numFmtId="0" fontId="24" fillId="0" borderId="233" xfId="0" applyFont="1" applyBorder="1" applyAlignment="1">
      <alignment vertical="center"/>
    </xf>
    <xf numFmtId="0" fontId="24" fillId="0" borderId="234" xfId="0" applyFont="1" applyBorder="1" applyAlignment="1">
      <alignment vertical="center"/>
    </xf>
    <xf numFmtId="0" fontId="24" fillId="0" borderId="12" xfId="0" applyFont="1" applyBorder="1" applyAlignment="1">
      <alignment vertical="center"/>
    </xf>
    <xf numFmtId="0" fontId="24" fillId="0" borderId="0" xfId="0" applyFont="1" applyBorder="1" applyAlignment="1">
      <alignment vertical="center"/>
    </xf>
    <xf numFmtId="0" fontId="24" fillId="0" borderId="141" xfId="0" applyFont="1" applyBorder="1" applyAlignment="1">
      <alignment vertical="center"/>
    </xf>
    <xf numFmtId="0" fontId="17" fillId="3" borderId="53" xfId="0" applyFont="1" applyFill="1" applyBorder="1" applyAlignment="1" applyProtection="1">
      <alignment horizontal="center" vertical="center" shrinkToFit="1"/>
    </xf>
    <xf numFmtId="0" fontId="17" fillId="3" borderId="54" xfId="0" applyFont="1" applyFill="1" applyBorder="1" applyAlignment="1" applyProtection="1">
      <alignment horizontal="center" vertical="center" shrinkToFit="1"/>
    </xf>
    <xf numFmtId="0" fontId="24" fillId="0" borderId="237" xfId="0" applyFont="1" applyBorder="1" applyAlignment="1">
      <alignment vertical="center"/>
    </xf>
    <xf numFmtId="0" fontId="24" fillId="0" borderId="238" xfId="0" applyFont="1" applyBorder="1" applyAlignment="1">
      <alignment vertical="center"/>
    </xf>
    <xf numFmtId="0" fontId="24" fillId="0" borderId="239" xfId="0" applyFont="1" applyBorder="1" applyAlignment="1">
      <alignment vertical="center"/>
    </xf>
    <xf numFmtId="0" fontId="17" fillId="3" borderId="173" xfId="0" applyFont="1" applyFill="1" applyBorder="1" applyAlignment="1" applyProtection="1">
      <alignment horizontal="center" vertical="center" shrinkToFit="1"/>
    </xf>
    <xf numFmtId="0" fontId="17" fillId="3" borderId="174" xfId="0" applyFont="1" applyFill="1" applyBorder="1" applyAlignment="1" applyProtection="1">
      <alignment horizontal="center" vertical="center" shrinkToFit="1"/>
    </xf>
    <xf numFmtId="0" fontId="24" fillId="0" borderId="244" xfId="0" applyFont="1" applyBorder="1" applyAlignment="1">
      <alignment vertical="center"/>
    </xf>
    <xf numFmtId="0" fontId="24" fillId="0" borderId="245" xfId="0" applyFont="1" applyBorder="1" applyAlignment="1">
      <alignment vertical="center"/>
    </xf>
    <xf numFmtId="0" fontId="24" fillId="0" borderId="246" xfId="0" applyFont="1" applyBorder="1" applyAlignment="1">
      <alignment vertical="center"/>
    </xf>
    <xf numFmtId="182" fontId="17" fillId="0" borderId="247" xfId="0" applyNumberFormat="1" applyFont="1" applyBorder="1" applyAlignment="1">
      <alignment horizontal="center" vertical="center" shrinkToFit="1"/>
    </xf>
    <xf numFmtId="182" fontId="17" fillId="0" borderId="248" xfId="0" applyNumberFormat="1" applyFont="1" applyBorder="1" applyAlignment="1">
      <alignment horizontal="center" vertical="center" shrinkToFit="1"/>
    </xf>
    <xf numFmtId="182" fontId="17" fillId="0" borderId="249" xfId="0" applyNumberFormat="1" applyFont="1" applyBorder="1" applyAlignment="1">
      <alignment horizontal="center" vertical="center" shrinkToFit="1"/>
    </xf>
    <xf numFmtId="182" fontId="17" fillId="0" borderId="250" xfId="0" applyNumberFormat="1" applyFont="1" applyBorder="1" applyAlignment="1">
      <alignment horizontal="center" vertical="center" shrinkToFit="1"/>
    </xf>
    <xf numFmtId="0" fontId="24" fillId="3" borderId="0" xfId="0" applyFont="1" applyFill="1" applyBorder="1" applyAlignment="1">
      <alignment horizontal="center" vertical="center"/>
    </xf>
    <xf numFmtId="0" fontId="24" fillId="3" borderId="0" xfId="0" applyFont="1" applyFill="1" applyBorder="1" applyAlignment="1" applyProtection="1">
      <alignment horizontal="center" vertical="center" shrinkToFit="1"/>
      <protection locked="0"/>
    </xf>
    <xf numFmtId="0" fontId="24" fillId="3" borderId="0" xfId="0" applyFont="1" applyFill="1" applyBorder="1" applyAlignment="1" applyProtection="1">
      <alignment horizontal="center" vertical="center" wrapText="1"/>
      <protection locked="0"/>
    </xf>
    <xf numFmtId="0" fontId="24" fillId="3" borderId="0" xfId="0" applyFont="1" applyFill="1" applyBorder="1" applyAlignment="1" applyProtection="1">
      <alignment horizontal="left" vertical="center" wrapText="1"/>
      <protection locked="0"/>
    </xf>
    <xf numFmtId="0" fontId="16" fillId="3" borderId="0" xfId="0" applyFont="1" applyFill="1" applyBorder="1" applyAlignment="1">
      <alignment vertical="center"/>
    </xf>
    <xf numFmtId="0" fontId="27" fillId="3" borderId="0" xfId="0" applyFont="1" applyFill="1" applyBorder="1" applyAlignment="1">
      <alignment vertical="center"/>
    </xf>
    <xf numFmtId="0" fontId="27" fillId="3" borderId="0" xfId="0" applyFont="1" applyFill="1" applyBorder="1" applyAlignment="1">
      <alignment horizontal="center" vertical="center"/>
    </xf>
    <xf numFmtId="0" fontId="24" fillId="3" borderId="0" xfId="0" applyFont="1" applyFill="1" applyBorder="1" applyAlignment="1">
      <alignment horizontal="center" vertical="center" wrapText="1"/>
    </xf>
    <xf numFmtId="1" fontId="24" fillId="3" borderId="0" xfId="0" applyNumberFormat="1" applyFont="1" applyFill="1" applyBorder="1" applyAlignment="1">
      <alignment horizontal="center" vertical="center" wrapText="1"/>
    </xf>
    <xf numFmtId="0" fontId="53" fillId="3" borderId="0" xfId="0" applyFont="1" applyFill="1" applyBorder="1" applyAlignment="1" applyProtection="1">
      <alignment horizontal="center" vertical="center" wrapText="1"/>
      <protection locked="0"/>
    </xf>
    <xf numFmtId="0" fontId="53" fillId="0" borderId="0" xfId="0" applyFont="1" applyFill="1" applyBorder="1" applyAlignment="1">
      <alignment vertical="center"/>
    </xf>
    <xf numFmtId="0" fontId="53" fillId="0" borderId="0" xfId="0" applyFont="1" applyFill="1" applyBorder="1" applyAlignment="1">
      <alignment horizontal="left" vertical="center"/>
    </xf>
    <xf numFmtId="0" fontId="53" fillId="3" borderId="0" xfId="0" applyFont="1" applyFill="1" applyBorder="1" applyAlignment="1">
      <alignment horizontal="center" vertical="center" wrapText="1"/>
    </xf>
    <xf numFmtId="1" fontId="53" fillId="3" borderId="0" xfId="0" applyNumberFormat="1" applyFont="1" applyFill="1" applyBorder="1" applyAlignment="1">
      <alignment horizontal="center" vertical="center" wrapText="1"/>
    </xf>
    <xf numFmtId="0" fontId="53" fillId="0" borderId="0" xfId="0" applyFont="1" applyFill="1" applyAlignment="1">
      <alignment vertical="center"/>
    </xf>
    <xf numFmtId="0" fontId="53" fillId="0" borderId="0" xfId="0" applyFont="1" applyFill="1" applyBorder="1" applyAlignment="1">
      <alignment horizontal="centerContinuous" vertical="center"/>
    </xf>
    <xf numFmtId="0" fontId="53" fillId="0" borderId="0" xfId="0" applyFont="1" applyFill="1" applyAlignment="1">
      <alignment horizontal="centerContinuous" vertical="center"/>
    </xf>
    <xf numFmtId="183" fontId="53" fillId="0" borderId="0" xfId="0" applyNumberFormat="1" applyFont="1" applyFill="1" applyBorder="1" applyAlignment="1">
      <alignment vertical="center"/>
    </xf>
    <xf numFmtId="183" fontId="53" fillId="0" borderId="0" xfId="0" applyNumberFormat="1" applyFont="1" applyFill="1" applyAlignment="1">
      <alignment vertical="center"/>
    </xf>
    <xf numFmtId="0" fontId="53" fillId="0" borderId="0" xfId="0" applyFont="1" applyFill="1" applyBorder="1" applyAlignment="1">
      <alignment horizontal="center" vertical="center"/>
    </xf>
    <xf numFmtId="185" fontId="24" fillId="3" borderId="0" xfId="0" applyNumberFormat="1" applyFont="1" applyFill="1" applyBorder="1" applyAlignment="1">
      <alignment horizontal="center" vertical="center"/>
    </xf>
    <xf numFmtId="0" fontId="53" fillId="3" borderId="0" xfId="0" applyFont="1" applyFill="1" applyBorder="1" applyAlignment="1" applyProtection="1">
      <alignment horizontal="center" vertical="center" shrinkToFit="1"/>
      <protection locked="0"/>
    </xf>
    <xf numFmtId="0" fontId="53" fillId="3" borderId="0" xfId="0" applyFont="1" applyFill="1" applyBorder="1" applyAlignment="1" applyProtection="1">
      <alignment horizontal="left" vertical="center" wrapText="1"/>
      <protection locked="0"/>
    </xf>
    <xf numFmtId="0" fontId="53" fillId="3" borderId="0" xfId="0" applyFont="1" applyFill="1" applyBorder="1" applyAlignment="1">
      <alignment vertical="center"/>
    </xf>
    <xf numFmtId="0" fontId="53" fillId="3" borderId="0" xfId="0" applyFont="1" applyFill="1" applyBorder="1" applyAlignment="1">
      <alignment horizontal="center" vertical="center"/>
    </xf>
    <xf numFmtId="0" fontId="53" fillId="0" borderId="0" xfId="0" applyFont="1" applyFill="1" applyBorder="1" applyAlignment="1" applyProtection="1">
      <alignment horizontal="right" vertical="center"/>
    </xf>
    <xf numFmtId="0" fontId="53" fillId="0" borderId="0" xfId="0" applyFont="1" applyFill="1" applyBorder="1" applyAlignment="1">
      <alignment horizontal="right" vertical="center"/>
    </xf>
    <xf numFmtId="0" fontId="53" fillId="3" borderId="0" xfId="0" applyFont="1" applyFill="1">
      <alignment vertical="center"/>
    </xf>
    <xf numFmtId="0" fontId="24" fillId="0" borderId="0" xfId="0" applyFont="1" applyFill="1">
      <alignment vertical="center"/>
    </xf>
    <xf numFmtId="0" fontId="24" fillId="0" borderId="0" xfId="0" applyFont="1" applyFill="1" applyAlignment="1">
      <alignment horizontal="left" vertical="center"/>
    </xf>
    <xf numFmtId="0" fontId="24" fillId="0" borderId="0" xfId="0" applyFont="1" applyFill="1" applyAlignment="1">
      <alignment horizontal="left" vertical="center" wrapText="1"/>
    </xf>
    <xf numFmtId="0" fontId="24" fillId="0" borderId="0" xfId="0" applyFont="1" applyAlignment="1">
      <alignment horizontal="left" vertical="center" wrapText="1"/>
    </xf>
    <xf numFmtId="0" fontId="24" fillId="0" borderId="0" xfId="0" applyFont="1" applyFill="1" applyAlignment="1">
      <alignment vertical="center" textRotation="90"/>
    </xf>
    <xf numFmtId="0" fontId="55" fillId="3" borderId="0" xfId="0" applyFont="1" applyFill="1" applyAlignment="1" applyProtection="1">
      <alignment horizontal="left" vertical="center"/>
    </xf>
    <xf numFmtId="0" fontId="56" fillId="3" borderId="0" xfId="0" applyFont="1" applyFill="1" applyAlignment="1" applyProtection="1">
      <alignment horizontal="center" vertical="center"/>
    </xf>
    <xf numFmtId="0" fontId="56" fillId="3" borderId="0" xfId="0" applyFont="1" applyFill="1" applyProtection="1">
      <alignment vertical="center"/>
    </xf>
    <xf numFmtId="0" fontId="56" fillId="3" borderId="0" xfId="0" applyFont="1" applyFill="1" applyAlignment="1" applyProtection="1">
      <alignment horizontal="left" vertical="center"/>
    </xf>
    <xf numFmtId="0" fontId="57" fillId="3" borderId="0" xfId="0" applyFont="1" applyFill="1">
      <alignment vertical="center"/>
    </xf>
    <xf numFmtId="0" fontId="56" fillId="3" borderId="0" xfId="0" applyFont="1" applyFill="1">
      <alignment vertical="center"/>
    </xf>
    <xf numFmtId="0" fontId="57" fillId="3" borderId="0" xfId="0" applyFont="1" applyFill="1" applyAlignment="1">
      <alignment horizontal="left" vertical="center"/>
    </xf>
    <xf numFmtId="0" fontId="56" fillId="3" borderId="0" xfId="0" applyFont="1" applyFill="1" applyAlignment="1" applyProtection="1">
      <alignment horizontal="center" vertical="center"/>
      <protection locked="0"/>
    </xf>
    <xf numFmtId="0" fontId="56" fillId="9" borderId="1" xfId="0" applyFont="1" applyFill="1" applyBorder="1" applyAlignment="1" applyProtection="1">
      <alignment horizontal="center" vertical="center"/>
      <protection locked="0"/>
    </xf>
    <xf numFmtId="0" fontId="56" fillId="9" borderId="0" xfId="0" applyFont="1" applyFill="1" applyBorder="1" applyAlignment="1" applyProtection="1">
      <alignment horizontal="center" vertical="center"/>
      <protection locked="0"/>
    </xf>
    <xf numFmtId="20" fontId="56" fillId="9" borderId="1" xfId="0" applyNumberFormat="1" applyFont="1" applyFill="1" applyBorder="1" applyAlignment="1" applyProtection="1">
      <alignment horizontal="center" vertical="center"/>
      <protection locked="0"/>
    </xf>
    <xf numFmtId="0" fontId="56" fillId="3" borderId="0" xfId="0" applyFont="1" applyFill="1" applyAlignment="1" applyProtection="1">
      <alignment horizontal="right" vertical="center"/>
      <protection locked="0"/>
    </xf>
    <xf numFmtId="0" fontId="56" fillId="3" borderId="0" xfId="0" applyFont="1" applyFill="1" applyProtection="1">
      <alignment vertical="center"/>
      <protection locked="0"/>
    </xf>
    <xf numFmtId="0" fontId="56" fillId="3" borderId="1" xfId="0" applyNumberFormat="1" applyFont="1" applyFill="1" applyBorder="1" applyAlignment="1" applyProtection="1">
      <alignment horizontal="center" vertical="center"/>
    </xf>
    <xf numFmtId="0" fontId="56" fillId="9" borderId="1" xfId="0" applyFont="1" applyFill="1" applyBorder="1" applyAlignment="1" applyProtection="1">
      <alignment horizontal="left" vertical="center"/>
      <protection locked="0"/>
    </xf>
    <xf numFmtId="20" fontId="56" fillId="3" borderId="1" xfId="0" applyNumberFormat="1" applyFont="1" applyFill="1" applyBorder="1" applyAlignment="1" applyProtection="1">
      <alignment horizontal="center" vertical="center"/>
      <protection locked="0"/>
    </xf>
    <xf numFmtId="0" fontId="58" fillId="9" borderId="52" xfId="0" applyFont="1" applyFill="1" applyBorder="1" applyAlignment="1" applyProtection="1">
      <alignment horizontal="center" vertical="center"/>
      <protection locked="0"/>
    </xf>
    <xf numFmtId="0" fontId="58" fillId="9" borderId="20" xfId="0" applyFont="1" applyFill="1" applyBorder="1" applyAlignment="1" applyProtection="1">
      <alignment horizontal="center" vertical="center"/>
      <protection locked="0"/>
    </xf>
    <xf numFmtId="0" fontId="58" fillId="9" borderId="57" xfId="0" applyFont="1" applyFill="1" applyBorder="1" applyAlignment="1" applyProtection="1">
      <alignment horizontal="center" vertical="center"/>
      <protection locked="0"/>
    </xf>
    <xf numFmtId="0" fontId="0" fillId="3" borderId="0" xfId="0" applyFill="1">
      <alignment vertical="center"/>
    </xf>
    <xf numFmtId="0" fontId="24" fillId="3" borderId="0" xfId="0" applyFont="1" applyFill="1" applyAlignment="1">
      <alignment horizontal="left" vertical="center"/>
    </xf>
    <xf numFmtId="0" fontId="59" fillId="3" borderId="0" xfId="0" applyFont="1" applyFill="1" applyAlignment="1">
      <alignment horizontal="left" vertical="center"/>
    </xf>
    <xf numFmtId="0" fontId="24" fillId="3" borderId="0" xfId="0" applyFont="1" applyFill="1">
      <alignment vertical="center"/>
    </xf>
    <xf numFmtId="0" fontId="24" fillId="9" borderId="1" xfId="0" applyFont="1" applyFill="1" applyBorder="1" applyAlignment="1">
      <alignment horizontal="left" vertical="center"/>
    </xf>
    <xf numFmtId="0" fontId="24" fillId="3" borderId="0" xfId="0" applyFont="1" applyFill="1" applyAlignment="1">
      <alignment vertical="center"/>
    </xf>
    <xf numFmtId="0" fontId="24" fillId="8" borderId="1" xfId="0" applyFont="1" applyFill="1" applyBorder="1" applyAlignment="1">
      <alignment horizontal="left" vertical="center"/>
    </xf>
    <xf numFmtId="0" fontId="23" fillId="3" borderId="0" xfId="0" applyFont="1" applyFill="1" applyAlignment="1">
      <alignment horizontal="left" vertical="center"/>
    </xf>
    <xf numFmtId="0" fontId="24" fillId="3" borderId="0" xfId="0" applyFont="1" applyFill="1" applyBorder="1" applyAlignment="1">
      <alignment horizontal="left" vertical="center"/>
    </xf>
    <xf numFmtId="0" fontId="24" fillId="3" borderId="1" xfId="0" applyFont="1" applyFill="1" applyBorder="1" applyAlignment="1">
      <alignment horizontal="center" vertical="center"/>
    </xf>
    <xf numFmtId="0" fontId="24" fillId="3" borderId="1" xfId="0" applyFont="1" applyFill="1" applyBorder="1" applyAlignment="1">
      <alignment horizontal="left" vertical="center"/>
    </xf>
    <xf numFmtId="0" fontId="60" fillId="3" borderId="0" xfId="0" applyFont="1" applyFill="1">
      <alignment vertical="center"/>
    </xf>
    <xf numFmtId="0" fontId="60" fillId="3" borderId="0" xfId="0" applyFont="1" applyFill="1" applyAlignment="1">
      <alignment horizontal="left" vertical="center"/>
    </xf>
    <xf numFmtId="0" fontId="24" fillId="3" borderId="0" xfId="0" applyFont="1" applyFill="1" applyBorder="1">
      <alignment vertical="center"/>
    </xf>
    <xf numFmtId="0" fontId="22" fillId="3" borderId="0" xfId="0" applyFont="1" applyFill="1" applyAlignment="1">
      <alignment vertical="center"/>
    </xf>
    <xf numFmtId="0" fontId="60" fillId="3" borderId="0" xfId="0" applyFont="1" applyFill="1" applyBorder="1">
      <alignment vertical="center"/>
    </xf>
    <xf numFmtId="0" fontId="60" fillId="3" borderId="0" xfId="0" applyFont="1" applyFill="1" applyBorder="1" applyAlignment="1">
      <alignment vertical="center"/>
    </xf>
    <xf numFmtId="0" fontId="60" fillId="3" borderId="0" xfId="0" applyFont="1" applyFill="1" applyBorder="1" applyAlignment="1">
      <alignment vertical="center" shrinkToFit="1"/>
    </xf>
    <xf numFmtId="0" fontId="24" fillId="3" borderId="0" xfId="0" applyFont="1" applyFill="1" applyAlignment="1">
      <alignment vertical="center" wrapText="1"/>
    </xf>
    <xf numFmtId="0" fontId="62" fillId="3" borderId="0" xfId="0" applyFont="1" applyFill="1" applyAlignment="1">
      <alignment horizontal="left" vertical="center"/>
    </xf>
    <xf numFmtId="0" fontId="62" fillId="0" borderId="0" xfId="0" applyFont="1" applyAlignment="1">
      <alignment horizontal="left" vertical="center"/>
    </xf>
    <xf numFmtId="0" fontId="24" fillId="3" borderId="1" xfId="0" applyFont="1" applyFill="1" applyBorder="1" applyAlignment="1">
      <alignment horizontal="right" vertical="center"/>
    </xf>
    <xf numFmtId="0" fontId="24" fillId="3" borderId="1" xfId="0" applyFont="1" applyFill="1" applyBorder="1" applyAlignment="1">
      <alignment vertical="center" shrinkToFit="1"/>
    </xf>
    <xf numFmtId="0" fontId="0" fillId="3" borderId="253" xfId="0" applyFill="1" applyBorder="1" applyAlignment="1">
      <alignment horizontal="center" vertical="center"/>
    </xf>
    <xf numFmtId="0" fontId="64" fillId="3" borderId="254" xfId="0" applyFont="1" applyFill="1" applyBorder="1" applyAlignment="1">
      <alignment horizontal="center" vertical="center"/>
    </xf>
    <xf numFmtId="0" fontId="64" fillId="3" borderId="255" xfId="0" applyFont="1" applyFill="1" applyBorder="1" applyAlignment="1">
      <alignment horizontal="center" vertical="center"/>
    </xf>
    <xf numFmtId="0" fontId="65" fillId="3" borderId="255" xfId="0" applyFont="1" applyFill="1" applyBorder="1" applyAlignment="1">
      <alignment horizontal="center" vertical="center"/>
    </xf>
    <xf numFmtId="0" fontId="35" fillId="3" borderId="256" xfId="0" applyFont="1" applyFill="1" applyBorder="1" applyAlignment="1">
      <alignment horizontal="center" vertical="center"/>
    </xf>
    <xf numFmtId="0" fontId="0" fillId="3" borderId="255" xfId="0" applyFill="1" applyBorder="1" applyAlignment="1">
      <alignment horizontal="center" vertical="center"/>
    </xf>
    <xf numFmtId="0" fontId="0" fillId="3" borderId="257" xfId="0" applyFill="1" applyBorder="1" applyAlignment="1">
      <alignment horizontal="center" vertical="center"/>
    </xf>
    <xf numFmtId="0" fontId="35" fillId="3" borderId="54" xfId="0" applyFont="1" applyFill="1" applyBorder="1" applyAlignment="1">
      <alignment vertical="center" shrinkToFit="1"/>
    </xf>
    <xf numFmtId="0" fontId="35" fillId="3" borderId="57" xfId="0" applyFont="1" applyFill="1" applyBorder="1" applyAlignment="1">
      <alignment vertical="center" shrinkToFit="1"/>
    </xf>
    <xf numFmtId="0" fontId="35" fillId="3" borderId="57" xfId="0" applyFont="1" applyFill="1" applyBorder="1">
      <alignment vertical="center"/>
    </xf>
    <xf numFmtId="0" fontId="35" fillId="3" borderId="57" xfId="0" applyFont="1" applyFill="1" applyBorder="1" applyAlignment="1">
      <alignment horizontal="left" vertical="center"/>
    </xf>
    <xf numFmtId="0" fontId="35" fillId="3" borderId="53" xfId="0" applyFont="1" applyFill="1" applyBorder="1" applyAlignment="1">
      <alignment horizontal="left" vertical="center"/>
    </xf>
    <xf numFmtId="0" fontId="0" fillId="3" borderId="57" xfId="0" applyFill="1" applyBorder="1" applyAlignment="1">
      <alignment horizontal="left" vertical="center"/>
    </xf>
    <xf numFmtId="0" fontId="0" fillId="3" borderId="162" xfId="0" applyFill="1" applyBorder="1" applyAlignment="1">
      <alignment horizontal="left" vertical="center"/>
    </xf>
    <xf numFmtId="0" fontId="35" fillId="3" borderId="3" xfId="0" applyFont="1" applyFill="1" applyBorder="1" applyAlignment="1">
      <alignment vertical="center" shrinkToFit="1"/>
    </xf>
    <xf numFmtId="0" fontId="35" fillId="3" borderId="1" xfId="0" applyFont="1" applyFill="1" applyBorder="1" applyAlignment="1">
      <alignment vertical="center" shrinkToFit="1"/>
    </xf>
    <xf numFmtId="0" fontId="35" fillId="3" borderId="164" xfId="0" applyFont="1" applyFill="1" applyBorder="1" applyAlignment="1">
      <alignment vertical="center" shrinkToFit="1"/>
    </xf>
    <xf numFmtId="0" fontId="65" fillId="3" borderId="3" xfId="0" applyFont="1" applyFill="1" applyBorder="1">
      <alignment vertical="center"/>
    </xf>
    <xf numFmtId="0" fontId="65" fillId="3" borderId="165" xfId="0" applyFont="1" applyFill="1" applyBorder="1">
      <alignment vertical="center"/>
    </xf>
    <xf numFmtId="0" fontId="35" fillId="3" borderId="166" xfId="0" applyFont="1" applyFill="1" applyBorder="1" applyAlignment="1">
      <alignment vertical="center" shrinkToFit="1"/>
    </xf>
    <xf numFmtId="0" fontId="35" fillId="3" borderId="167" xfId="0" applyFont="1" applyFill="1" applyBorder="1" applyAlignment="1">
      <alignment vertical="center" shrinkToFit="1"/>
    </xf>
    <xf numFmtId="0" fontId="1" fillId="0" borderId="13" xfId="8" applyBorder="1"/>
    <xf numFmtId="0" fontId="1" fillId="0" borderId="2" xfId="8" applyBorder="1"/>
    <xf numFmtId="0" fontId="1" fillId="0" borderId="268" xfId="8" applyBorder="1"/>
    <xf numFmtId="0" fontId="1" fillId="0" borderId="264" xfId="8" applyBorder="1"/>
    <xf numFmtId="0" fontId="1" fillId="0" borderId="53" xfId="8" applyBorder="1"/>
    <xf numFmtId="0" fontId="1" fillId="0" borderId="0" xfId="8" applyAlignment="1">
      <alignment horizontal="right"/>
    </xf>
    <xf numFmtId="0" fontId="19" fillId="0" borderId="0" xfId="8" applyFont="1" applyBorder="1" applyAlignment="1">
      <alignment horizontal="left" vertical="center"/>
    </xf>
    <xf numFmtId="0" fontId="66" fillId="10" borderId="11" xfId="5" applyFont="1" applyFill="1" applyBorder="1" applyAlignment="1">
      <alignment horizontal="center" vertical="center"/>
    </xf>
    <xf numFmtId="0" fontId="66" fillId="10" borderId="39" xfId="5" applyFont="1" applyFill="1" applyBorder="1" applyAlignment="1">
      <alignment horizontal="center" vertical="center"/>
    </xf>
    <xf numFmtId="0" fontId="5" fillId="10" borderId="276" xfId="5" applyFont="1" applyFill="1" applyBorder="1" applyAlignment="1">
      <alignment horizontal="center" vertical="center"/>
    </xf>
    <xf numFmtId="0" fontId="5" fillId="10" borderId="277" xfId="5" applyFont="1" applyFill="1" applyBorder="1" applyAlignment="1">
      <alignment horizontal="center" vertical="center"/>
    </xf>
    <xf numFmtId="0" fontId="5" fillId="10" borderId="278" xfId="5" applyFont="1" applyFill="1" applyBorder="1" applyAlignment="1">
      <alignment horizontal="center" vertical="center"/>
    </xf>
    <xf numFmtId="0" fontId="5" fillId="10" borderId="279" xfId="5" applyFont="1" applyFill="1" applyBorder="1" applyAlignment="1">
      <alignment horizontal="center" vertical="center"/>
    </xf>
    <xf numFmtId="0" fontId="9" fillId="0" borderId="57" xfId="5" applyFont="1" applyBorder="1" applyAlignment="1">
      <alignment vertical="center" wrapText="1"/>
    </xf>
    <xf numFmtId="0" fontId="16" fillId="3" borderId="88" xfId="8" applyFont="1" applyFill="1" applyBorder="1" applyAlignment="1">
      <alignment horizontal="left" vertical="center"/>
    </xf>
    <xf numFmtId="0" fontId="16" fillId="3" borderId="13" xfId="8" applyFont="1" applyFill="1" applyBorder="1" applyAlignment="1">
      <alignment horizontal="center" vertical="center"/>
    </xf>
    <xf numFmtId="0" fontId="16" fillId="3" borderId="0" xfId="8" applyFont="1" applyFill="1" applyAlignment="1">
      <alignment horizontal="left" vertical="center" wrapText="1"/>
    </xf>
    <xf numFmtId="0" fontId="16" fillId="5" borderId="0" xfId="8" applyFont="1" applyFill="1" applyAlignment="1">
      <alignment horizontal="left" vertical="center"/>
    </xf>
    <xf numFmtId="0" fontId="16" fillId="0" borderId="0" xfId="8" applyFont="1" applyAlignment="1">
      <alignment horizontal="left" vertical="center"/>
    </xf>
    <xf numFmtId="0" fontId="16" fillId="3" borderId="12" xfId="8" applyFont="1" applyFill="1" applyBorder="1" applyAlignment="1">
      <alignment horizontal="left" vertical="center" wrapText="1"/>
    </xf>
    <xf numFmtId="0" fontId="16" fillId="3" borderId="13" xfId="8" applyFont="1" applyFill="1" applyBorder="1" applyAlignment="1">
      <alignment horizontal="center" vertical="center"/>
    </xf>
    <xf numFmtId="0" fontId="16" fillId="5" borderId="0" xfId="8" applyFont="1" applyFill="1" applyAlignment="1">
      <alignment horizontal="left" vertical="center"/>
    </xf>
    <xf numFmtId="0" fontId="16" fillId="0" borderId="0" xfId="8" applyFont="1" applyAlignment="1">
      <alignment horizontal="left" vertical="center"/>
    </xf>
    <xf numFmtId="0" fontId="16" fillId="3" borderId="12" xfId="8" applyFont="1" applyFill="1" applyBorder="1" applyAlignment="1">
      <alignment horizontal="left" vertical="center" wrapText="1"/>
    </xf>
    <xf numFmtId="0" fontId="16" fillId="11" borderId="80" xfId="8" applyFont="1" applyFill="1" applyBorder="1" applyAlignment="1">
      <alignment horizontal="left" vertical="center"/>
    </xf>
    <xf numFmtId="0" fontId="1" fillId="11" borderId="89" xfId="8" applyFill="1" applyBorder="1" applyAlignment="1">
      <alignment horizontal="center" vertical="center"/>
    </xf>
    <xf numFmtId="0" fontId="16" fillId="11" borderId="82" xfId="8" applyFont="1" applyFill="1" applyBorder="1" applyAlignment="1">
      <alignment vertical="center"/>
    </xf>
    <xf numFmtId="0" fontId="1" fillId="11" borderId="84" xfId="8" applyFill="1" applyBorder="1" applyAlignment="1">
      <alignment vertical="center"/>
    </xf>
    <xf numFmtId="0" fontId="1" fillId="11" borderId="84" xfId="8" applyFill="1" applyBorder="1" applyAlignment="1">
      <alignment horizontal="left" vertical="center" wrapText="1"/>
    </xf>
    <xf numFmtId="0" fontId="1" fillId="11" borderId="82" xfId="8" applyFill="1" applyBorder="1" applyAlignment="1">
      <alignment horizontal="center" vertical="center"/>
    </xf>
    <xf numFmtId="0" fontId="1" fillId="11" borderId="82" xfId="8" applyFill="1" applyBorder="1" applyAlignment="1">
      <alignment horizontal="left" vertical="center"/>
    </xf>
    <xf numFmtId="0" fontId="1" fillId="11" borderId="82" xfId="8" applyFill="1" applyBorder="1" applyAlignment="1">
      <alignment vertical="center"/>
    </xf>
    <xf numFmtId="0" fontId="1" fillId="11" borderId="83" xfId="8" applyFill="1" applyBorder="1" applyAlignment="1">
      <alignment vertical="center"/>
    </xf>
    <xf numFmtId="0" fontId="5" fillId="11" borderId="7" xfId="9" applyFont="1" applyFill="1" applyBorder="1" applyAlignment="1">
      <alignment horizontal="center" vertical="center" wrapText="1"/>
    </xf>
    <xf numFmtId="0" fontId="5" fillId="11" borderId="28" xfId="5" applyFont="1" applyFill="1" applyBorder="1" applyAlignment="1">
      <alignment horizontal="center" vertical="center"/>
    </xf>
    <xf numFmtId="0" fontId="5" fillId="11" borderId="280" xfId="5" applyFont="1" applyFill="1" applyBorder="1" applyAlignment="1">
      <alignment horizontal="center" vertical="center"/>
    </xf>
    <xf numFmtId="0" fontId="6" fillId="11" borderId="29" xfId="2" applyFont="1" applyFill="1" applyBorder="1" applyAlignment="1">
      <alignment horizontal="center" vertical="center"/>
    </xf>
    <xf numFmtId="0" fontId="9" fillId="11" borderId="14" xfId="4" applyFont="1" applyFill="1" applyBorder="1" applyAlignment="1">
      <alignment vertical="center" wrapText="1"/>
    </xf>
    <xf numFmtId="0" fontId="5" fillId="11" borderId="22" xfId="11" applyFont="1" applyFill="1" applyBorder="1" applyAlignment="1">
      <alignment horizontal="left" vertical="center" wrapText="1"/>
    </xf>
    <xf numFmtId="0" fontId="66" fillId="10" borderId="5" xfId="5" applyFont="1" applyFill="1" applyBorder="1" applyAlignment="1">
      <alignment horizontal="center" vertical="center" wrapText="1"/>
    </xf>
    <xf numFmtId="0" fontId="66" fillId="10" borderId="6" xfId="5" applyFont="1" applyFill="1" applyBorder="1" applyAlignment="1">
      <alignment horizontal="center" vertical="center" wrapText="1"/>
    </xf>
    <xf numFmtId="0" fontId="66" fillId="10" borderId="53" xfId="5" applyFont="1" applyFill="1" applyBorder="1" applyAlignment="1">
      <alignment horizontal="center" vertical="center" wrapText="1"/>
    </xf>
    <xf numFmtId="0" fontId="66" fillId="10" borderId="54" xfId="5" applyFont="1" applyFill="1" applyBorder="1" applyAlignment="1">
      <alignment horizontal="center" vertical="center" wrapText="1"/>
    </xf>
    <xf numFmtId="0" fontId="66" fillId="10" borderId="274" xfId="5" applyFont="1" applyFill="1" applyBorder="1" applyAlignment="1">
      <alignment horizontal="center" vertical="center" wrapText="1"/>
    </xf>
    <xf numFmtId="0" fontId="66" fillId="10" borderId="275" xfId="5" applyFont="1" applyFill="1" applyBorder="1" applyAlignment="1">
      <alignment horizontal="center" vertical="center" wrapText="1"/>
    </xf>
    <xf numFmtId="0" fontId="68" fillId="10" borderId="43" xfId="5" applyFont="1" applyFill="1" applyBorder="1" applyAlignment="1">
      <alignment horizontal="left" vertical="top" wrapText="1"/>
    </xf>
    <xf numFmtId="0" fontId="68" fillId="10" borderId="10" xfId="5" applyFont="1" applyFill="1" applyBorder="1" applyAlignment="1">
      <alignment horizontal="left" vertical="top" wrapText="1"/>
    </xf>
    <xf numFmtId="0" fontId="68" fillId="10" borderId="11" xfId="5" applyFont="1" applyFill="1" applyBorder="1" applyAlignment="1">
      <alignment horizontal="left" vertical="top" wrapText="1"/>
    </xf>
    <xf numFmtId="0" fontId="67" fillId="10" borderId="52" xfId="5" applyFont="1" applyFill="1" applyBorder="1" applyAlignment="1">
      <alignment horizontal="left" vertical="center" wrapText="1"/>
    </xf>
    <xf numFmtId="0" fontId="67" fillId="10" borderId="57" xfId="5" applyFont="1" applyFill="1" applyBorder="1" applyAlignment="1">
      <alignment horizontal="left" vertical="center" wrapText="1"/>
    </xf>
    <xf numFmtId="0" fontId="68" fillId="10" borderId="40" xfId="5" applyFont="1" applyFill="1" applyBorder="1" applyAlignment="1">
      <alignment horizontal="left" vertical="center"/>
    </xf>
    <xf numFmtId="0" fontId="68" fillId="10" borderId="41" xfId="5" applyFont="1" applyFill="1" applyBorder="1" applyAlignment="1">
      <alignment horizontal="left" vertical="center"/>
    </xf>
    <xf numFmtId="0" fontId="68" fillId="10" borderId="39" xfId="5" applyFont="1" applyFill="1" applyBorder="1" applyAlignment="1">
      <alignment horizontal="left" vertical="center"/>
    </xf>
    <xf numFmtId="0" fontId="5" fillId="0" borderId="40" xfId="5" applyFont="1" applyBorder="1" applyAlignment="1">
      <alignment horizontal="center" vertical="center"/>
    </xf>
    <xf numFmtId="0" fontId="5" fillId="0" borderId="39" xfId="5" applyFont="1" applyBorder="1" applyAlignment="1">
      <alignment horizontal="center" vertical="center"/>
    </xf>
    <xf numFmtId="0" fontId="6" fillId="0" borderId="41" xfId="4" applyFont="1" applyFill="1" applyBorder="1" applyAlignment="1">
      <alignment horizontal="left" vertical="center" wrapText="1"/>
    </xf>
    <xf numFmtId="0" fontId="6" fillId="0" borderId="39" xfId="4" applyFont="1" applyFill="1" applyBorder="1" applyAlignment="1">
      <alignment horizontal="left" vertical="center" wrapText="1"/>
    </xf>
    <xf numFmtId="0" fontId="6" fillId="0" borderId="16" xfId="9" applyFont="1" applyFill="1" applyBorder="1" applyAlignment="1">
      <alignment horizontal="left" vertical="center" wrapText="1"/>
    </xf>
    <xf numFmtId="0" fontId="6" fillId="0" borderId="8" xfId="9" applyFont="1" applyFill="1" applyBorder="1" applyAlignment="1">
      <alignment horizontal="left" vertical="center" wrapText="1"/>
    </xf>
    <xf numFmtId="0" fontId="5" fillId="0" borderId="31" xfId="9" applyFont="1" applyFill="1" applyBorder="1" applyAlignment="1">
      <alignment vertical="center" wrapText="1"/>
    </xf>
    <xf numFmtId="0" fontId="5" fillId="0" borderId="9" xfId="5" applyFont="1" applyBorder="1" applyAlignment="1">
      <alignment horizontal="center" vertical="center"/>
    </xf>
    <xf numFmtId="0" fontId="5" fillId="0" borderId="8" xfId="5" applyFont="1" applyBorder="1" applyAlignment="1">
      <alignment horizontal="center" vertical="center"/>
    </xf>
    <xf numFmtId="0" fontId="6" fillId="0" borderId="16" xfId="11" applyFont="1" applyBorder="1" applyAlignment="1">
      <alignment horizontal="left" vertical="center" wrapText="1"/>
    </xf>
    <xf numFmtId="0" fontId="6" fillId="0" borderId="8" xfId="11" applyFont="1" applyBorder="1" applyAlignment="1">
      <alignment horizontal="left" vertical="center" wrapText="1"/>
    </xf>
    <xf numFmtId="0" fontId="9" fillId="0" borderId="20" xfId="9" applyFont="1" applyFill="1" applyBorder="1" applyAlignment="1">
      <alignment horizontal="left" vertical="center" wrapText="1"/>
    </xf>
    <xf numFmtId="0" fontId="5" fillId="0" borderId="44" xfId="5" applyFont="1" applyBorder="1" applyAlignment="1">
      <alignment horizontal="center" vertical="center"/>
    </xf>
    <xf numFmtId="0" fontId="5" fillId="0" borderId="46" xfId="5" applyFont="1" applyBorder="1" applyAlignment="1">
      <alignment horizontal="center" vertical="center"/>
    </xf>
    <xf numFmtId="0" fontId="6" fillId="0" borderId="0" xfId="9" applyFont="1" applyFill="1" applyBorder="1" applyAlignment="1">
      <alignment horizontal="left" vertical="center" wrapText="1"/>
    </xf>
    <xf numFmtId="0" fontId="6" fillId="0" borderId="13" xfId="9" applyFont="1" applyFill="1" applyBorder="1" applyAlignment="1">
      <alignment horizontal="left" vertical="center" wrapText="1"/>
    </xf>
    <xf numFmtId="0" fontId="5" fillId="0" borderId="27" xfId="1" applyFont="1" applyFill="1" applyBorder="1" applyAlignment="1">
      <alignment vertical="center" wrapText="1"/>
    </xf>
    <xf numFmtId="0" fontId="5" fillId="0" borderId="31" xfId="1" applyFont="1" applyFill="1" applyBorder="1" applyAlignment="1">
      <alignment vertical="center" wrapText="1"/>
    </xf>
    <xf numFmtId="0" fontId="5" fillId="0" borderId="60" xfId="9" applyFont="1" applyBorder="1" applyAlignment="1">
      <alignment horizontal="center" vertical="center"/>
    </xf>
    <xf numFmtId="0" fontId="5" fillId="0" borderId="67" xfId="9" applyFont="1" applyBorder="1" applyAlignment="1">
      <alignment horizontal="center" vertical="center"/>
    </xf>
    <xf numFmtId="0" fontId="6" fillId="0" borderId="29" xfId="1" applyFont="1" applyFill="1" applyBorder="1" applyAlignment="1">
      <alignment horizontal="left" vertical="center" wrapText="1"/>
    </xf>
    <xf numFmtId="0" fontId="6" fillId="0" borderId="15" xfId="1" applyFont="1" applyFill="1" applyBorder="1" applyAlignment="1">
      <alignment horizontal="left" vertical="center" wrapText="1"/>
    </xf>
    <xf numFmtId="0" fontId="6" fillId="0" borderId="16" xfId="6" applyFont="1" applyFill="1" applyBorder="1" applyAlignment="1">
      <alignment horizontal="left" vertical="center" wrapText="1"/>
    </xf>
    <xf numFmtId="0" fontId="6" fillId="0" borderId="8" xfId="6" applyFont="1" applyBorder="1" applyAlignment="1">
      <alignment horizontal="left" vertical="center" wrapText="1"/>
    </xf>
    <xf numFmtId="0" fontId="5" fillId="0" borderId="31" xfId="9" applyFont="1" applyFill="1" applyBorder="1" applyAlignment="1">
      <alignment horizontal="left" vertical="center" wrapText="1"/>
    </xf>
    <xf numFmtId="0" fontId="5" fillId="0" borderId="30" xfId="9" applyFont="1" applyFill="1" applyBorder="1" applyAlignment="1">
      <alignment horizontal="left" vertical="center" wrapText="1"/>
    </xf>
    <xf numFmtId="0" fontId="6" fillId="0" borderId="29" xfId="11" applyFont="1" applyBorder="1" applyAlignment="1">
      <alignment horizontal="left" vertical="center" wrapText="1"/>
    </xf>
    <xf numFmtId="0" fontId="6" fillId="0" borderId="15" xfId="11" applyFont="1" applyBorder="1" applyAlignment="1">
      <alignment horizontal="left" vertical="center" wrapText="1"/>
    </xf>
    <xf numFmtId="0" fontId="5" fillId="0" borderId="13" xfId="9" applyFont="1" applyBorder="1" applyAlignment="1">
      <alignment vertical="center" wrapText="1"/>
    </xf>
    <xf numFmtId="0" fontId="5" fillId="0" borderId="15" xfId="9" applyFont="1" applyBorder="1" applyAlignment="1">
      <alignment vertical="center" wrapText="1"/>
    </xf>
    <xf numFmtId="0" fontId="5" fillId="0" borderId="66" xfId="9" applyFont="1" applyBorder="1" applyAlignment="1">
      <alignment horizontal="center" vertical="center"/>
    </xf>
    <xf numFmtId="0" fontId="6" fillId="0" borderId="16" xfId="1" applyFont="1" applyBorder="1" applyAlignment="1">
      <alignment horizontal="left" vertical="center" wrapText="1"/>
    </xf>
    <xf numFmtId="0" fontId="6" fillId="0" borderId="8" xfId="1" applyFont="1" applyBorder="1" applyAlignment="1">
      <alignment horizontal="left" vertical="center" wrapText="1"/>
    </xf>
    <xf numFmtId="0" fontId="6" fillId="0" borderId="29" xfId="1" applyFont="1" applyBorder="1" applyAlignment="1">
      <alignment horizontal="left" vertical="center" wrapText="1"/>
    </xf>
    <xf numFmtId="0" fontId="6" fillId="0" borderId="15" xfId="1" applyFont="1" applyBorder="1" applyAlignment="1">
      <alignment horizontal="left" vertical="center" wrapText="1"/>
    </xf>
    <xf numFmtId="0" fontId="5" fillId="0" borderId="47" xfId="9" applyFont="1" applyBorder="1" applyAlignment="1">
      <alignment vertical="center" wrapText="1"/>
    </xf>
    <xf numFmtId="0" fontId="5" fillId="0" borderId="48" xfId="9" applyFont="1" applyBorder="1" applyAlignment="1">
      <alignment vertical="center" wrapText="1"/>
    </xf>
    <xf numFmtId="0" fontId="5" fillId="0" borderId="33" xfId="9" applyFont="1" applyBorder="1" applyAlignment="1">
      <alignment vertical="center" wrapText="1"/>
    </xf>
    <xf numFmtId="0" fontId="6" fillId="0" borderId="16" xfId="9" applyFont="1" applyBorder="1" applyAlignment="1">
      <alignment horizontal="left" vertical="center" wrapText="1"/>
    </xf>
    <xf numFmtId="0" fontId="6" fillId="0" borderId="8" xfId="9" applyFont="1" applyBorder="1" applyAlignment="1">
      <alignment horizontal="left" vertical="center" wrapText="1"/>
    </xf>
    <xf numFmtId="0" fontId="6" fillId="0" borderId="16" xfId="2" applyFont="1" applyBorder="1" applyAlignment="1">
      <alignment horizontal="left" vertical="center" wrapText="1"/>
    </xf>
    <xf numFmtId="0" fontId="6" fillId="0" borderId="8" xfId="2" applyFont="1" applyBorder="1" applyAlignment="1">
      <alignment horizontal="left" vertical="center" wrapText="1"/>
    </xf>
    <xf numFmtId="0" fontId="5" fillId="0" borderId="27" xfId="4" applyFont="1" applyBorder="1" applyAlignment="1">
      <alignment vertical="center" wrapText="1"/>
    </xf>
    <xf numFmtId="0" fontId="5" fillId="0" borderId="31" xfId="4" applyFont="1" applyBorder="1" applyAlignment="1">
      <alignment vertical="center" wrapText="1"/>
    </xf>
    <xf numFmtId="0" fontId="5" fillId="0" borderId="30" xfId="4" applyFont="1" applyBorder="1" applyAlignment="1">
      <alignment vertical="center" wrapText="1"/>
    </xf>
    <xf numFmtId="0" fontId="5" fillId="0" borderId="63" xfId="9" applyFont="1" applyBorder="1" applyAlignment="1">
      <alignment horizontal="center" vertical="center" wrapText="1"/>
    </xf>
    <xf numFmtId="0" fontId="5" fillId="0" borderId="64" xfId="9" applyFont="1" applyBorder="1" applyAlignment="1">
      <alignment horizontal="center" vertical="center" wrapText="1"/>
    </xf>
    <xf numFmtId="0" fontId="5" fillId="0" borderId="65" xfId="9" applyFont="1" applyBorder="1" applyAlignment="1">
      <alignment horizontal="center" vertical="center" wrapText="1"/>
    </xf>
    <xf numFmtId="0" fontId="6" fillId="0" borderId="16" xfId="4" applyFont="1" applyFill="1" applyBorder="1" applyAlignment="1">
      <alignment horizontal="left" vertical="center" wrapText="1"/>
    </xf>
    <xf numFmtId="0" fontId="6" fillId="0" borderId="8" xfId="4" applyFont="1" applyFill="1" applyBorder="1" applyAlignment="1">
      <alignment horizontal="left" vertical="center" wrapText="1"/>
    </xf>
    <xf numFmtId="0" fontId="6" fillId="0" borderId="16" xfId="4" applyFont="1" applyBorder="1" applyAlignment="1">
      <alignment vertical="center" wrapText="1"/>
    </xf>
    <xf numFmtId="0" fontId="6" fillId="0" borderId="8" xfId="4" applyFont="1" applyBorder="1" applyAlignment="1">
      <alignment vertical="center" wrapText="1"/>
    </xf>
    <xf numFmtId="0" fontId="5" fillId="0" borderId="27" xfId="9" applyFont="1" applyBorder="1" applyAlignment="1">
      <alignment vertical="center" wrapText="1"/>
    </xf>
    <xf numFmtId="0" fontId="5" fillId="0" borderId="31" xfId="9" applyFont="1" applyBorder="1" applyAlignment="1">
      <alignment vertical="center" wrapText="1"/>
    </xf>
    <xf numFmtId="0" fontId="5" fillId="0" borderId="30" xfId="9" applyFont="1" applyBorder="1" applyAlignment="1">
      <alignment vertical="center" wrapText="1"/>
    </xf>
    <xf numFmtId="0" fontId="6" fillId="0" borderId="16" xfId="6" applyFont="1" applyBorder="1" applyAlignment="1">
      <alignment horizontal="left" vertical="center" wrapText="1"/>
    </xf>
    <xf numFmtId="0" fontId="1" fillId="0" borderId="8" xfId="6" applyFont="1" applyBorder="1" applyAlignment="1">
      <alignment horizontal="left" vertical="center" wrapText="1"/>
    </xf>
    <xf numFmtId="0" fontId="6" fillId="0" borderId="29" xfId="6" applyFont="1" applyFill="1" applyBorder="1" applyAlignment="1">
      <alignment horizontal="left" vertical="center" wrapText="1"/>
    </xf>
    <xf numFmtId="0" fontId="6" fillId="0" borderId="15" xfId="6" applyFont="1" applyFill="1" applyBorder="1" applyAlignment="1">
      <alignment horizontal="left" vertical="center" wrapText="1"/>
    </xf>
    <xf numFmtId="0" fontId="1" fillId="0" borderId="8" xfId="9" applyFont="1" applyBorder="1" applyAlignment="1">
      <alignment horizontal="left" vertical="center" wrapText="1"/>
    </xf>
    <xf numFmtId="0" fontId="6" fillId="3" borderId="16" xfId="9" applyFont="1" applyFill="1" applyBorder="1" applyAlignment="1">
      <alignment horizontal="left" vertical="center" wrapText="1"/>
    </xf>
    <xf numFmtId="0" fontId="1" fillId="3" borderId="8" xfId="9" applyFont="1" applyFill="1" applyBorder="1" applyAlignment="1">
      <alignment horizontal="left" vertical="center" wrapText="1"/>
    </xf>
    <xf numFmtId="0" fontId="1" fillId="0" borderId="8" xfId="2" applyFont="1" applyBorder="1" applyAlignment="1">
      <alignment horizontal="left" vertical="center" wrapText="1"/>
    </xf>
    <xf numFmtId="0" fontId="6" fillId="3" borderId="29" xfId="2" applyFont="1" applyFill="1" applyBorder="1" applyAlignment="1">
      <alignment horizontal="left" vertical="center" wrapText="1"/>
    </xf>
    <xf numFmtId="0" fontId="6" fillId="3" borderId="15" xfId="2" applyFont="1" applyFill="1" applyBorder="1" applyAlignment="1">
      <alignment horizontal="left" vertical="center" wrapText="1"/>
    </xf>
    <xf numFmtId="0" fontId="6" fillId="0" borderId="29" xfId="4" applyFont="1" applyBorder="1" applyAlignment="1">
      <alignment horizontal="left" vertical="center" wrapText="1"/>
    </xf>
    <xf numFmtId="0" fontId="6" fillId="0" borderId="15" xfId="4" applyFont="1" applyBorder="1" applyAlignment="1">
      <alignment horizontal="left" vertical="center" wrapText="1"/>
    </xf>
    <xf numFmtId="0" fontId="6" fillId="0" borderId="29" xfId="9" applyFont="1" applyBorder="1" applyAlignment="1">
      <alignment horizontal="left" vertical="center" wrapText="1"/>
    </xf>
    <xf numFmtId="0" fontId="6" fillId="0" borderId="15" xfId="9" applyFont="1" applyBorder="1" applyAlignment="1">
      <alignment horizontal="left" vertical="center" wrapText="1"/>
    </xf>
    <xf numFmtId="0" fontId="6" fillId="3" borderId="8" xfId="9" applyFont="1" applyFill="1" applyBorder="1" applyAlignment="1">
      <alignment horizontal="left" vertical="center" wrapText="1"/>
    </xf>
    <xf numFmtId="0" fontId="5" fillId="0" borderId="28" xfId="5" applyFont="1" applyBorder="1" applyAlignment="1">
      <alignment horizontal="center" vertical="center"/>
    </xf>
    <xf numFmtId="0" fontId="5" fillId="0" borderId="15" xfId="5" applyFont="1" applyBorder="1" applyAlignment="1">
      <alignment horizontal="center" vertical="center"/>
    </xf>
    <xf numFmtId="0" fontId="5" fillId="0" borderId="27" xfId="9" applyFont="1" applyBorder="1" applyAlignment="1">
      <alignment horizontal="center" vertical="center" wrapText="1"/>
    </xf>
    <xf numFmtId="0" fontId="5" fillId="0" borderId="31" xfId="9" applyFont="1" applyBorder="1" applyAlignment="1">
      <alignment horizontal="center" vertical="center" wrapText="1"/>
    </xf>
    <xf numFmtId="0" fontId="5" fillId="0" borderId="30" xfId="9" applyFont="1" applyBorder="1" applyAlignment="1">
      <alignment horizontal="center" vertical="center" wrapText="1"/>
    </xf>
    <xf numFmtId="0" fontId="6" fillId="0" borderId="16" xfId="2" applyFont="1" applyBorder="1" applyAlignment="1">
      <alignment vertical="center" wrapText="1"/>
    </xf>
    <xf numFmtId="0" fontId="6" fillId="0" borderId="8" xfId="2" applyFont="1" applyBorder="1" applyAlignment="1">
      <alignment vertical="center" wrapText="1"/>
    </xf>
    <xf numFmtId="0" fontId="5" fillId="0" borderId="46" xfId="9" applyFont="1" applyBorder="1" applyAlignment="1">
      <alignment horizontal="left" vertical="center"/>
    </xf>
    <xf numFmtId="0" fontId="5" fillId="0" borderId="15" xfId="9" applyFont="1" applyBorder="1" applyAlignment="1">
      <alignment horizontal="left" vertical="center"/>
    </xf>
    <xf numFmtId="0" fontId="5" fillId="0" borderId="17" xfId="1" applyFont="1" applyBorder="1" applyAlignment="1">
      <alignment horizontal="center" vertical="center" wrapText="1"/>
    </xf>
    <xf numFmtId="0" fontId="5" fillId="0" borderId="21" xfId="1" applyFont="1" applyBorder="1" applyAlignment="1">
      <alignment horizontal="center" vertical="center" wrapText="1"/>
    </xf>
    <xf numFmtId="0" fontId="5" fillId="0" borderId="30" xfId="9" applyFont="1" applyFill="1" applyBorder="1" applyAlignment="1">
      <alignment vertical="center" wrapText="1"/>
    </xf>
    <xf numFmtId="0" fontId="6" fillId="0" borderId="16" xfId="10" applyFont="1" applyBorder="1" applyAlignment="1">
      <alignment horizontal="left" vertical="center" wrapText="1"/>
    </xf>
    <xf numFmtId="0" fontId="6" fillId="0" borderId="8" xfId="10" applyFont="1" applyBorder="1" applyAlignment="1">
      <alignment horizontal="left" vertical="center" wrapText="1"/>
    </xf>
    <xf numFmtId="0" fontId="6" fillId="0" borderId="29" xfId="10" applyFont="1" applyBorder="1" applyAlignment="1">
      <alignment horizontal="left" vertical="center" wrapText="1"/>
    </xf>
    <xf numFmtId="0" fontId="6" fillId="0" borderId="15" xfId="10" applyFont="1" applyBorder="1" applyAlignment="1">
      <alignment horizontal="left" vertical="center" wrapText="1"/>
    </xf>
    <xf numFmtId="0" fontId="6" fillId="11" borderId="16" xfId="5" applyFont="1" applyFill="1" applyBorder="1" applyAlignment="1">
      <alignment vertical="center" wrapText="1" shrinkToFit="1"/>
    </xf>
    <xf numFmtId="0" fontId="6" fillId="11" borderId="8" xfId="5" applyFont="1" applyFill="1" applyBorder="1" applyAlignment="1">
      <alignment vertical="center" wrapText="1" shrinkToFit="1"/>
    </xf>
    <xf numFmtId="0" fontId="5" fillId="0" borderId="27" xfId="9" applyFont="1" applyBorder="1" applyAlignment="1">
      <alignment horizontal="left" vertical="center"/>
    </xf>
    <xf numFmtId="0" fontId="5" fillId="0" borderId="31" xfId="9" applyFont="1" applyBorder="1" applyAlignment="1">
      <alignment horizontal="left" vertical="center"/>
    </xf>
    <xf numFmtId="0" fontId="5" fillId="0" borderId="30" xfId="9" applyFont="1" applyBorder="1" applyAlignment="1">
      <alignment horizontal="left" vertical="center"/>
    </xf>
    <xf numFmtId="0" fontId="5" fillId="0" borderId="27" xfId="3" applyFont="1" applyBorder="1" applyAlignment="1">
      <alignment vertical="center" wrapText="1"/>
    </xf>
    <xf numFmtId="0" fontId="5" fillId="0" borderId="31" xfId="3" applyFont="1" applyBorder="1" applyAlignment="1">
      <alignment vertical="center" wrapText="1"/>
    </xf>
    <xf numFmtId="0" fontId="5" fillId="0" borderId="30" xfId="3" applyFont="1" applyBorder="1" applyAlignment="1">
      <alignment vertical="center" wrapText="1"/>
    </xf>
    <xf numFmtId="0" fontId="5" fillId="0" borderId="19" xfId="1" applyFont="1" applyBorder="1" applyAlignment="1">
      <alignment horizontal="center" vertical="center" wrapText="1"/>
    </xf>
    <xf numFmtId="0" fontId="5" fillId="0" borderId="12" xfId="5" applyFont="1" applyBorder="1" applyAlignment="1">
      <alignment horizontal="center" vertical="center"/>
    </xf>
    <xf numFmtId="0" fontId="5" fillId="0" borderId="13" xfId="5" applyFont="1" applyBorder="1" applyAlignment="1">
      <alignment horizontal="center" vertical="center"/>
    </xf>
    <xf numFmtId="0" fontId="5" fillId="0" borderId="46" xfId="9" applyFont="1" applyBorder="1" applyAlignment="1">
      <alignment horizontal="center" vertical="center" wrapText="1"/>
    </xf>
    <xf numFmtId="0" fontId="5" fillId="0" borderId="13" xfId="9" applyFont="1" applyBorder="1" applyAlignment="1">
      <alignment horizontal="center" vertical="center" wrapText="1"/>
    </xf>
    <xf numFmtId="0" fontId="5" fillId="0" borderId="15" xfId="9" applyFont="1" applyBorder="1" applyAlignment="1">
      <alignment horizontal="center" vertical="center" wrapText="1"/>
    </xf>
    <xf numFmtId="0" fontId="6" fillId="0" borderId="16" xfId="9" applyFont="1" applyBorder="1" applyAlignment="1">
      <alignment vertical="center" wrapText="1"/>
    </xf>
    <xf numFmtId="0" fontId="6" fillId="0" borderId="8" xfId="9" applyFont="1" applyBorder="1" applyAlignment="1">
      <alignment vertical="center" wrapText="1"/>
    </xf>
    <xf numFmtId="0" fontId="6" fillId="0" borderId="25" xfId="9" applyFont="1" applyBorder="1" applyAlignment="1">
      <alignment horizontal="center" vertical="center"/>
    </xf>
    <xf numFmtId="0" fontId="6" fillId="0" borderId="26" xfId="9" applyFont="1" applyBorder="1" applyAlignment="1">
      <alignment horizontal="center" vertical="center"/>
    </xf>
    <xf numFmtId="0" fontId="5" fillId="0" borderId="27" xfId="9" applyFont="1" applyBorder="1" applyAlignment="1">
      <alignment horizontal="left" vertical="center" wrapText="1"/>
    </xf>
    <xf numFmtId="0" fontId="5" fillId="0" borderId="30" xfId="9" applyFont="1" applyBorder="1" applyAlignment="1">
      <alignment horizontal="left" vertical="center" wrapText="1"/>
    </xf>
    <xf numFmtId="0" fontId="5" fillId="0" borderId="46" xfId="9" applyFont="1" applyBorder="1" applyAlignment="1">
      <alignment horizontal="left" vertical="center" wrapText="1"/>
    </xf>
    <xf numFmtId="0" fontId="5" fillId="0" borderId="13" xfId="9" applyFont="1" applyBorder="1" applyAlignment="1">
      <alignment horizontal="left" vertical="center" wrapText="1"/>
    </xf>
    <xf numFmtId="0" fontId="5" fillId="0" borderId="15" xfId="9" applyFont="1" applyBorder="1" applyAlignment="1">
      <alignment horizontal="left" vertical="center" wrapText="1"/>
    </xf>
    <xf numFmtId="0" fontId="5" fillId="0" borderId="17" xfId="9" applyFont="1" applyBorder="1" applyAlignment="1">
      <alignment horizontal="center" vertical="center" wrapText="1"/>
    </xf>
    <xf numFmtId="0" fontId="5" fillId="0" borderId="19" xfId="9" applyFont="1" applyBorder="1" applyAlignment="1">
      <alignment horizontal="center" vertical="center" wrapText="1"/>
    </xf>
    <xf numFmtId="0" fontId="5" fillId="0" borderId="21" xfId="9" applyFont="1" applyBorder="1" applyAlignment="1">
      <alignment horizontal="center" vertical="center" wrapText="1"/>
    </xf>
    <xf numFmtId="0" fontId="5" fillId="0" borderId="38" xfId="9" applyFont="1" applyBorder="1" applyAlignment="1">
      <alignment horizontal="center" vertical="center" wrapText="1"/>
    </xf>
    <xf numFmtId="0" fontId="5" fillId="0" borderId="1" xfId="9" applyFont="1" applyBorder="1" applyAlignment="1">
      <alignment horizontal="center" vertical="center" wrapText="1"/>
    </xf>
    <xf numFmtId="0" fontId="5" fillId="0" borderId="42" xfId="9" applyFont="1" applyBorder="1" applyAlignment="1">
      <alignment horizontal="center" vertical="center" wrapText="1"/>
    </xf>
    <xf numFmtId="0" fontId="5" fillId="0" borderId="44" xfId="9" applyFont="1" applyBorder="1" applyAlignment="1">
      <alignment horizontal="center" vertical="center" wrapText="1"/>
    </xf>
    <xf numFmtId="0" fontId="5" fillId="0" borderId="12" xfId="9" applyFont="1" applyBorder="1" applyAlignment="1">
      <alignment horizontal="center" vertical="center" wrapText="1"/>
    </xf>
    <xf numFmtId="0" fontId="5" fillId="0" borderId="28" xfId="9" applyFont="1" applyBorder="1" applyAlignment="1">
      <alignment horizontal="center" vertical="center" wrapText="1"/>
    </xf>
    <xf numFmtId="0" fontId="6" fillId="0" borderId="16" xfId="5" applyFont="1" applyBorder="1" applyAlignment="1">
      <alignment horizontal="left" vertical="center" wrapText="1" shrinkToFit="1"/>
    </xf>
    <xf numFmtId="0" fontId="6" fillId="0" borderId="8" xfId="5" applyFont="1" applyBorder="1" applyAlignment="1">
      <alignment horizontal="left" vertical="center" wrapText="1" shrinkToFit="1"/>
    </xf>
    <xf numFmtId="0" fontId="5" fillId="0" borderId="17" xfId="5" applyFont="1" applyBorder="1" applyAlignment="1">
      <alignment horizontal="center" vertical="center"/>
    </xf>
    <xf numFmtId="0" fontId="5" fillId="0" borderId="19" xfId="5" applyFont="1" applyBorder="1" applyAlignment="1">
      <alignment horizontal="center" vertical="center"/>
    </xf>
    <xf numFmtId="0" fontId="5" fillId="0" borderId="21" xfId="5" applyFont="1" applyBorder="1" applyAlignment="1">
      <alignment horizontal="center" vertical="center"/>
    </xf>
    <xf numFmtId="0" fontId="9" fillId="0" borderId="18" xfId="9" applyFont="1" applyBorder="1" applyAlignment="1">
      <alignment horizontal="left" vertical="center" wrapText="1"/>
    </xf>
    <xf numFmtId="0" fontId="9" fillId="0" borderId="20" xfId="9" applyFont="1" applyBorder="1" applyAlignment="1">
      <alignment horizontal="left" vertical="center" wrapText="1"/>
    </xf>
    <xf numFmtId="0" fontId="9" fillId="0" borderId="45" xfId="9" applyFont="1" applyBorder="1" applyAlignment="1">
      <alignment horizontal="left" vertical="top" wrapText="1"/>
    </xf>
    <xf numFmtId="0" fontId="9" fillId="0" borderId="46" xfId="9" applyFont="1" applyBorder="1" applyAlignment="1">
      <alignment horizontal="left" vertical="top" wrapText="1"/>
    </xf>
    <xf numFmtId="0" fontId="9" fillId="0" borderId="0" xfId="9" applyFont="1" applyBorder="1" applyAlignment="1">
      <alignment horizontal="left" vertical="top" wrapText="1"/>
    </xf>
    <xf numFmtId="0" fontId="9" fillId="0" borderId="13" xfId="9" applyFont="1" applyBorder="1" applyAlignment="1">
      <alignment horizontal="left" vertical="top" wrapText="1"/>
    </xf>
    <xf numFmtId="0" fontId="9" fillId="0" borderId="29" xfId="9" applyFont="1" applyBorder="1" applyAlignment="1">
      <alignment horizontal="left" vertical="top" wrapText="1"/>
    </xf>
    <xf numFmtId="0" fontId="9" fillId="0" borderId="15" xfId="9" applyFont="1" applyBorder="1" applyAlignment="1">
      <alignment horizontal="left" vertical="top" wrapText="1"/>
    </xf>
    <xf numFmtId="0" fontId="2" fillId="0" borderId="0" xfId="9" applyFont="1" applyAlignment="1">
      <alignment horizontal="center" vertical="center" wrapText="1"/>
    </xf>
    <xf numFmtId="0" fontId="2" fillId="0" borderId="0" xfId="9" applyFont="1" applyAlignment="1">
      <alignment horizontal="center" vertical="center"/>
    </xf>
    <xf numFmtId="0" fontId="5" fillId="2" borderId="5" xfId="5" applyFont="1" applyFill="1" applyBorder="1" applyAlignment="1">
      <alignment horizontal="center" vertical="center"/>
    </xf>
    <xf numFmtId="0" fontId="5" fillId="2" borderId="6" xfId="5" applyFont="1" applyFill="1" applyBorder="1" applyAlignment="1">
      <alignment horizontal="center" vertical="center"/>
    </xf>
    <xf numFmtId="0" fontId="14" fillId="2" borderId="43" xfId="5" applyFont="1" applyFill="1" applyBorder="1" applyAlignment="1">
      <alignment horizontal="center" vertical="center" wrapText="1"/>
    </xf>
    <xf numFmtId="0" fontId="14" fillId="2" borderId="11" xfId="5" applyFont="1" applyFill="1" applyBorder="1" applyAlignment="1">
      <alignment horizontal="center" vertical="center" wrapText="1"/>
    </xf>
    <xf numFmtId="0" fontId="5" fillId="2" borderId="51" xfId="5" applyFont="1" applyFill="1" applyBorder="1" applyAlignment="1">
      <alignment horizontal="center" vertical="center"/>
    </xf>
    <xf numFmtId="0" fontId="5" fillId="2" borderId="53" xfId="5" applyFont="1" applyFill="1" applyBorder="1" applyAlignment="1">
      <alignment horizontal="center" vertical="center"/>
    </xf>
    <xf numFmtId="0" fontId="5" fillId="2" borderId="54" xfId="5" applyFont="1" applyFill="1" applyBorder="1" applyAlignment="1">
      <alignment horizontal="center" vertical="center"/>
    </xf>
    <xf numFmtId="0" fontId="5" fillId="2" borderId="56" xfId="5" applyFont="1" applyFill="1" applyBorder="1" applyAlignment="1">
      <alignment horizontal="center" vertical="center"/>
    </xf>
    <xf numFmtId="0" fontId="5" fillId="0" borderId="27" xfId="5" applyFont="1" applyBorder="1" applyAlignment="1">
      <alignment horizontal="center" vertical="center"/>
    </xf>
    <xf numFmtId="0" fontId="5" fillId="0" borderId="31" xfId="5" applyFont="1" applyBorder="1" applyAlignment="1">
      <alignment horizontal="center" vertical="center"/>
    </xf>
    <xf numFmtId="0" fontId="9" fillId="0" borderId="18" xfId="5" applyFont="1" applyBorder="1" applyAlignment="1">
      <alignment horizontal="left" vertical="center" wrapText="1"/>
    </xf>
    <xf numFmtId="0" fontId="9" fillId="0" borderId="20" xfId="5" applyFont="1" applyBorder="1" applyAlignment="1">
      <alignment horizontal="left" vertical="center" wrapText="1"/>
    </xf>
    <xf numFmtId="0" fontId="9" fillId="0" borderId="14" xfId="5" applyFont="1" applyBorder="1" applyAlignment="1">
      <alignment horizontal="left" vertical="center" wrapText="1"/>
    </xf>
    <xf numFmtId="0" fontId="6" fillId="0" borderId="16" xfId="5" applyFont="1" applyBorder="1" applyAlignment="1">
      <alignment horizontal="left" vertical="center" wrapText="1"/>
    </xf>
    <xf numFmtId="0" fontId="6" fillId="0" borderId="8" xfId="5" applyFont="1" applyBorder="1" applyAlignment="1">
      <alignment horizontal="left" vertical="center" wrapText="1"/>
    </xf>
    <xf numFmtId="0" fontId="5" fillId="0" borderId="27" xfId="9" applyFont="1" applyFill="1" applyBorder="1" applyAlignment="1">
      <alignment horizontal="left" vertical="center" wrapText="1"/>
    </xf>
    <xf numFmtId="0" fontId="5" fillId="0" borderId="5" xfId="5" applyFont="1" applyBorder="1" applyAlignment="1">
      <alignment horizontal="center" vertical="center" wrapText="1"/>
    </xf>
    <xf numFmtId="0" fontId="5" fillId="0" borderId="6" xfId="5" applyFont="1" applyBorder="1" applyAlignment="1">
      <alignment horizontal="center" vertical="center" wrapText="1"/>
    </xf>
    <xf numFmtId="0" fontId="5" fillId="0" borderId="12" xfId="5" applyFont="1" applyBorder="1" applyAlignment="1">
      <alignment horizontal="center" vertical="center" wrapText="1"/>
    </xf>
    <xf numFmtId="0" fontId="5" fillId="0" borderId="13" xfId="5" applyFont="1" applyBorder="1" applyAlignment="1">
      <alignment horizontal="center" vertical="center" wrapText="1"/>
    </xf>
    <xf numFmtId="0" fontId="5" fillId="0" borderId="5" xfId="5" applyFont="1" applyBorder="1" applyAlignment="1">
      <alignment horizontal="center" vertical="center"/>
    </xf>
    <xf numFmtId="0" fontId="5" fillId="0" borderId="6" xfId="5" applyFont="1" applyBorder="1" applyAlignment="1">
      <alignment horizontal="center" vertical="center"/>
    </xf>
    <xf numFmtId="0" fontId="6" fillId="0" borderId="10" xfId="5" applyFont="1" applyBorder="1" applyAlignment="1">
      <alignment horizontal="left" vertical="center" wrapText="1"/>
    </xf>
    <xf numFmtId="0" fontId="6" fillId="0" borderId="11" xfId="5" applyFont="1" applyBorder="1" applyAlignment="1">
      <alignment horizontal="left" vertical="center" wrapText="1"/>
    </xf>
    <xf numFmtId="0" fontId="6" fillId="0" borderId="8" xfId="5" applyFont="1" applyBorder="1" applyAlignment="1">
      <alignment horizontal="left" vertical="center"/>
    </xf>
    <xf numFmtId="0" fontId="17" fillId="3" borderId="0" xfId="8" applyFont="1" applyFill="1" applyAlignment="1">
      <alignment horizontal="center" vertical="center"/>
    </xf>
    <xf numFmtId="0" fontId="16" fillId="3" borderId="2" xfId="8" applyFont="1" applyFill="1" applyBorder="1" applyAlignment="1">
      <alignment horizontal="center" vertical="center"/>
    </xf>
    <xf numFmtId="0" fontId="16" fillId="3" borderId="4" xfId="8" applyFont="1" applyFill="1" applyBorder="1" applyAlignment="1">
      <alignment horizontal="center" vertical="center"/>
    </xf>
    <xf numFmtId="0" fontId="16" fillId="3" borderId="3" xfId="8" applyFont="1" applyFill="1" applyBorder="1" applyAlignment="1">
      <alignment horizontal="center" vertical="center"/>
    </xf>
    <xf numFmtId="0" fontId="16" fillId="3" borderId="85" xfId="8" applyFont="1" applyFill="1" applyBorder="1" applyAlignment="1">
      <alignment horizontal="left" vertical="center" wrapText="1"/>
    </xf>
    <xf numFmtId="0" fontId="16" fillId="3" borderId="20" xfId="8" applyFont="1" applyFill="1" applyBorder="1" applyAlignment="1">
      <alignment horizontal="left" vertical="center" wrapText="1"/>
    </xf>
    <xf numFmtId="0" fontId="16" fillId="3" borderId="57" xfId="8" applyFont="1" applyFill="1" applyBorder="1" applyAlignment="1">
      <alignment horizontal="left" vertical="center" wrapText="1"/>
    </xf>
    <xf numFmtId="0" fontId="16" fillId="3" borderId="90" xfId="8" applyFont="1" applyFill="1" applyBorder="1" applyAlignment="1">
      <alignment horizontal="center" vertical="center"/>
    </xf>
    <xf numFmtId="0" fontId="16" fillId="3" borderId="91" xfId="8" applyFont="1" applyFill="1" applyBorder="1" applyAlignment="1">
      <alignment horizontal="center" vertical="center"/>
    </xf>
    <xf numFmtId="0" fontId="16" fillId="3" borderId="94" xfId="8" applyFont="1" applyFill="1" applyBorder="1" applyAlignment="1">
      <alignment horizontal="center" vertical="center"/>
    </xf>
    <xf numFmtId="0" fontId="16" fillId="3" borderId="85" xfId="8" applyFont="1" applyFill="1" applyBorder="1" applyAlignment="1">
      <alignment horizontal="left" vertical="center"/>
    </xf>
    <xf numFmtId="0" fontId="16" fillId="3" borderId="20" xfId="8" applyFont="1" applyFill="1" applyBorder="1" applyAlignment="1">
      <alignment horizontal="left" vertical="center"/>
    </xf>
    <xf numFmtId="0" fontId="16" fillId="3" borderId="92" xfId="8" applyFont="1" applyFill="1" applyBorder="1" applyAlignment="1">
      <alignment horizontal="left" vertical="center"/>
    </xf>
    <xf numFmtId="0" fontId="16" fillId="3" borderId="5" xfId="8" applyFont="1" applyFill="1" applyBorder="1" applyAlignment="1">
      <alignment horizontal="center" vertical="center"/>
    </xf>
    <xf numFmtId="0" fontId="16" fillId="3" borderId="51" xfId="8" applyFont="1" applyFill="1" applyBorder="1" applyAlignment="1">
      <alignment horizontal="center" vertical="center"/>
    </xf>
    <xf numFmtId="0" fontId="16" fillId="3" borderId="6" xfId="8" applyFont="1" applyFill="1" applyBorder="1" applyAlignment="1">
      <alignment horizontal="center" vertical="center"/>
    </xf>
    <xf numFmtId="0" fontId="16" fillId="3" borderId="12" xfId="8" applyFont="1" applyFill="1" applyBorder="1" applyAlignment="1">
      <alignment horizontal="center" vertical="center"/>
    </xf>
    <xf numFmtId="0" fontId="16" fillId="3" borderId="0" xfId="8" applyFont="1" applyFill="1" applyAlignment="1">
      <alignment horizontal="center" vertical="center"/>
    </xf>
    <xf numFmtId="0" fontId="16" fillId="3" borderId="13" xfId="8" applyFont="1" applyFill="1" applyBorder="1" applyAlignment="1">
      <alignment horizontal="center" vertical="center"/>
    </xf>
    <xf numFmtId="0" fontId="16" fillId="3" borderId="52" xfId="8" applyFont="1" applyFill="1" applyBorder="1" applyAlignment="1">
      <alignment horizontal="left" vertical="center"/>
    </xf>
    <xf numFmtId="0" fontId="16" fillId="3" borderId="70" xfId="8" applyFont="1" applyFill="1" applyBorder="1" applyAlignment="1">
      <alignment horizontal="center" vertical="center"/>
    </xf>
    <xf numFmtId="0" fontId="16" fillId="3" borderId="71" xfId="8" applyFont="1" applyFill="1" applyBorder="1" applyAlignment="1">
      <alignment horizontal="center" vertical="center"/>
    </xf>
    <xf numFmtId="0" fontId="16" fillId="3" borderId="72" xfId="8" applyFont="1" applyFill="1" applyBorder="1" applyAlignment="1">
      <alignment horizontal="center" vertical="center"/>
    </xf>
    <xf numFmtId="0" fontId="16" fillId="3" borderId="73" xfId="8" applyFont="1" applyFill="1" applyBorder="1" applyAlignment="1">
      <alignment horizontal="center" vertical="center"/>
    </xf>
    <xf numFmtId="0" fontId="16" fillId="3" borderId="74" xfId="8" applyFont="1" applyFill="1" applyBorder="1" applyAlignment="1">
      <alignment horizontal="center" vertical="center"/>
    </xf>
    <xf numFmtId="0" fontId="16" fillId="3" borderId="75" xfId="8" applyFont="1" applyFill="1" applyBorder="1" applyAlignment="1">
      <alignment horizontal="center" vertical="center"/>
    </xf>
    <xf numFmtId="0" fontId="16" fillId="3" borderId="92" xfId="8" applyFont="1" applyFill="1" applyBorder="1" applyAlignment="1">
      <alignment horizontal="left" vertical="center" wrapText="1"/>
    </xf>
    <xf numFmtId="0" fontId="1" fillId="3" borderId="88" xfId="8" applyFill="1" applyBorder="1" applyAlignment="1">
      <alignment horizontal="center" vertical="center"/>
    </xf>
    <xf numFmtId="0" fontId="1" fillId="3" borderId="89" xfId="8" applyFill="1" applyBorder="1" applyAlignment="1">
      <alignment horizontal="center" vertical="center"/>
    </xf>
    <xf numFmtId="0" fontId="16" fillId="3" borderId="86" xfId="8" applyFont="1" applyFill="1" applyBorder="1" applyAlignment="1">
      <alignment horizontal="left" vertical="center"/>
    </xf>
    <xf numFmtId="0" fontId="16" fillId="3" borderId="84" xfId="8" applyFont="1" applyFill="1" applyBorder="1" applyAlignment="1">
      <alignment horizontal="left" vertical="center"/>
    </xf>
    <xf numFmtId="0" fontId="1" fillId="3" borderId="86" xfId="8" applyFill="1" applyBorder="1" applyAlignment="1">
      <alignment horizontal="center" vertical="center"/>
    </xf>
    <xf numFmtId="0" fontId="1" fillId="3" borderId="84" xfId="8" applyFill="1" applyBorder="1" applyAlignment="1">
      <alignment horizontal="center" vertical="center"/>
    </xf>
    <xf numFmtId="0" fontId="16" fillId="3" borderId="95" xfId="8" applyFont="1" applyFill="1" applyBorder="1" applyAlignment="1">
      <alignment horizontal="center" vertical="center"/>
    </xf>
    <xf numFmtId="0" fontId="16" fillId="3" borderId="96" xfId="8" applyFont="1" applyFill="1" applyBorder="1" applyAlignment="1">
      <alignment horizontal="center" vertical="center"/>
    </xf>
    <xf numFmtId="0" fontId="16" fillId="3" borderId="97" xfId="8" applyFont="1" applyFill="1" applyBorder="1" applyAlignment="1">
      <alignment horizontal="center" vertical="center"/>
    </xf>
    <xf numFmtId="0" fontId="16" fillId="3" borderId="87" xfId="8" applyFont="1" applyFill="1" applyBorder="1" applyAlignment="1">
      <alignment horizontal="left" vertical="center"/>
    </xf>
    <xf numFmtId="0" fontId="16" fillId="3" borderId="93" xfId="8" applyFont="1" applyFill="1" applyBorder="1" applyAlignment="1">
      <alignment horizontal="left" vertical="center"/>
    </xf>
    <xf numFmtId="0" fontId="16" fillId="3" borderId="81" xfId="8" applyFont="1" applyFill="1" applyBorder="1" applyAlignment="1">
      <alignment horizontal="center" vertical="center" wrapText="1"/>
    </xf>
    <xf numFmtId="0" fontId="16" fillId="3" borderId="82" xfId="8" applyFont="1" applyFill="1" applyBorder="1" applyAlignment="1">
      <alignment horizontal="left" vertical="center"/>
    </xf>
    <xf numFmtId="0" fontId="16" fillId="3" borderId="82" xfId="8" applyFont="1" applyFill="1" applyBorder="1" applyAlignment="1">
      <alignment horizontal="center" vertical="center" wrapText="1"/>
    </xf>
    <xf numFmtId="0" fontId="16" fillId="3" borderId="88" xfId="8" applyFont="1" applyFill="1" applyBorder="1" applyAlignment="1">
      <alignment horizontal="left" vertical="center"/>
    </xf>
    <xf numFmtId="0" fontId="16" fillId="3" borderId="89" xfId="8" applyFont="1" applyFill="1" applyBorder="1" applyAlignment="1">
      <alignment horizontal="left" vertical="center"/>
    </xf>
    <xf numFmtId="0" fontId="16" fillId="3" borderId="98" xfId="8" applyFont="1" applyFill="1" applyBorder="1" applyAlignment="1">
      <alignment horizontal="center" vertical="center"/>
    </xf>
    <xf numFmtId="0" fontId="16" fillId="3" borderId="53" xfId="8" applyFont="1" applyFill="1" applyBorder="1" applyAlignment="1">
      <alignment horizontal="center" vertical="center"/>
    </xf>
    <xf numFmtId="0" fontId="16" fillId="3" borderId="56" xfId="8" applyFont="1" applyFill="1" applyBorder="1" applyAlignment="1">
      <alignment horizontal="center" vertical="center"/>
    </xf>
    <xf numFmtId="0" fontId="16" fillId="3" borderId="54" xfId="8" applyFont="1" applyFill="1" applyBorder="1" applyAlignment="1">
      <alignment horizontal="center" vertical="center"/>
    </xf>
    <xf numFmtId="0" fontId="16" fillId="3" borderId="57" xfId="8" applyFont="1" applyFill="1" applyBorder="1" applyAlignment="1">
      <alignment horizontal="left" vertical="center"/>
    </xf>
    <xf numFmtId="0" fontId="16" fillId="3" borderId="100" xfId="8" applyFont="1" applyFill="1" applyBorder="1" applyAlignment="1">
      <alignment horizontal="center" vertical="center"/>
    </xf>
    <xf numFmtId="0" fontId="16" fillId="3" borderId="101" xfId="8" applyFont="1" applyFill="1" applyBorder="1" applyAlignment="1">
      <alignment horizontal="center" vertical="center"/>
    </xf>
    <xf numFmtId="0" fontId="16" fillId="3" borderId="102" xfId="8" applyFont="1" applyFill="1" applyBorder="1" applyAlignment="1">
      <alignment horizontal="center" vertical="center"/>
    </xf>
    <xf numFmtId="0" fontId="16" fillId="3" borderId="103" xfId="8" applyFont="1" applyFill="1" applyBorder="1" applyAlignment="1">
      <alignment horizontal="center" vertical="center"/>
    </xf>
    <xf numFmtId="0" fontId="16" fillId="3" borderId="104" xfId="8" applyFont="1" applyFill="1" applyBorder="1" applyAlignment="1">
      <alignment horizontal="center" vertical="center"/>
    </xf>
    <xf numFmtId="0" fontId="16" fillId="3" borderId="105" xfId="8" applyFont="1" applyFill="1" applyBorder="1" applyAlignment="1">
      <alignment horizontal="center" vertical="center"/>
    </xf>
    <xf numFmtId="0" fontId="16" fillId="3" borderId="106" xfId="8" applyFont="1" applyFill="1" applyBorder="1" applyAlignment="1">
      <alignment horizontal="center" vertical="center"/>
    </xf>
    <xf numFmtId="0" fontId="16" fillId="3" borderId="115" xfId="8" applyFont="1" applyFill="1" applyBorder="1" applyAlignment="1">
      <alignment horizontal="left" vertical="center" wrapText="1"/>
    </xf>
    <xf numFmtId="0" fontId="16" fillId="3" borderId="107" xfId="8" applyFont="1" applyFill="1" applyBorder="1" applyAlignment="1">
      <alignment horizontal="center" vertical="center"/>
    </xf>
    <xf numFmtId="0" fontId="16" fillId="3" borderId="108" xfId="8" applyFont="1" applyFill="1" applyBorder="1" applyAlignment="1">
      <alignment horizontal="center" vertical="center"/>
    </xf>
    <xf numFmtId="0" fontId="16" fillId="3" borderId="109" xfId="8" applyFont="1" applyFill="1" applyBorder="1" applyAlignment="1">
      <alignment horizontal="center" vertical="center"/>
    </xf>
    <xf numFmtId="0" fontId="16" fillId="3" borderId="110" xfId="8" applyFont="1" applyFill="1" applyBorder="1" applyAlignment="1">
      <alignment horizontal="left" vertical="center"/>
    </xf>
    <xf numFmtId="0" fontId="16" fillId="3" borderId="110" xfId="8" applyFont="1" applyFill="1" applyBorder="1" applyAlignment="1">
      <alignment horizontal="left" vertical="center" wrapText="1"/>
    </xf>
    <xf numFmtId="0" fontId="16" fillId="3" borderId="116" xfId="8" applyFont="1" applyFill="1" applyBorder="1" applyAlignment="1">
      <alignment horizontal="center" vertical="center" wrapText="1"/>
    </xf>
    <xf numFmtId="0" fontId="16" fillId="3" borderId="89" xfId="8" applyFont="1" applyFill="1" applyBorder="1" applyAlignment="1">
      <alignment horizontal="center" vertical="center" wrapText="1"/>
    </xf>
    <xf numFmtId="0" fontId="16" fillId="3" borderId="117" xfId="8" applyFont="1" applyFill="1" applyBorder="1" applyAlignment="1">
      <alignment horizontal="left" vertical="center"/>
    </xf>
    <xf numFmtId="0" fontId="16" fillId="3" borderId="117" xfId="8" applyFont="1" applyFill="1" applyBorder="1" applyAlignment="1">
      <alignment horizontal="center" vertical="center" wrapText="1"/>
    </xf>
    <xf numFmtId="0" fontId="16" fillId="3" borderId="84" xfId="8" applyFont="1" applyFill="1" applyBorder="1" applyAlignment="1">
      <alignment horizontal="center" vertical="center" wrapText="1"/>
    </xf>
    <xf numFmtId="0" fontId="16" fillId="3" borderId="76" xfId="8" applyFont="1" applyFill="1" applyBorder="1" applyAlignment="1">
      <alignment horizontal="left" vertical="center"/>
    </xf>
    <xf numFmtId="0" fontId="16" fillId="3" borderId="80" xfId="8" applyFont="1" applyFill="1" applyBorder="1" applyAlignment="1">
      <alignment horizontal="left" vertical="center"/>
    </xf>
    <xf numFmtId="0" fontId="16" fillId="3" borderId="118" xfId="8" applyFont="1" applyFill="1" applyBorder="1" applyAlignment="1">
      <alignment horizontal="center" vertical="center"/>
    </xf>
    <xf numFmtId="0" fontId="16" fillId="3" borderId="119" xfId="8" applyFont="1" applyFill="1" applyBorder="1" applyAlignment="1">
      <alignment horizontal="center" vertical="center"/>
    </xf>
    <xf numFmtId="0" fontId="16" fillId="3" borderId="13" xfId="8" applyFont="1" applyFill="1" applyBorder="1" applyAlignment="1">
      <alignment horizontal="left" vertical="center"/>
    </xf>
    <xf numFmtId="0" fontId="16" fillId="3" borderId="122" xfId="8" applyFont="1" applyFill="1" applyBorder="1" applyAlignment="1">
      <alignment horizontal="center" vertical="center"/>
    </xf>
    <xf numFmtId="0" fontId="16" fillId="3" borderId="123" xfId="8" applyFont="1" applyFill="1" applyBorder="1" applyAlignment="1">
      <alignment horizontal="center" vertical="center"/>
    </xf>
    <xf numFmtId="0" fontId="16" fillId="3" borderId="124" xfId="8" applyFont="1" applyFill="1" applyBorder="1" applyAlignment="1">
      <alignment horizontal="center" vertical="center"/>
    </xf>
    <xf numFmtId="0" fontId="16" fillId="3" borderId="110" xfId="8" applyFont="1" applyFill="1" applyBorder="1" applyAlignment="1">
      <alignment horizontal="left" vertical="center" wrapText="1" shrinkToFit="1"/>
    </xf>
    <xf numFmtId="0" fontId="16" fillId="3" borderId="125" xfId="8" applyFont="1" applyFill="1" applyBorder="1" applyAlignment="1">
      <alignment horizontal="left" vertical="center" wrapText="1" shrinkToFit="1"/>
    </xf>
    <xf numFmtId="0" fontId="16" fillId="3" borderId="126" xfId="8" applyFont="1" applyFill="1" applyBorder="1" applyAlignment="1">
      <alignment horizontal="center" vertical="center" wrapText="1"/>
    </xf>
    <xf numFmtId="0" fontId="16" fillId="3" borderId="127" xfId="8" applyFont="1" applyFill="1" applyBorder="1" applyAlignment="1">
      <alignment horizontal="left" vertical="center"/>
    </xf>
    <xf numFmtId="0" fontId="16" fillId="3" borderId="127" xfId="8" applyFont="1" applyFill="1" applyBorder="1" applyAlignment="1">
      <alignment horizontal="center" vertical="center" wrapText="1"/>
    </xf>
    <xf numFmtId="0" fontId="1" fillId="3" borderId="2" xfId="8" applyFill="1" applyBorder="1" applyAlignment="1">
      <alignment horizontal="center" vertical="center"/>
    </xf>
    <xf numFmtId="0" fontId="16" fillId="3" borderId="1" xfId="8" applyFont="1" applyFill="1" applyBorder="1" applyAlignment="1">
      <alignment horizontal="center" vertical="center"/>
    </xf>
    <xf numFmtId="0" fontId="16" fillId="3" borderId="85" xfId="8" applyFont="1" applyFill="1" applyBorder="1" applyAlignment="1">
      <alignment horizontal="left" vertical="center" shrinkToFit="1"/>
    </xf>
    <xf numFmtId="0" fontId="16" fillId="3" borderId="86" xfId="8" applyFont="1" applyFill="1" applyBorder="1" applyAlignment="1">
      <alignment horizontal="center" vertical="center" wrapText="1"/>
    </xf>
    <xf numFmtId="0" fontId="16" fillId="3" borderId="52" xfId="8" applyFont="1" applyFill="1" applyBorder="1" applyAlignment="1">
      <alignment horizontal="center" vertical="center"/>
    </xf>
    <xf numFmtId="0" fontId="16" fillId="3" borderId="125" xfId="8" applyFont="1" applyFill="1" applyBorder="1" applyAlignment="1">
      <alignment horizontal="left" vertical="center" wrapText="1"/>
    </xf>
    <xf numFmtId="0" fontId="16" fillId="3" borderId="85" xfId="8" applyFont="1" applyFill="1" applyBorder="1" applyAlignment="1">
      <alignment horizontal="left" vertical="center" wrapText="1" shrinkToFit="1"/>
    </xf>
    <xf numFmtId="0" fontId="16" fillId="5" borderId="0" xfId="8" applyFont="1" applyFill="1" applyAlignment="1">
      <alignment horizontal="left" vertical="center" wrapText="1"/>
    </xf>
    <xf numFmtId="0" fontId="16" fillId="3" borderId="0" xfId="8" applyFont="1" applyFill="1" applyAlignment="1">
      <alignment horizontal="left" vertical="center" wrapText="1"/>
    </xf>
    <xf numFmtId="0" fontId="16" fillId="3" borderId="0" xfId="8" applyFont="1" applyFill="1" applyAlignment="1">
      <alignment horizontal="left" vertical="center"/>
    </xf>
    <xf numFmtId="0" fontId="16" fillId="5" borderId="0" xfId="8" applyFont="1" applyFill="1" applyAlignment="1">
      <alignment vertical="center" wrapText="1"/>
    </xf>
    <xf numFmtId="0" fontId="16" fillId="3" borderId="0" xfId="8" applyFont="1" applyFill="1" applyAlignment="1">
      <alignment vertical="center" wrapText="1"/>
    </xf>
    <xf numFmtId="0" fontId="16" fillId="5" borderId="0" xfId="8" applyFont="1" applyFill="1" applyAlignment="1">
      <alignment horizontal="left" vertical="center"/>
    </xf>
    <xf numFmtId="0" fontId="16" fillId="3" borderId="0" xfId="8" applyFont="1" applyFill="1" applyAlignment="1">
      <alignment horizontal="center" vertical="center" wrapText="1"/>
    </xf>
    <xf numFmtId="0" fontId="16" fillId="3" borderId="0" xfId="8" applyFont="1" applyFill="1" applyBorder="1" applyAlignment="1">
      <alignment horizontal="left" vertical="center" wrapText="1"/>
    </xf>
    <xf numFmtId="0" fontId="16" fillId="5" borderId="0" xfId="8" applyFont="1" applyFill="1" applyBorder="1" applyAlignment="1">
      <alignment horizontal="left" vertical="center" wrapText="1"/>
    </xf>
    <xf numFmtId="0" fontId="16" fillId="0" borderId="2" xfId="8" applyFont="1" applyBorder="1" applyAlignment="1">
      <alignment horizontal="center" vertical="center"/>
    </xf>
    <xf numFmtId="0" fontId="16" fillId="0" borderId="4" xfId="8" applyFont="1" applyBorder="1" applyAlignment="1">
      <alignment horizontal="center" vertical="center"/>
    </xf>
    <xf numFmtId="0" fontId="16" fillId="0" borderId="3" xfId="8" applyFont="1" applyBorder="1" applyAlignment="1">
      <alignment horizontal="center" vertical="center"/>
    </xf>
    <xf numFmtId="0" fontId="16" fillId="0" borderId="4" xfId="8" applyFont="1" applyBorder="1" applyAlignment="1">
      <alignment vertical="center"/>
    </xf>
    <xf numFmtId="0" fontId="16" fillId="0" borderId="3" xfId="8" applyFont="1" applyBorder="1" applyAlignment="1">
      <alignment vertical="center"/>
    </xf>
    <xf numFmtId="0" fontId="16" fillId="0" borderId="0" xfId="8" applyFont="1" applyAlignment="1">
      <alignment horizontal="center" vertical="center"/>
    </xf>
    <xf numFmtId="0" fontId="16" fillId="0" borderId="1" xfId="8" applyFont="1" applyBorder="1" applyAlignment="1">
      <alignment horizontal="center" vertical="center"/>
    </xf>
    <xf numFmtId="0" fontId="16" fillId="0" borderId="2" xfId="8" applyFont="1" applyBorder="1" applyAlignment="1">
      <alignment horizontal="left" vertical="center"/>
    </xf>
    <xf numFmtId="0" fontId="16" fillId="0" borderId="4" xfId="8" applyFont="1" applyBorder="1" applyAlignment="1">
      <alignment horizontal="left" vertical="center"/>
    </xf>
    <xf numFmtId="0" fontId="16" fillId="0" borderId="3" xfId="8" applyFont="1" applyBorder="1" applyAlignment="1">
      <alignment horizontal="left" vertical="center"/>
    </xf>
    <xf numFmtId="0" fontId="16" fillId="0" borderId="2" xfId="8" applyFont="1" applyBorder="1" applyAlignment="1">
      <alignment vertical="center" wrapText="1"/>
    </xf>
    <xf numFmtId="0" fontId="16" fillId="0" borderId="56" xfId="8" applyFont="1" applyBorder="1" applyAlignment="1">
      <alignment horizontal="left" vertical="center" wrapText="1" shrinkToFit="1"/>
    </xf>
    <xf numFmtId="0" fontId="16" fillId="0" borderId="56" xfId="8" applyFont="1" applyBorder="1" applyAlignment="1">
      <alignment horizontal="left" vertical="center" shrinkToFit="1"/>
    </xf>
    <xf numFmtId="0" fontId="16" fillId="0" borderId="54" xfId="8" applyFont="1" applyBorder="1" applyAlignment="1">
      <alignment horizontal="left" vertical="center" shrinkToFit="1"/>
    </xf>
    <xf numFmtId="0" fontId="27" fillId="0" borderId="0" xfId="8" applyFont="1" applyAlignment="1">
      <alignment horizontal="center" vertical="center"/>
    </xf>
    <xf numFmtId="0" fontId="16" fillId="0" borderId="56" xfId="8" applyFont="1" applyBorder="1" applyAlignment="1">
      <alignment horizontal="left" vertical="center" wrapText="1"/>
    </xf>
    <xf numFmtId="0" fontId="27" fillId="0" borderId="56" xfId="8" applyFont="1" applyBorder="1" applyAlignment="1">
      <alignment horizontal="center" vertical="center"/>
    </xf>
    <xf numFmtId="0" fontId="16" fillId="0" borderId="0" xfId="8" applyFont="1" applyAlignment="1">
      <alignment horizontal="left" vertical="center" wrapText="1"/>
    </xf>
    <xf numFmtId="0" fontId="16" fillId="0" borderId="4" xfId="8" applyFont="1" applyBorder="1" applyAlignment="1">
      <alignment horizontal="left" wrapText="1"/>
    </xf>
    <xf numFmtId="0" fontId="16" fillId="0" borderId="68" xfId="8" applyFont="1" applyBorder="1" applyAlignment="1">
      <alignment horizontal="left" wrapText="1"/>
    </xf>
    <xf numFmtId="0" fontId="16" fillId="0" borderId="263" xfId="8" applyFont="1" applyBorder="1" applyAlignment="1">
      <alignment horizontal="center" wrapText="1"/>
    </xf>
    <xf numFmtId="0" fontId="16" fillId="0" borderId="68" xfId="8" applyFont="1" applyBorder="1" applyAlignment="1">
      <alignment horizontal="center" wrapText="1"/>
    </xf>
    <xf numFmtId="0" fontId="16" fillId="0" borderId="4" xfId="8" applyFont="1" applyBorder="1" applyAlignment="1">
      <alignment horizontal="center" wrapText="1"/>
    </xf>
    <xf numFmtId="0" fontId="16" fillId="0" borderId="3" xfId="8" applyFont="1" applyBorder="1" applyAlignment="1">
      <alignment horizontal="center" wrapText="1"/>
    </xf>
    <xf numFmtId="0" fontId="27" fillId="0" borderId="56" xfId="8" applyFont="1" applyBorder="1" applyAlignment="1">
      <alignment horizontal="left" vertical="center" wrapText="1"/>
    </xf>
    <xf numFmtId="0" fontId="27" fillId="0" borderId="54" xfId="8" applyFont="1" applyBorder="1" applyAlignment="1">
      <alignment horizontal="left" vertical="center" wrapText="1"/>
    </xf>
    <xf numFmtId="0" fontId="16" fillId="0" borderId="5" xfId="8" applyFont="1" applyBorder="1" applyAlignment="1">
      <alignment horizontal="center" vertical="center"/>
    </xf>
    <xf numFmtId="0" fontId="16" fillId="0" borderId="51" xfId="8" applyFont="1" applyBorder="1" applyAlignment="1">
      <alignment horizontal="center" vertical="center"/>
    </xf>
    <xf numFmtId="0" fontId="16" fillId="0" borderId="6" xfId="8" applyFont="1" applyBorder="1" applyAlignment="1">
      <alignment horizontal="center" vertical="center"/>
    </xf>
    <xf numFmtId="0" fontId="16" fillId="0" borderId="5" xfId="8" applyFont="1" applyBorder="1" applyAlignment="1">
      <alignment horizontal="center"/>
    </xf>
    <xf numFmtId="0" fontId="16" fillId="0" borderId="6" xfId="8" applyFont="1" applyBorder="1" applyAlignment="1">
      <alignment horizontal="center"/>
    </xf>
    <xf numFmtId="0" fontId="16" fillId="0" borderId="2" xfId="8" applyFont="1" applyBorder="1" applyAlignment="1">
      <alignment horizontal="center" vertical="center" wrapText="1"/>
    </xf>
    <xf numFmtId="0" fontId="16" fillId="0" borderId="4" xfId="8" applyFont="1" applyBorder="1" applyAlignment="1">
      <alignment horizontal="center" vertical="center" wrapText="1"/>
    </xf>
    <xf numFmtId="0" fontId="16" fillId="0" borderId="3" xfId="8" applyFont="1" applyBorder="1" applyAlignment="1">
      <alignment horizontal="center" vertical="center" wrapText="1"/>
    </xf>
    <xf numFmtId="0" fontId="16" fillId="0" borderId="1" xfId="8" applyFont="1" applyBorder="1" applyAlignment="1">
      <alignment horizontal="left" wrapText="1"/>
    </xf>
    <xf numFmtId="0" fontId="16" fillId="0" borderId="2" xfId="8" applyFont="1" applyBorder="1" applyAlignment="1">
      <alignment horizontal="left" wrapText="1"/>
    </xf>
    <xf numFmtId="0" fontId="16" fillId="0" borderId="2" xfId="8" applyFont="1" applyBorder="1" applyAlignment="1">
      <alignment horizontal="center" wrapText="1"/>
    </xf>
    <xf numFmtId="0" fontId="16" fillId="0" borderId="51" xfId="8" applyFont="1" applyBorder="1" applyAlignment="1">
      <alignment horizontal="center" wrapText="1"/>
    </xf>
    <xf numFmtId="0" fontId="16" fillId="0" borderId="6" xfId="8" applyFont="1" applyBorder="1" applyAlignment="1">
      <alignment horizontal="center" wrapText="1"/>
    </xf>
    <xf numFmtId="0" fontId="16" fillId="0" borderId="56" xfId="8" applyFont="1" applyBorder="1" applyAlignment="1">
      <alignment horizontal="center" wrapText="1"/>
    </xf>
    <xf numFmtId="0" fontId="16" fillId="0" borderId="54" xfId="8" applyFont="1" applyBorder="1" applyAlignment="1">
      <alignment horizontal="center" wrapText="1"/>
    </xf>
    <xf numFmtId="0" fontId="16" fillId="0" borderId="2" xfId="8" applyFont="1" applyBorder="1" applyAlignment="1">
      <alignment horizontal="left"/>
    </xf>
    <xf numFmtId="0" fontId="16" fillId="0" borderId="4" xfId="8" applyFont="1" applyBorder="1" applyAlignment="1">
      <alignment horizontal="left"/>
    </xf>
    <xf numFmtId="0" fontId="16" fillId="0" borderId="2" xfId="8" applyFont="1" applyBorder="1" applyAlignment="1">
      <alignment horizontal="center"/>
    </xf>
    <xf numFmtId="0" fontId="16" fillId="0" borderId="4" xfId="8" applyFont="1" applyBorder="1" applyAlignment="1">
      <alignment horizontal="center"/>
    </xf>
    <xf numFmtId="0" fontId="16" fillId="0" borderId="3" xfId="8" applyFont="1" applyBorder="1" applyAlignment="1">
      <alignment horizontal="center"/>
    </xf>
    <xf numFmtId="0" fontId="16" fillId="0" borderId="52" xfId="8" applyFont="1" applyBorder="1" applyAlignment="1">
      <alignment horizontal="center" vertical="center" textRotation="255" wrapText="1"/>
    </xf>
    <xf numFmtId="0" fontId="16" fillId="0" borderId="20" xfId="8" applyFont="1" applyBorder="1" applyAlignment="1">
      <alignment horizontal="center" vertical="center" textRotation="255" wrapText="1"/>
    </xf>
    <xf numFmtId="0" fontId="16" fillId="0" borderId="57" xfId="8" applyFont="1" applyBorder="1" applyAlignment="1">
      <alignment horizontal="center" vertical="center" textRotation="255" wrapText="1"/>
    </xf>
    <xf numFmtId="0" fontId="16" fillId="0" borderId="5" xfId="8" applyFont="1" applyBorder="1" applyAlignment="1">
      <alignment horizontal="left" vertical="top" wrapText="1"/>
    </xf>
    <xf numFmtId="0" fontId="16" fillId="0" borderId="51" xfId="8" applyFont="1" applyBorder="1" applyAlignment="1">
      <alignment horizontal="left" vertical="top" wrapText="1"/>
    </xf>
    <xf numFmtId="0" fontId="16" fillId="0" borderId="6" xfId="8" applyFont="1" applyBorder="1" applyAlignment="1">
      <alignment horizontal="left" vertical="top" wrapText="1"/>
    </xf>
    <xf numFmtId="0" fontId="16" fillId="0" borderId="12" xfId="8" applyFont="1" applyBorder="1" applyAlignment="1">
      <alignment horizontal="left" vertical="top" wrapText="1"/>
    </xf>
    <xf numFmtId="0" fontId="16" fillId="0" borderId="0" xfId="8" applyFont="1" applyAlignment="1">
      <alignment horizontal="left" vertical="top" wrapText="1"/>
    </xf>
    <xf numFmtId="0" fontId="16" fillId="0" borderId="13" xfId="8" applyFont="1" applyBorder="1" applyAlignment="1">
      <alignment horizontal="left" vertical="top" wrapText="1"/>
    </xf>
    <xf numFmtId="0" fontId="16" fillId="0" borderId="53" xfId="8" applyFont="1" applyBorder="1" applyAlignment="1">
      <alignment horizontal="left" vertical="top" wrapText="1"/>
    </xf>
    <xf numFmtId="0" fontId="16" fillId="0" borderId="56" xfId="8" applyFont="1" applyBorder="1" applyAlignment="1">
      <alignment horizontal="left" vertical="top" wrapText="1"/>
    </xf>
    <xf numFmtId="0" fontId="16" fillId="0" borderId="54" xfId="8" applyFont="1" applyBorder="1" applyAlignment="1">
      <alignment horizontal="left" vertical="top" wrapText="1"/>
    </xf>
    <xf numFmtId="0" fontId="16" fillId="0" borderId="1" xfId="8" applyFont="1" applyBorder="1" applyAlignment="1">
      <alignment horizontal="center" vertical="center" textRotation="255" wrapText="1"/>
    </xf>
    <xf numFmtId="0" fontId="16" fillId="0" borderId="20" xfId="8" applyFont="1" applyBorder="1" applyAlignment="1">
      <alignment horizontal="center" vertical="center" textRotation="255" shrinkToFit="1"/>
    </xf>
    <xf numFmtId="0" fontId="16" fillId="0" borderId="57" xfId="8" applyFont="1" applyBorder="1" applyAlignment="1">
      <alignment horizontal="center" vertical="center" textRotation="255" shrinkToFit="1"/>
    </xf>
    <xf numFmtId="0" fontId="16" fillId="0" borderId="5" xfId="8" applyFont="1" applyBorder="1" applyAlignment="1">
      <alignment horizontal="left" wrapText="1"/>
    </xf>
    <xf numFmtId="0" fontId="16" fillId="0" borderId="0" xfId="8" applyFont="1" applyAlignment="1">
      <alignment horizontal="left" wrapText="1"/>
    </xf>
    <xf numFmtId="0" fontId="16" fillId="0" borderId="259" xfId="8" applyFont="1" applyBorder="1" applyAlignment="1">
      <alignment horizontal="left" wrapText="1"/>
    </xf>
    <xf numFmtId="0" fontId="16" fillId="0" borderId="12" xfId="8" applyFont="1" applyBorder="1" applyAlignment="1">
      <alignment horizontal="left" wrapText="1"/>
    </xf>
    <xf numFmtId="0" fontId="16" fillId="0" borderId="0" xfId="8" applyFont="1" applyAlignment="1">
      <alignment horizontal="center" wrapText="1"/>
    </xf>
    <xf numFmtId="0" fontId="16" fillId="0" borderId="259" xfId="8" applyFont="1" applyBorder="1" applyAlignment="1">
      <alignment horizontal="center" wrapText="1"/>
    </xf>
    <xf numFmtId="0" fontId="16" fillId="0" borderId="261" xfId="8" applyFont="1" applyBorder="1" applyAlignment="1">
      <alignment horizontal="center" wrapText="1"/>
    </xf>
    <xf numFmtId="0" fontId="27" fillId="0" borderId="4" xfId="8" applyFont="1" applyBorder="1" applyAlignment="1">
      <alignment horizontal="left" vertical="center" wrapText="1"/>
    </xf>
    <xf numFmtId="0" fontId="27" fillId="0" borderId="3" xfId="8" applyFont="1" applyBorder="1" applyAlignment="1">
      <alignment horizontal="left" vertical="center" wrapText="1"/>
    </xf>
    <xf numFmtId="0" fontId="16" fillId="0" borderId="4" xfId="8" applyFont="1" applyBorder="1" applyAlignment="1">
      <alignment horizontal="left" shrinkToFit="1"/>
    </xf>
    <xf numFmtId="0" fontId="1" fillId="0" borderId="4" xfId="8" applyBorder="1" applyAlignment="1">
      <alignment horizontal="left" shrinkToFit="1"/>
    </xf>
    <xf numFmtId="0" fontId="1" fillId="0" borderId="68" xfId="8" applyBorder="1" applyAlignment="1">
      <alignment horizontal="left" shrinkToFit="1"/>
    </xf>
    <xf numFmtId="0" fontId="16" fillId="0" borderId="268" xfId="8" applyFont="1" applyBorder="1" applyAlignment="1">
      <alignment horizontal="center" vertical="center"/>
    </xf>
    <xf numFmtId="0" fontId="16" fillId="0" borderId="264" xfId="8" applyFont="1" applyBorder="1" applyAlignment="1">
      <alignment horizontal="center" vertical="center"/>
    </xf>
    <xf numFmtId="0" fontId="16" fillId="0" borderId="267" xfId="8" applyFont="1" applyBorder="1" applyAlignment="1">
      <alignment horizontal="center" vertical="center"/>
    </xf>
    <xf numFmtId="0" fontId="16" fillId="0" borderId="268" xfId="8" applyFont="1" applyBorder="1" applyAlignment="1">
      <alignment horizontal="center"/>
    </xf>
    <xf numFmtId="0" fontId="16" fillId="0" borderId="267" xfId="8" applyFont="1" applyBorder="1" applyAlignment="1">
      <alignment horizontal="center"/>
    </xf>
    <xf numFmtId="0" fontId="16" fillId="0" borderId="56" xfId="8" applyFont="1" applyBorder="1" applyAlignment="1">
      <alignment horizontal="left" shrinkToFit="1"/>
    </xf>
    <xf numFmtId="0" fontId="1" fillId="0" borderId="56" xfId="8" applyBorder="1" applyAlignment="1">
      <alignment horizontal="left" shrinkToFit="1"/>
    </xf>
    <xf numFmtId="0" fontId="1" fillId="0" borderId="261" xfId="8" applyBorder="1" applyAlignment="1">
      <alignment horizontal="left" shrinkToFit="1"/>
    </xf>
    <xf numFmtId="0" fontId="16" fillId="0" borderId="269" xfId="8" applyFont="1" applyBorder="1" applyAlignment="1">
      <alignment horizontal="center" wrapText="1"/>
    </xf>
    <xf numFmtId="0" fontId="16" fillId="0" borderId="270" xfId="8" applyFont="1" applyBorder="1" applyAlignment="1">
      <alignment horizontal="center" wrapText="1"/>
    </xf>
    <xf numFmtId="0" fontId="16" fillId="0" borderId="271" xfId="8" applyFont="1" applyBorder="1" applyAlignment="1">
      <alignment horizontal="center" wrapText="1"/>
    </xf>
    <xf numFmtId="0" fontId="16" fillId="0" borderId="272" xfId="8" applyFont="1" applyBorder="1" applyAlignment="1">
      <alignment horizontal="center" wrapText="1"/>
    </xf>
    <xf numFmtId="0" fontId="16" fillId="0" borderId="273" xfId="8" applyFont="1" applyBorder="1" applyAlignment="1">
      <alignment horizontal="center" vertical="center"/>
    </xf>
    <xf numFmtId="0" fontId="16" fillId="0" borderId="271" xfId="8" applyFont="1" applyBorder="1" applyAlignment="1">
      <alignment horizontal="center" vertical="center"/>
    </xf>
    <xf numFmtId="0" fontId="16" fillId="0" borderId="272" xfId="8" applyFont="1" applyBorder="1" applyAlignment="1">
      <alignment horizontal="center" vertical="center"/>
    </xf>
    <xf numFmtId="0" fontId="16" fillId="0" borderId="273" xfId="8" applyFont="1" applyBorder="1" applyAlignment="1">
      <alignment horizontal="center"/>
    </xf>
    <xf numFmtId="0" fontId="16" fillId="0" borderId="272" xfId="8" applyFont="1" applyBorder="1" applyAlignment="1">
      <alignment horizontal="center"/>
    </xf>
    <xf numFmtId="0" fontId="16" fillId="0" borderId="264" xfId="8" applyFont="1" applyBorder="1" applyAlignment="1">
      <alignment horizontal="left" wrapText="1"/>
    </xf>
    <xf numFmtId="0" fontId="1" fillId="0" borderId="264" xfId="8" applyBorder="1" applyAlignment="1">
      <alignment horizontal="left" wrapText="1"/>
    </xf>
    <xf numFmtId="0" fontId="1" fillId="0" borderId="265" xfId="8" applyBorder="1" applyAlignment="1">
      <alignment horizontal="left" wrapText="1"/>
    </xf>
    <xf numFmtId="0" fontId="16" fillId="0" borderId="266" xfId="8" applyFont="1" applyBorder="1" applyAlignment="1">
      <alignment horizontal="center" wrapText="1"/>
    </xf>
    <xf numFmtId="0" fontId="16" fillId="0" borderId="265" xfId="8" applyFont="1" applyBorder="1" applyAlignment="1">
      <alignment horizontal="center" wrapText="1"/>
    </xf>
    <xf numFmtId="0" fontId="16" fillId="0" borderId="264" xfId="8" applyFont="1" applyBorder="1" applyAlignment="1">
      <alignment horizontal="center" wrapText="1"/>
    </xf>
    <xf numFmtId="0" fontId="16" fillId="0" borderId="267" xfId="8" applyFont="1" applyBorder="1" applyAlignment="1">
      <alignment horizontal="center" wrapText="1"/>
    </xf>
    <xf numFmtId="0" fontId="27" fillId="0" borderId="264" xfId="8" applyFont="1" applyBorder="1" applyAlignment="1">
      <alignment horizontal="left" vertical="center" wrapText="1"/>
    </xf>
    <xf numFmtId="0" fontId="27" fillId="0" borderId="267" xfId="8" applyFont="1" applyBorder="1" applyAlignment="1">
      <alignment horizontal="left" vertical="center" wrapText="1"/>
    </xf>
    <xf numFmtId="0" fontId="1" fillId="0" borderId="4" xfId="8" applyBorder="1" applyAlignment="1">
      <alignment horizontal="left" wrapText="1"/>
    </xf>
    <xf numFmtId="0" fontId="1" fillId="0" borderId="68" xfId="8" applyBorder="1" applyAlignment="1">
      <alignment horizontal="left" wrapText="1"/>
    </xf>
    <xf numFmtId="0" fontId="16" fillId="0" borderId="5" xfId="8" applyFont="1" applyBorder="1" applyAlignment="1">
      <alignment horizontal="center" wrapText="1"/>
    </xf>
    <xf numFmtId="0" fontId="16" fillId="0" borderId="262" xfId="8" applyFont="1" applyBorder="1" applyAlignment="1">
      <alignment horizontal="center" vertical="center" wrapText="1"/>
    </xf>
    <xf numFmtId="0" fontId="16" fillId="0" borderId="56" xfId="8" applyFont="1" applyBorder="1" applyAlignment="1">
      <alignment horizontal="center" vertical="center" wrapText="1"/>
    </xf>
    <xf numFmtId="0" fontId="16" fillId="0" borderId="54" xfId="8" applyFont="1" applyBorder="1" applyAlignment="1">
      <alignment horizontal="center" vertical="center" wrapText="1"/>
    </xf>
    <xf numFmtId="0" fontId="16" fillId="0" borderId="12" xfId="8" applyFont="1" applyBorder="1" applyAlignment="1">
      <alignment horizontal="center" wrapText="1"/>
    </xf>
    <xf numFmtId="0" fontId="16" fillId="0" borderId="53" xfId="8" applyFont="1" applyBorder="1" applyAlignment="1">
      <alignment horizontal="center" wrapText="1"/>
    </xf>
    <xf numFmtId="0" fontId="16" fillId="0" borderId="260" xfId="8" applyFont="1" applyBorder="1" applyAlignment="1">
      <alignment horizontal="center" vertical="center" wrapText="1"/>
    </xf>
    <xf numFmtId="0" fontId="16" fillId="0" borderId="0" xfId="8" applyFont="1" applyAlignment="1">
      <alignment horizontal="center" vertical="center" wrapText="1"/>
    </xf>
    <xf numFmtId="0" fontId="16" fillId="0" borderId="13" xfId="8" applyFont="1" applyBorder="1" applyAlignment="1">
      <alignment horizontal="center" vertical="center" wrapText="1"/>
    </xf>
    <xf numFmtId="0" fontId="16" fillId="0" borderId="1" xfId="8" applyFont="1" applyBorder="1" applyAlignment="1">
      <alignment horizontal="left" vertical="center" wrapText="1"/>
    </xf>
    <xf numFmtId="0" fontId="16" fillId="0" borderId="5" xfId="8" applyFont="1" applyBorder="1" applyAlignment="1">
      <alignment horizontal="center" vertical="center" wrapText="1"/>
    </xf>
    <xf numFmtId="0" fontId="16" fillId="0" borderId="51" xfId="8" applyFont="1" applyBorder="1" applyAlignment="1">
      <alignment horizontal="center" vertical="center" wrapText="1"/>
    </xf>
    <xf numFmtId="0" fontId="16" fillId="0" borderId="51" xfId="8" applyFont="1" applyBorder="1" applyAlignment="1">
      <alignment horizontal="left" vertical="center" wrapText="1"/>
    </xf>
    <xf numFmtId="0" fontId="16" fillId="0" borderId="6" xfId="8" applyFont="1" applyBorder="1" applyAlignment="1">
      <alignment horizontal="left" vertical="center" wrapText="1"/>
    </xf>
    <xf numFmtId="0" fontId="16" fillId="0" borderId="89" xfId="8" applyFont="1" applyBorder="1" applyAlignment="1">
      <alignment horizontal="center" vertical="center" wrapText="1"/>
    </xf>
    <xf numFmtId="0" fontId="16" fillId="0" borderId="84" xfId="8" applyFont="1" applyBorder="1" applyAlignment="1">
      <alignment horizontal="center" vertical="center" wrapText="1"/>
    </xf>
    <xf numFmtId="0" fontId="16" fillId="0" borderId="84" xfId="8" applyFont="1" applyBorder="1" applyAlignment="1">
      <alignment horizontal="left" vertical="center" wrapText="1"/>
    </xf>
    <xf numFmtId="0" fontId="16" fillId="0" borderId="93" xfId="8" applyFont="1" applyBorder="1" applyAlignment="1">
      <alignment horizontal="left" vertical="center" wrapText="1"/>
    </xf>
    <xf numFmtId="0" fontId="16" fillId="0" borderId="116" xfId="8" applyFont="1" applyBorder="1" applyAlignment="1">
      <alignment horizontal="left" vertical="center" wrapText="1"/>
    </xf>
    <xf numFmtId="0" fontId="16" fillId="0" borderId="117" xfId="8" applyFont="1" applyBorder="1" applyAlignment="1">
      <alignment horizontal="left" vertical="center" wrapText="1"/>
    </xf>
    <xf numFmtId="0" fontId="16" fillId="0" borderId="86" xfId="8" applyFont="1" applyBorder="1" applyAlignment="1">
      <alignment horizontal="left" vertical="center" wrapText="1"/>
    </xf>
    <xf numFmtId="0" fontId="16" fillId="0" borderId="87" xfId="8" applyFont="1" applyBorder="1" applyAlignment="1">
      <alignment horizontal="left" vertical="center" wrapText="1"/>
    </xf>
    <xf numFmtId="0" fontId="27" fillId="0" borderId="1" xfId="8" applyFont="1" applyBorder="1" applyAlignment="1">
      <alignment horizontal="left" vertical="center" wrapText="1"/>
    </xf>
    <xf numFmtId="0" fontId="16" fillId="0" borderId="258" xfId="8" applyFont="1" applyBorder="1" applyAlignment="1">
      <alignment horizontal="left" vertical="center" wrapText="1"/>
    </xf>
    <xf numFmtId="0" fontId="16" fillId="0" borderId="52" xfId="8" applyFont="1" applyBorder="1" applyAlignment="1">
      <alignment horizontal="center" vertical="center" textRotation="255" shrinkToFit="1"/>
    </xf>
    <xf numFmtId="0" fontId="16" fillId="0" borderId="5" xfId="8" applyFont="1" applyBorder="1" applyAlignment="1">
      <alignment horizontal="left" vertical="center" wrapText="1"/>
    </xf>
    <xf numFmtId="0" fontId="16" fillId="0" borderId="77" xfId="8" applyFont="1" applyBorder="1" applyAlignment="1">
      <alignment horizontal="left" vertical="center" wrapText="1"/>
    </xf>
    <xf numFmtId="0" fontId="16" fillId="0" borderId="78" xfId="8" applyFont="1" applyBorder="1" applyAlignment="1">
      <alignment horizontal="left" vertical="center" wrapText="1"/>
    </xf>
    <xf numFmtId="0" fontId="16" fillId="0" borderId="79" xfId="8" applyFont="1" applyBorder="1" applyAlignment="1">
      <alignment horizontal="left" vertical="center" wrapText="1"/>
    </xf>
    <xf numFmtId="0" fontId="16" fillId="0" borderId="53" xfId="8" applyFont="1" applyBorder="1" applyAlignment="1">
      <alignment horizontal="left" vertical="center" wrapText="1"/>
    </xf>
    <xf numFmtId="0" fontId="16" fillId="0" borderId="54" xfId="8" applyFont="1" applyBorder="1" applyAlignment="1">
      <alignment horizontal="left" vertical="center" wrapText="1"/>
    </xf>
    <xf numFmtId="0" fontId="16" fillId="0" borderId="6" xfId="8" applyFont="1" applyBorder="1" applyAlignment="1">
      <alignment horizontal="center" vertical="center" wrapText="1"/>
    </xf>
    <xf numFmtId="0" fontId="1" fillId="0" borderId="1" xfId="8" applyBorder="1" applyAlignment="1">
      <alignment horizontal="left" vertical="center" wrapText="1"/>
    </xf>
    <xf numFmtId="0" fontId="16" fillId="0" borderId="52" xfId="8" applyFont="1" applyBorder="1" applyAlignment="1">
      <alignment horizontal="left" vertical="center" wrapText="1"/>
    </xf>
    <xf numFmtId="0" fontId="1" fillId="0" borderId="52" xfId="8" applyBorder="1" applyAlignment="1">
      <alignment horizontal="left" vertical="center" wrapText="1"/>
    </xf>
    <xf numFmtId="0" fontId="1" fillId="0" borderId="1" xfId="8" applyBorder="1" applyAlignment="1">
      <alignment horizontal="left" wrapText="1"/>
    </xf>
    <xf numFmtId="0" fontId="1" fillId="0" borderId="2" xfId="8" applyBorder="1" applyAlignment="1">
      <alignment horizontal="left" wrapText="1"/>
    </xf>
    <xf numFmtId="0" fontId="16" fillId="0" borderId="0" xfId="8" applyFont="1" applyAlignment="1">
      <alignment horizontal="justify" vertical="center" wrapText="1"/>
    </xf>
    <xf numFmtId="0" fontId="1" fillId="0" borderId="51" xfId="8" applyBorder="1" applyAlignment="1">
      <alignment horizontal="left" vertical="center" wrapText="1"/>
    </xf>
    <xf numFmtId="0" fontId="16" fillId="0" borderId="77" xfId="8" applyFont="1" applyBorder="1" applyAlignment="1">
      <alignment horizontal="left" vertical="center"/>
    </xf>
    <xf numFmtId="0" fontId="16" fillId="0" borderId="78" xfId="8" applyFont="1" applyBorder="1" applyAlignment="1">
      <alignment horizontal="left" vertical="center"/>
    </xf>
    <xf numFmtId="0" fontId="16" fillId="0" borderId="79" xfId="8" applyFont="1" applyBorder="1" applyAlignment="1">
      <alignment horizontal="left" vertical="center"/>
    </xf>
    <xf numFmtId="0" fontId="16" fillId="0" borderId="12" xfId="8" applyFont="1" applyBorder="1" applyAlignment="1">
      <alignment horizontal="left" vertical="center" wrapText="1"/>
    </xf>
    <xf numFmtId="0" fontId="16" fillId="0" borderId="116" xfId="8" applyFont="1" applyBorder="1" applyAlignment="1">
      <alignment horizontal="left" vertical="center"/>
    </xf>
    <xf numFmtId="0" fontId="16" fillId="0" borderId="117" xfId="8" applyFont="1" applyBorder="1" applyAlignment="1">
      <alignment horizontal="left" vertical="center"/>
    </xf>
    <xf numFmtId="0" fontId="16" fillId="0" borderId="258" xfId="8" applyFont="1" applyBorder="1" applyAlignment="1">
      <alignment horizontal="left" vertical="center"/>
    </xf>
    <xf numFmtId="0" fontId="16" fillId="0" borderId="13" xfId="8" applyFont="1" applyBorder="1" applyAlignment="1">
      <alignment horizontal="left" vertical="center" wrapText="1"/>
    </xf>
    <xf numFmtId="0" fontId="16" fillId="0" borderId="88" xfId="8" applyFont="1" applyBorder="1" applyAlignment="1">
      <alignment horizontal="justify" vertical="center" wrapText="1"/>
    </xf>
    <xf numFmtId="0" fontId="16" fillId="0" borderId="86" xfId="8" applyFont="1" applyBorder="1" applyAlignment="1">
      <alignment horizontal="justify" vertical="center" wrapText="1"/>
    </xf>
    <xf numFmtId="0" fontId="16" fillId="0" borderId="87" xfId="8" applyFont="1" applyBorder="1" applyAlignment="1">
      <alignment horizontal="justify" vertical="center" wrapText="1"/>
    </xf>
    <xf numFmtId="0" fontId="16" fillId="0" borderId="2" xfId="8" applyFont="1" applyBorder="1" applyAlignment="1">
      <alignment horizontal="left" vertical="center" wrapText="1"/>
    </xf>
    <xf numFmtId="0" fontId="16" fillId="0" borderId="4" xfId="8" applyFont="1" applyBorder="1" applyAlignment="1">
      <alignment horizontal="left" vertical="center" wrapText="1"/>
    </xf>
    <xf numFmtId="0" fontId="16" fillId="0" borderId="3" xfId="8" applyFont="1" applyBorder="1" applyAlignment="1">
      <alignment horizontal="left" vertical="center" wrapText="1"/>
    </xf>
    <xf numFmtId="0" fontId="16" fillId="0" borderId="0" xfId="8" applyFont="1" applyAlignment="1">
      <alignment horizontal="center" vertical="top"/>
    </xf>
    <xf numFmtId="0" fontId="1" fillId="0" borderId="0" xfId="8" applyAlignment="1">
      <alignment horizontal="right"/>
    </xf>
    <xf numFmtId="0" fontId="24" fillId="4" borderId="2" xfId="8" applyFont="1" applyFill="1" applyBorder="1" applyAlignment="1">
      <alignment horizontal="left" vertical="center"/>
    </xf>
    <xf numFmtId="0" fontId="24" fillId="4" borderId="4" xfId="8" applyFont="1" applyFill="1" applyBorder="1" applyAlignment="1">
      <alignment horizontal="left" vertical="center"/>
    </xf>
    <xf numFmtId="0" fontId="24" fillId="4" borderId="3" xfId="8" applyFont="1" applyFill="1" applyBorder="1" applyAlignment="1">
      <alignment horizontal="left" vertical="center"/>
    </xf>
    <xf numFmtId="0" fontId="24" fillId="4" borderId="5" xfId="8" applyFont="1" applyFill="1" applyBorder="1" applyAlignment="1">
      <alignment horizontal="center" vertical="center"/>
    </xf>
    <xf numFmtId="0" fontId="24" fillId="4" borderId="51" xfId="8" applyFont="1" applyFill="1" applyBorder="1" applyAlignment="1">
      <alignment horizontal="center" vertical="center"/>
    </xf>
    <xf numFmtId="0" fontId="24" fillId="4" borderId="6" xfId="8" applyFont="1" applyFill="1" applyBorder="1" applyAlignment="1">
      <alignment horizontal="center" vertical="center"/>
    </xf>
    <xf numFmtId="0" fontId="24" fillId="4" borderId="89" xfId="8" applyFont="1" applyFill="1" applyBorder="1" applyAlignment="1">
      <alignment horizontal="center" vertical="center"/>
    </xf>
    <xf numFmtId="0" fontId="24" fillId="4" borderId="84" xfId="8" applyFont="1" applyFill="1" applyBorder="1" applyAlignment="1">
      <alignment horizontal="center" vertical="center"/>
    </xf>
    <xf numFmtId="0" fontId="24" fillId="4" borderId="93" xfId="8" applyFont="1" applyFill="1" applyBorder="1" applyAlignment="1">
      <alignment horizontal="center" vertical="center"/>
    </xf>
    <xf numFmtId="0" fontId="24" fillId="4" borderId="86" xfId="8" applyFont="1" applyFill="1" applyBorder="1" applyAlignment="1">
      <alignment horizontal="center" vertical="center"/>
    </xf>
    <xf numFmtId="0" fontId="24" fillId="4" borderId="0" xfId="8" applyFont="1" applyFill="1" applyAlignment="1">
      <alignment horizontal="center" vertical="center"/>
    </xf>
    <xf numFmtId="0" fontId="24" fillId="4" borderId="56" xfId="8" applyFont="1" applyFill="1" applyBorder="1" applyAlignment="1">
      <alignment horizontal="center" vertical="center"/>
    </xf>
    <xf numFmtId="0" fontId="25" fillId="0" borderId="52" xfId="8" applyFont="1" applyBorder="1" applyAlignment="1">
      <alignment horizontal="center" vertical="center" wrapText="1"/>
    </xf>
    <xf numFmtId="0" fontId="1" fillId="0" borderId="20" xfId="8" applyBorder="1" applyAlignment="1">
      <alignment horizontal="center" vertical="center" wrapText="1"/>
    </xf>
    <xf numFmtId="0" fontId="1" fillId="0" borderId="57" xfId="8" applyBorder="1" applyAlignment="1">
      <alignment horizontal="center" vertical="center" wrapText="1"/>
    </xf>
    <xf numFmtId="0" fontId="25" fillId="0" borderId="1" xfId="8" applyFont="1" applyBorder="1" applyAlignment="1">
      <alignment horizontal="center" vertical="center" wrapText="1"/>
    </xf>
    <xf numFmtId="0" fontId="25" fillId="0" borderId="20" xfId="8" applyFont="1" applyBorder="1" applyAlignment="1">
      <alignment horizontal="center" vertical="center" wrapText="1"/>
    </xf>
    <xf numFmtId="0" fontId="25" fillId="0" borderId="57" xfId="8" applyFont="1" applyBorder="1" applyAlignment="1">
      <alignment horizontal="center" vertical="center" wrapText="1"/>
    </xf>
    <xf numFmtId="0" fontId="25" fillId="0" borderId="2" xfId="8" applyFont="1" applyBorder="1" applyAlignment="1">
      <alignment horizontal="center" vertical="center"/>
    </xf>
    <xf numFmtId="0" fontId="25" fillId="0" borderId="4" xfId="8" applyFont="1" applyBorder="1" applyAlignment="1">
      <alignment horizontal="center" vertical="center"/>
    </xf>
    <xf numFmtId="0" fontId="25" fillId="0" borderId="3" xfId="8" applyFont="1" applyBorder="1" applyAlignment="1">
      <alignment horizontal="center" vertical="center"/>
    </xf>
    <xf numFmtId="0" fontId="25" fillId="0" borderId="137" xfId="8" applyFont="1" applyBorder="1" applyAlignment="1">
      <alignment horizontal="center" vertical="center" wrapText="1"/>
    </xf>
    <xf numFmtId="0" fontId="25" fillId="0" borderId="137" xfId="8" applyFont="1" applyBorder="1" applyAlignment="1">
      <alignment horizontal="center" vertical="center" shrinkToFit="1"/>
    </xf>
    <xf numFmtId="0" fontId="25" fillId="0" borderId="132" xfId="8" applyFont="1" applyBorder="1" applyAlignment="1">
      <alignment horizontal="center" vertical="center"/>
    </xf>
    <xf numFmtId="0" fontId="25" fillId="0" borderId="133" xfId="8" applyFont="1" applyBorder="1" applyAlignment="1">
      <alignment horizontal="center" vertical="center" wrapText="1"/>
    </xf>
    <xf numFmtId="0" fontId="25" fillId="0" borderId="134" xfId="8" applyFont="1" applyBorder="1" applyAlignment="1">
      <alignment horizontal="center" vertical="center" wrapText="1"/>
    </xf>
    <xf numFmtId="0" fontId="25" fillId="0" borderId="135" xfId="8" applyFont="1" applyBorder="1" applyAlignment="1">
      <alignment horizontal="center" vertical="center" wrapText="1"/>
    </xf>
    <xf numFmtId="0" fontId="29" fillId="6" borderId="0" xfId="14" applyFill="1" applyAlignment="1">
      <alignment horizontal="center" vertical="center"/>
    </xf>
    <xf numFmtId="0" fontId="31" fillId="3" borderId="0" xfId="14" applyFont="1" applyFill="1" applyAlignment="1">
      <alignment horizontal="center" vertical="center"/>
    </xf>
    <xf numFmtId="0" fontId="29" fillId="6" borderId="56" xfId="14" applyFill="1" applyBorder="1" applyAlignment="1">
      <alignment horizontal="center" vertical="center" shrinkToFit="1"/>
    </xf>
    <xf numFmtId="0" fontId="29" fillId="6" borderId="4" xfId="14" applyFill="1" applyBorder="1" applyAlignment="1">
      <alignment horizontal="center" vertical="center" shrinkToFit="1"/>
    </xf>
    <xf numFmtId="0" fontId="32" fillId="3" borderId="0" xfId="14" applyFont="1" applyFill="1" applyAlignment="1">
      <alignment horizontal="left" vertical="center"/>
    </xf>
    <xf numFmtId="0" fontId="29" fillId="6" borderId="1" xfId="14" applyFill="1" applyBorder="1" applyAlignment="1">
      <alignment horizontal="center" vertical="center"/>
    </xf>
    <xf numFmtId="0" fontId="29" fillId="3" borderId="1" xfId="14" applyFill="1" applyBorder="1" applyAlignment="1">
      <alignment horizontal="center" vertical="center"/>
    </xf>
    <xf numFmtId="0" fontId="29" fillId="6" borderId="1" xfId="14" applyFill="1" applyBorder="1" applyAlignment="1">
      <alignment horizontal="center" vertical="center" shrinkToFit="1"/>
    </xf>
    <xf numFmtId="0" fontId="29" fillId="3" borderId="56" xfId="14" applyFill="1" applyBorder="1" applyAlignment="1">
      <alignment horizontal="left" vertical="center"/>
    </xf>
    <xf numFmtId="0" fontId="29" fillId="3" borderId="2" xfId="14" applyFill="1" applyBorder="1" applyAlignment="1">
      <alignment horizontal="center" vertical="center"/>
    </xf>
    <xf numFmtId="0" fontId="29" fillId="3" borderId="4" xfId="14" applyFill="1" applyBorder="1" applyAlignment="1">
      <alignment horizontal="center" vertical="center"/>
    </xf>
    <xf numFmtId="0" fontId="29" fillId="3" borderId="3" xfId="14" applyFill="1" applyBorder="1" applyAlignment="1">
      <alignment horizontal="center" vertical="center"/>
    </xf>
    <xf numFmtId="0" fontId="29" fillId="3" borderId="1" xfId="14" applyFill="1" applyBorder="1" applyAlignment="1">
      <alignment horizontal="center" vertical="center" wrapText="1"/>
    </xf>
    <xf numFmtId="0" fontId="33" fillId="3" borderId="1" xfId="14" applyFont="1" applyFill="1" applyBorder="1" applyAlignment="1">
      <alignment horizontal="center" vertical="top" wrapText="1"/>
    </xf>
    <xf numFmtId="0" fontId="29" fillId="3" borderId="1" xfId="14" applyFill="1" applyBorder="1" applyAlignment="1">
      <alignment horizontal="center" vertical="top" wrapText="1"/>
    </xf>
    <xf numFmtId="0" fontId="29" fillId="3" borderId="2" xfId="14" applyFill="1" applyBorder="1" applyAlignment="1">
      <alignment horizontal="center" vertical="center" wrapText="1"/>
    </xf>
    <xf numFmtId="0" fontId="29" fillId="3" borderId="4" xfId="14" applyFill="1" applyBorder="1" applyAlignment="1">
      <alignment horizontal="center" vertical="center" wrapText="1"/>
    </xf>
    <xf numFmtId="0" fontId="29" fillId="3" borderId="3" xfId="14" applyFill="1" applyBorder="1" applyAlignment="1">
      <alignment horizontal="center" vertical="center" wrapText="1"/>
    </xf>
    <xf numFmtId="178" fontId="35" fillId="6" borderId="1" xfId="15" applyNumberFormat="1" applyFont="1" applyFill="1" applyBorder="1" applyAlignment="1">
      <alignment horizontal="center" vertical="center"/>
    </xf>
    <xf numFmtId="0" fontId="29" fillId="3" borderId="52" xfId="14" applyFill="1" applyBorder="1" applyAlignment="1">
      <alignment horizontal="center" vertical="center"/>
    </xf>
    <xf numFmtId="0" fontId="29" fillId="3" borderId="57" xfId="14" applyFill="1" applyBorder="1" applyAlignment="1">
      <alignment horizontal="center" vertical="center"/>
    </xf>
    <xf numFmtId="179" fontId="35" fillId="3" borderId="5" xfId="14" applyNumberFormat="1" applyFont="1" applyFill="1" applyBorder="1" applyAlignment="1">
      <alignment horizontal="center" vertical="center"/>
    </xf>
    <xf numFmtId="179" fontId="35" fillId="3" borderId="51" xfId="14" applyNumberFormat="1" applyFont="1" applyFill="1" applyBorder="1" applyAlignment="1">
      <alignment horizontal="center" vertical="center"/>
    </xf>
    <xf numFmtId="179" fontId="35" fillId="3" borderId="6" xfId="14" applyNumberFormat="1" applyFont="1" applyFill="1" applyBorder="1" applyAlignment="1">
      <alignment horizontal="center" vertical="center"/>
    </xf>
    <xf numFmtId="179" fontId="35" fillId="3" borderId="53" xfId="14" applyNumberFormat="1" applyFont="1" applyFill="1" applyBorder="1" applyAlignment="1">
      <alignment horizontal="center" vertical="center"/>
    </xf>
    <xf numFmtId="179" fontId="35" fillId="3" borderId="56" xfId="14" applyNumberFormat="1" applyFont="1" applyFill="1" applyBorder="1" applyAlignment="1">
      <alignment horizontal="center" vertical="center"/>
    </xf>
    <xf numFmtId="179" fontId="35" fillId="3" borderId="54" xfId="14" applyNumberFormat="1" applyFont="1" applyFill="1" applyBorder="1" applyAlignment="1">
      <alignment horizontal="center" vertical="center"/>
    </xf>
    <xf numFmtId="0" fontId="29" fillId="0" borderId="52" xfId="14" applyBorder="1" applyAlignment="1">
      <alignment horizontal="center" vertical="center"/>
    </xf>
    <xf numFmtId="0" fontId="29" fillId="0" borderId="20" xfId="14" applyBorder="1" applyAlignment="1">
      <alignment horizontal="center" vertical="center"/>
    </xf>
    <xf numFmtId="0" fontId="29" fillId="0" borderId="57" xfId="14" applyBorder="1" applyAlignment="1">
      <alignment horizontal="center" vertical="center"/>
    </xf>
    <xf numFmtId="179" fontId="35" fillId="3" borderId="2" xfId="14" applyNumberFormat="1" applyFont="1" applyFill="1" applyBorder="1" applyAlignment="1">
      <alignment horizontal="center" vertical="center"/>
    </xf>
    <xf numFmtId="179" fontId="35" fillId="3" borderId="4" xfId="14" applyNumberFormat="1" applyFont="1" applyFill="1" applyBorder="1" applyAlignment="1">
      <alignment horizontal="center" vertical="center"/>
    </xf>
    <xf numFmtId="179" fontId="35" fillId="3" borderId="3" xfId="14" applyNumberFormat="1" applyFont="1" applyFill="1" applyBorder="1" applyAlignment="1">
      <alignment horizontal="center" vertical="center"/>
    </xf>
    <xf numFmtId="0" fontId="29" fillId="3" borderId="5" xfId="14" applyFill="1" applyBorder="1" applyAlignment="1">
      <alignment horizontal="center" vertical="center" wrapText="1"/>
    </xf>
    <xf numFmtId="0" fontId="29" fillId="3" borderId="51" xfId="14" applyFill="1" applyBorder="1" applyAlignment="1">
      <alignment horizontal="center" vertical="center" wrapText="1"/>
    </xf>
    <xf numFmtId="0" fontId="29" fillId="3" borderId="6" xfId="14" applyFill="1" applyBorder="1" applyAlignment="1">
      <alignment horizontal="center" vertical="center" wrapText="1"/>
    </xf>
    <xf numFmtId="180" fontId="35" fillId="7" borderId="5" xfId="16" applyNumberFormat="1" applyFont="1" applyFill="1" applyBorder="1" applyAlignment="1">
      <alignment horizontal="center" vertical="center"/>
    </xf>
    <xf numFmtId="180" fontId="35" fillId="7" borderId="51" xfId="16" applyNumberFormat="1" applyFont="1" applyFill="1" applyBorder="1" applyAlignment="1">
      <alignment horizontal="center" vertical="center"/>
    </xf>
    <xf numFmtId="180" fontId="35" fillId="7" borderId="6" xfId="16" applyNumberFormat="1" applyFont="1" applyFill="1" applyBorder="1" applyAlignment="1">
      <alignment horizontal="center" vertical="center"/>
    </xf>
    <xf numFmtId="180" fontId="35" fillId="7" borderId="53" xfId="16" applyNumberFormat="1" applyFont="1" applyFill="1" applyBorder="1" applyAlignment="1">
      <alignment horizontal="center" vertical="center"/>
    </xf>
    <xf numFmtId="180" fontId="35" fillId="7" borderId="56" xfId="16" applyNumberFormat="1" applyFont="1" applyFill="1" applyBorder="1" applyAlignment="1">
      <alignment horizontal="center" vertical="center"/>
    </xf>
    <xf numFmtId="180" fontId="35" fillId="7" borderId="54" xfId="16" applyNumberFormat="1" applyFont="1" applyFill="1" applyBorder="1" applyAlignment="1">
      <alignment horizontal="center" vertical="center"/>
    </xf>
    <xf numFmtId="0" fontId="29" fillId="3" borderId="53" xfId="14" applyFill="1" applyBorder="1" applyAlignment="1">
      <alignment horizontal="center" vertical="center"/>
    </xf>
    <xf numFmtId="0" fontId="29" fillId="3" borderId="56" xfId="14" applyFill="1" applyBorder="1" applyAlignment="1">
      <alignment horizontal="center" vertical="center"/>
    </xf>
    <xf numFmtId="0" fontId="29" fillId="3" borderId="54" xfId="14" applyFill="1" applyBorder="1" applyAlignment="1">
      <alignment horizontal="center" vertical="center"/>
    </xf>
    <xf numFmtId="0" fontId="29" fillId="3" borderId="0" xfId="14" applyFill="1" applyAlignment="1">
      <alignment horizontal="left" vertical="center"/>
    </xf>
    <xf numFmtId="0" fontId="29" fillId="3" borderId="0" xfId="14" applyFill="1" applyAlignment="1">
      <alignment horizontal="left" vertical="center" wrapText="1"/>
    </xf>
    <xf numFmtId="0" fontId="16" fillId="0" borderId="0" xfId="8" applyFont="1" applyAlignment="1">
      <alignment horizontal="center"/>
    </xf>
    <xf numFmtId="0" fontId="16" fillId="0" borderId="0" xfId="8" applyFont="1" applyAlignment="1">
      <alignment horizontal="center" vertical="top" wrapText="1"/>
    </xf>
    <xf numFmtId="0" fontId="16" fillId="0" borderId="13" xfId="8" applyFont="1" applyBorder="1" applyAlignment="1">
      <alignment horizontal="center" vertical="top" wrapText="1"/>
    </xf>
    <xf numFmtId="0" fontId="16" fillId="0" borderId="53" xfId="8" applyFont="1" applyBorder="1" applyAlignment="1">
      <alignment horizontal="center" vertical="center"/>
    </xf>
    <xf numFmtId="0" fontId="16" fillId="0" borderId="56" xfId="8" applyFont="1" applyBorder="1" applyAlignment="1">
      <alignment horizontal="center" vertical="center"/>
    </xf>
    <xf numFmtId="0" fontId="16" fillId="0" borderId="54" xfId="8" applyFont="1" applyBorder="1" applyAlignment="1">
      <alignment horizontal="center" vertical="center"/>
    </xf>
    <xf numFmtId="0" fontId="16" fillId="0" borderId="12" xfId="8" applyFont="1" applyBorder="1" applyAlignment="1">
      <alignment horizontal="center" vertical="center"/>
    </xf>
    <xf numFmtId="0" fontId="16" fillId="0" borderId="13" xfId="8" applyFont="1" applyBorder="1" applyAlignment="1">
      <alignment horizontal="center" vertical="center"/>
    </xf>
    <xf numFmtId="0" fontId="16" fillId="0" borderId="5" xfId="8" applyFont="1" applyBorder="1" applyAlignment="1">
      <alignment horizontal="left" vertical="center"/>
    </xf>
    <xf numFmtId="0" fontId="16" fillId="0" borderId="51" xfId="8" applyFont="1" applyBorder="1" applyAlignment="1">
      <alignment horizontal="left" vertical="center"/>
    </xf>
    <xf numFmtId="0" fontId="16" fillId="0" borderId="6" xfId="8" applyFont="1" applyBorder="1" applyAlignment="1">
      <alignment horizontal="left" vertical="center"/>
    </xf>
    <xf numFmtId="0" fontId="16" fillId="0" borderId="53" xfId="8" applyFont="1" applyBorder="1" applyAlignment="1">
      <alignment horizontal="left" vertical="center"/>
    </xf>
    <xf numFmtId="0" fontId="16" fillId="0" borderId="56" xfId="8" applyFont="1" applyBorder="1" applyAlignment="1">
      <alignment horizontal="left" vertical="center"/>
    </xf>
    <xf numFmtId="0" fontId="16" fillId="0" borderId="54" xfId="8" applyFont="1" applyBorder="1" applyAlignment="1">
      <alignment horizontal="left" vertical="center"/>
    </xf>
    <xf numFmtId="0" fontId="16" fillId="0" borderId="57" xfId="8" applyFont="1" applyBorder="1" applyAlignment="1">
      <alignment horizontal="center" vertical="center"/>
    </xf>
    <xf numFmtId="0" fontId="27" fillId="0" borderId="0" xfId="8" applyFont="1" applyAlignment="1">
      <alignment horizontal="left" wrapText="1"/>
    </xf>
    <xf numFmtId="0" fontId="16" fillId="0" borderId="56" xfId="8" applyFont="1" applyBorder="1" applyAlignment="1">
      <alignment vertical="center" wrapText="1"/>
    </xf>
    <xf numFmtId="0" fontId="16" fillId="0" borderId="54" xfId="8" applyFont="1" applyBorder="1" applyAlignment="1">
      <alignment vertical="center" wrapText="1"/>
    </xf>
    <xf numFmtId="0" fontId="39" fillId="0" borderId="1" xfId="8" applyFont="1" applyBorder="1" applyAlignment="1">
      <alignment horizontal="center" vertical="center"/>
    </xf>
    <xf numFmtId="1" fontId="16" fillId="4" borderId="2" xfId="8" applyNumberFormat="1" applyFont="1" applyFill="1" applyBorder="1" applyAlignment="1">
      <alignment horizontal="center" vertical="center"/>
    </xf>
    <xf numFmtId="1" fontId="16" fillId="4" borderId="4" xfId="8" applyNumberFormat="1" applyFont="1" applyFill="1" applyBorder="1" applyAlignment="1">
      <alignment horizontal="center" vertical="center"/>
    </xf>
    <xf numFmtId="0" fontId="39" fillId="0" borderId="3" xfId="8" applyFont="1" applyBorder="1" applyAlignment="1">
      <alignment horizontal="center" vertical="center"/>
    </xf>
    <xf numFmtId="0" fontId="39" fillId="0" borderId="2" xfId="8" applyFont="1" applyBorder="1" applyAlignment="1">
      <alignment horizontal="center" vertical="center"/>
    </xf>
    <xf numFmtId="0" fontId="39" fillId="0" borderId="57" xfId="8" applyFont="1" applyBorder="1" applyAlignment="1">
      <alignment horizontal="center" vertical="center"/>
    </xf>
    <xf numFmtId="0" fontId="16" fillId="0" borderId="0" xfId="8" applyFont="1" applyAlignment="1">
      <alignment vertical="center" wrapText="1"/>
    </xf>
    <xf numFmtId="0" fontId="16" fillId="0" borderId="1" xfId="8" applyFont="1" applyBorder="1" applyAlignment="1">
      <alignment horizontal="left" vertical="center"/>
    </xf>
    <xf numFmtId="0" fontId="25" fillId="0" borderId="2" xfId="8" applyFont="1" applyBorder="1" applyAlignment="1">
      <alignment horizontal="left" vertical="center"/>
    </xf>
    <xf numFmtId="0" fontId="25" fillId="0" borderId="4" xfId="8" applyFont="1" applyBorder="1" applyAlignment="1">
      <alignment horizontal="left" vertical="center"/>
    </xf>
    <xf numFmtId="0" fontId="25" fillId="0" borderId="3" xfId="8" applyFont="1" applyBorder="1" applyAlignment="1">
      <alignment horizontal="left" vertical="center"/>
    </xf>
    <xf numFmtId="0" fontId="25" fillId="0" borderId="4" xfId="8" applyFont="1" applyBorder="1" applyAlignment="1">
      <alignment horizontal="left" vertical="center" wrapText="1"/>
    </xf>
    <xf numFmtId="0" fontId="16" fillId="0" borderId="12" xfId="8" applyFont="1" applyBorder="1" applyAlignment="1">
      <alignment horizontal="left" vertical="center"/>
    </xf>
    <xf numFmtId="0" fontId="16" fillId="0" borderId="0" xfId="8" applyFont="1" applyAlignment="1">
      <alignment horizontal="left" vertical="center"/>
    </xf>
    <xf numFmtId="0" fontId="16" fillId="0" borderId="13" xfId="8" applyFont="1" applyBorder="1" applyAlignment="1">
      <alignment horizontal="left" vertical="center"/>
    </xf>
    <xf numFmtId="0" fontId="16" fillId="0" borderId="12" xfId="8" applyFont="1" applyBorder="1" applyAlignment="1">
      <alignment horizontal="center" vertical="center" wrapText="1"/>
    </xf>
    <xf numFmtId="0" fontId="16" fillId="0" borderId="53" xfId="8" applyFont="1" applyBorder="1" applyAlignment="1">
      <alignment horizontal="center" vertical="center" wrapText="1"/>
    </xf>
    <xf numFmtId="0" fontId="25" fillId="0" borderId="2" xfId="8" applyFont="1" applyBorder="1" applyAlignment="1">
      <alignment horizontal="left" vertical="center" wrapText="1"/>
    </xf>
    <xf numFmtId="0" fontId="16" fillId="0" borderId="12" xfId="8" applyFont="1" applyBorder="1" applyAlignment="1">
      <alignment horizontal="left" vertical="top"/>
    </xf>
    <xf numFmtId="0" fontId="16" fillId="0" borderId="0" xfId="8" applyFont="1" applyAlignment="1">
      <alignment horizontal="left" vertical="top"/>
    </xf>
    <xf numFmtId="0" fontId="16" fillId="0" borderId="13" xfId="8" applyFont="1" applyBorder="1" applyAlignment="1">
      <alignment horizontal="left" vertical="top"/>
    </xf>
    <xf numFmtId="0" fontId="25" fillId="0" borderId="2" xfId="8" applyFont="1" applyBorder="1" applyAlignment="1">
      <alignment vertical="center" wrapText="1"/>
    </xf>
    <xf numFmtId="0" fontId="25" fillId="0" borderId="4" xfId="8" applyFont="1" applyBorder="1" applyAlignment="1">
      <alignment vertical="center" wrapText="1"/>
    </xf>
    <xf numFmtId="0" fontId="42" fillId="0" borderId="0" xfId="8" applyFont="1" applyAlignment="1">
      <alignment horizontal="center" vertical="top" wrapText="1"/>
    </xf>
    <xf numFmtId="0" fontId="42" fillId="0" borderId="0" xfId="8" applyFont="1" applyAlignment="1">
      <alignment horizontal="center" vertical="top"/>
    </xf>
    <xf numFmtId="0" fontId="42" fillId="0" borderId="0" xfId="8" applyFont="1" applyAlignment="1">
      <alignment vertical="top" wrapText="1"/>
    </xf>
    <xf numFmtId="0" fontId="27" fillId="0" borderId="1" xfId="8" applyFont="1" applyBorder="1" applyAlignment="1">
      <alignment horizontal="left" vertical="center" shrinkToFit="1"/>
    </xf>
    <xf numFmtId="0" fontId="42" fillId="0" borderId="1" xfId="8" applyFont="1" applyBorder="1" applyAlignment="1">
      <alignment horizontal="left" vertical="center" shrinkToFit="1"/>
    </xf>
    <xf numFmtId="0" fontId="16" fillId="0" borderId="0" xfId="8" applyFont="1" applyAlignment="1">
      <alignment horizontal="left" vertical="center" shrinkToFit="1"/>
    </xf>
    <xf numFmtId="0" fontId="16" fillId="0" borderId="2" xfId="8" applyFont="1" applyBorder="1" applyAlignment="1">
      <alignment vertical="center"/>
    </xf>
    <xf numFmtId="0" fontId="16" fillId="0" borderId="2" xfId="8" applyFont="1" applyBorder="1" applyAlignment="1">
      <alignment horizontal="right" vertical="center"/>
    </xf>
    <xf numFmtId="0" fontId="16" fillId="0" borderId="4" xfId="8" applyFont="1" applyBorder="1" applyAlignment="1">
      <alignment horizontal="right" vertical="center"/>
    </xf>
    <xf numFmtId="0" fontId="16" fillId="0" borderId="3" xfId="8" applyFont="1" applyBorder="1" applyAlignment="1">
      <alignment horizontal="right" vertical="center"/>
    </xf>
    <xf numFmtId="0" fontId="42" fillId="0" borderId="0" xfId="8" applyFont="1" applyAlignment="1">
      <alignment horizontal="left" vertical="center" shrinkToFit="1"/>
    </xf>
    <xf numFmtId="0" fontId="16" fillId="3" borderId="2" xfId="8" applyFont="1" applyFill="1" applyBorder="1" applyAlignment="1">
      <alignment horizontal="left" vertical="center"/>
    </xf>
    <xf numFmtId="0" fontId="16" fillId="3" borderId="4" xfId="8" applyFont="1" applyFill="1" applyBorder="1" applyAlignment="1">
      <alignment horizontal="left" vertical="center"/>
    </xf>
    <xf numFmtId="0" fontId="16" fillId="3" borderId="3" xfId="8" applyFont="1" applyFill="1" applyBorder="1" applyAlignment="1">
      <alignment horizontal="left" vertical="center"/>
    </xf>
    <xf numFmtId="0" fontId="16" fillId="3" borderId="1" xfId="8" applyFont="1" applyFill="1" applyBorder="1" applyAlignment="1">
      <alignment horizontal="left" vertical="center"/>
    </xf>
    <xf numFmtId="0" fontId="16" fillId="3" borderId="5" xfId="8" applyFont="1" applyFill="1" applyBorder="1" applyAlignment="1">
      <alignment horizontal="left" vertical="center"/>
    </xf>
    <xf numFmtId="0" fontId="16" fillId="3" borderId="51" xfId="8" applyFont="1" applyFill="1" applyBorder="1" applyAlignment="1">
      <alignment horizontal="left" vertical="center"/>
    </xf>
    <xf numFmtId="0" fontId="16" fillId="3" borderId="6" xfId="8" applyFont="1" applyFill="1" applyBorder="1" applyAlignment="1">
      <alignment horizontal="left" vertical="center"/>
    </xf>
    <xf numFmtId="0" fontId="16" fillId="3" borderId="53" xfId="8" applyFont="1" applyFill="1" applyBorder="1" applyAlignment="1">
      <alignment horizontal="left" vertical="center"/>
    </xf>
    <xf numFmtId="0" fontId="16" fillId="3" borderId="56" xfId="8" applyFont="1" applyFill="1" applyBorder="1" applyAlignment="1">
      <alignment horizontal="left" vertical="center"/>
    </xf>
    <xf numFmtId="0" fontId="16" fillId="3" borderId="54" xfId="8" applyFont="1" applyFill="1" applyBorder="1" applyAlignment="1">
      <alignment horizontal="left" vertical="center"/>
    </xf>
    <xf numFmtId="0" fontId="16" fillId="3" borderId="12" xfId="8" applyFont="1" applyFill="1" applyBorder="1" applyAlignment="1">
      <alignment horizontal="left" vertical="center" wrapText="1"/>
    </xf>
    <xf numFmtId="0" fontId="16" fillId="3" borderId="13" xfId="8" applyFont="1" applyFill="1" applyBorder="1" applyAlignment="1">
      <alignment horizontal="left" vertical="center" wrapText="1"/>
    </xf>
    <xf numFmtId="0" fontId="27" fillId="3" borderId="138" xfId="8" applyFont="1" applyFill="1" applyBorder="1" applyAlignment="1">
      <alignment horizontal="center" vertical="center" wrapText="1"/>
    </xf>
    <xf numFmtId="0" fontId="27" fillId="3" borderId="139" xfId="8" applyFont="1" applyFill="1" applyBorder="1" applyAlignment="1">
      <alignment horizontal="center" vertical="center" wrapText="1"/>
    </xf>
    <xf numFmtId="0" fontId="27" fillId="3" borderId="140" xfId="8" applyFont="1" applyFill="1" applyBorder="1" applyAlignment="1">
      <alignment horizontal="center" vertical="center" wrapText="1"/>
    </xf>
    <xf numFmtId="0" fontId="27" fillId="3" borderId="141" xfId="8" applyFont="1" applyFill="1" applyBorder="1" applyAlignment="1">
      <alignment horizontal="center" vertical="center" wrapText="1"/>
    </xf>
    <xf numFmtId="0" fontId="27" fillId="3" borderId="2" xfId="8" applyFont="1" applyFill="1" applyBorder="1" applyAlignment="1">
      <alignment horizontal="left" vertical="center" wrapText="1"/>
    </xf>
    <xf numFmtId="0" fontId="43" fillId="3" borderId="4" xfId="8" applyFont="1" applyFill="1" applyBorder="1" applyAlignment="1">
      <alignment horizontal="left" vertical="center" wrapText="1"/>
    </xf>
    <xf numFmtId="0" fontId="43" fillId="3" borderId="3" xfId="8" applyFont="1" applyFill="1" applyBorder="1" applyAlignment="1">
      <alignment horizontal="left" vertical="center" wrapText="1"/>
    </xf>
    <xf numFmtId="0" fontId="16" fillId="3" borderId="20" xfId="8" applyFont="1" applyFill="1" applyBorder="1" applyAlignment="1">
      <alignment horizontal="center" vertical="center" wrapText="1"/>
    </xf>
    <xf numFmtId="0" fontId="27" fillId="3" borderId="1" xfId="8" applyFont="1" applyFill="1" applyBorder="1" applyAlignment="1">
      <alignment horizontal="center" vertical="center" wrapText="1"/>
    </xf>
    <xf numFmtId="0" fontId="27" fillId="3" borderId="1" xfId="8" applyFont="1" applyFill="1" applyBorder="1" applyAlignment="1">
      <alignment horizontal="left" vertical="center" wrapText="1"/>
    </xf>
    <xf numFmtId="0" fontId="27" fillId="3" borderId="0" xfId="8" applyFont="1" applyFill="1" applyAlignment="1">
      <alignment horizontal="left" vertical="center" wrapText="1"/>
    </xf>
    <xf numFmtId="0" fontId="27" fillId="3" borderId="4" xfId="8" applyFont="1" applyFill="1" applyBorder="1" applyAlignment="1">
      <alignment horizontal="left" vertical="center" wrapText="1"/>
    </xf>
    <xf numFmtId="0" fontId="27" fillId="3" borderId="3" xfId="8" applyFont="1" applyFill="1" applyBorder="1" applyAlignment="1">
      <alignment horizontal="left" vertical="center" wrapText="1"/>
    </xf>
    <xf numFmtId="0" fontId="27" fillId="3" borderId="5" xfId="8" applyFont="1" applyFill="1" applyBorder="1" applyAlignment="1">
      <alignment horizontal="center" vertical="center" wrapText="1"/>
    </xf>
    <xf numFmtId="0" fontId="27" fillId="3" borderId="51" xfId="8" applyFont="1" applyFill="1" applyBorder="1" applyAlignment="1">
      <alignment horizontal="center" vertical="center" wrapText="1"/>
    </xf>
    <xf numFmtId="0" fontId="27" fillId="3" borderId="6" xfId="8" applyFont="1" applyFill="1" applyBorder="1" applyAlignment="1">
      <alignment horizontal="center" vertical="center" wrapText="1"/>
    </xf>
    <xf numFmtId="0" fontId="27" fillId="3" borderId="12" xfId="8" applyFont="1" applyFill="1" applyBorder="1" applyAlignment="1">
      <alignment horizontal="center" vertical="center" wrapText="1"/>
    </xf>
    <xf numFmtId="0" fontId="27" fillId="3" borderId="0" xfId="8" applyFont="1" applyFill="1" applyAlignment="1">
      <alignment horizontal="center" vertical="center" wrapText="1"/>
    </xf>
    <xf numFmtId="0" fontId="27" fillId="3" borderId="13" xfId="8" applyFont="1" applyFill="1" applyBorder="1" applyAlignment="1">
      <alignment horizontal="center" vertical="center" wrapText="1"/>
    </xf>
    <xf numFmtId="0" fontId="27" fillId="3" borderId="53" xfId="8" applyFont="1" applyFill="1" applyBorder="1" applyAlignment="1">
      <alignment horizontal="center" vertical="center" wrapText="1"/>
    </xf>
    <xf numFmtId="0" fontId="27" fillId="3" borderId="56" xfId="8" applyFont="1" applyFill="1" applyBorder="1" applyAlignment="1">
      <alignment horizontal="center" vertical="center" wrapText="1"/>
    </xf>
    <xf numFmtId="0" fontId="27" fillId="3" borderId="54" xfId="8" applyFont="1" applyFill="1" applyBorder="1" applyAlignment="1">
      <alignment horizontal="center" vertical="center" wrapText="1"/>
    </xf>
    <xf numFmtId="0" fontId="27" fillId="3" borderId="1" xfId="8" applyFont="1" applyFill="1" applyBorder="1" applyAlignment="1">
      <alignment horizontal="center" vertical="center"/>
    </xf>
    <xf numFmtId="0" fontId="27" fillId="3" borderId="5" xfId="8" applyFont="1" applyFill="1" applyBorder="1" applyAlignment="1">
      <alignment horizontal="left" vertical="center" wrapText="1"/>
    </xf>
    <xf numFmtId="0" fontId="27" fillId="3" borderId="51" xfId="8" applyFont="1" applyFill="1" applyBorder="1" applyAlignment="1">
      <alignment horizontal="left" vertical="center" wrapText="1"/>
    </xf>
    <xf numFmtId="0" fontId="27" fillId="3" borderId="6" xfId="8" applyFont="1" applyFill="1" applyBorder="1" applyAlignment="1">
      <alignment horizontal="left" vertical="center" wrapText="1"/>
    </xf>
    <xf numFmtId="0" fontId="27" fillId="3" borderId="53" xfId="8" applyFont="1" applyFill="1" applyBorder="1" applyAlignment="1">
      <alignment horizontal="left" vertical="center" wrapText="1"/>
    </xf>
    <xf numFmtId="0" fontId="27" fillId="3" borderId="56" xfId="8" applyFont="1" applyFill="1" applyBorder="1" applyAlignment="1">
      <alignment horizontal="left" vertical="center" wrapText="1"/>
    </xf>
    <xf numFmtId="0" fontId="27" fillId="3" borderId="54" xfId="8" applyFont="1" applyFill="1" applyBorder="1" applyAlignment="1">
      <alignment horizontal="left" vertical="center" wrapText="1"/>
    </xf>
    <xf numFmtId="0" fontId="16" fillId="3" borderId="5" xfId="8" applyFont="1" applyFill="1" applyBorder="1" applyAlignment="1">
      <alignment horizontal="center" vertical="center" wrapText="1"/>
    </xf>
    <xf numFmtId="0" fontId="16" fillId="3" borderId="53" xfId="8" applyFont="1" applyFill="1" applyBorder="1" applyAlignment="1">
      <alignment horizontal="center" vertical="center" wrapText="1"/>
    </xf>
    <xf numFmtId="0" fontId="16" fillId="3" borderId="6" xfId="8" applyFont="1" applyFill="1" applyBorder="1" applyAlignment="1">
      <alignment horizontal="center" vertical="center" wrapText="1"/>
    </xf>
    <xf numFmtId="0" fontId="16" fillId="3" borderId="54" xfId="8" applyFont="1" applyFill="1" applyBorder="1" applyAlignment="1">
      <alignment horizontal="center" vertical="center" wrapText="1"/>
    </xf>
    <xf numFmtId="0" fontId="16" fillId="3" borderId="12" xfId="8" applyFont="1" applyFill="1" applyBorder="1" applyAlignment="1">
      <alignment horizontal="center" vertical="center" wrapText="1"/>
    </xf>
    <xf numFmtId="0" fontId="27" fillId="3" borderId="57" xfId="8" applyFont="1" applyFill="1" applyBorder="1" applyAlignment="1">
      <alignment horizontal="center" vertical="center"/>
    </xf>
    <xf numFmtId="0" fontId="27" fillId="3" borderId="12" xfId="8" applyFont="1" applyFill="1" applyBorder="1" applyAlignment="1">
      <alignment horizontal="left" vertical="center" wrapText="1"/>
    </xf>
    <xf numFmtId="0" fontId="27" fillId="3" borderId="13" xfId="8" applyFont="1" applyFill="1" applyBorder="1" applyAlignment="1">
      <alignment horizontal="left" vertical="center" wrapText="1"/>
    </xf>
    <xf numFmtId="0" fontId="27" fillId="3" borderId="57" xfId="8" applyFont="1" applyFill="1" applyBorder="1" applyAlignment="1">
      <alignment horizontal="center" vertical="center" wrapText="1"/>
    </xf>
    <xf numFmtId="0" fontId="27" fillId="3" borderId="141" xfId="8" applyFont="1" applyFill="1" applyBorder="1" applyAlignment="1">
      <alignment horizontal="left" vertical="center" wrapText="1"/>
    </xf>
    <xf numFmtId="0" fontId="27" fillId="3" borderId="52" xfId="8" applyFont="1" applyFill="1" applyBorder="1" applyAlignment="1">
      <alignment horizontal="center" vertical="center"/>
    </xf>
    <xf numFmtId="0" fontId="27" fillId="3" borderId="0" xfId="8" applyFont="1" applyFill="1" applyAlignment="1">
      <alignment horizontal="center" vertical="center"/>
    </xf>
    <xf numFmtId="0" fontId="27" fillId="3" borderId="1" xfId="8" applyFont="1" applyFill="1" applyBorder="1" applyAlignment="1">
      <alignment vertical="center" wrapText="1"/>
    </xf>
    <xf numFmtId="0" fontId="16" fillId="3" borderId="13" xfId="8" applyFont="1" applyFill="1" applyBorder="1" applyAlignment="1">
      <alignment horizontal="center" vertical="center" wrapText="1"/>
    </xf>
    <xf numFmtId="0" fontId="27" fillId="3" borderId="1" xfId="8" applyFont="1" applyFill="1" applyBorder="1" applyAlignment="1">
      <alignment horizontal="left" vertical="center"/>
    </xf>
    <xf numFmtId="0" fontId="27" fillId="3" borderId="57" xfId="8" applyFont="1" applyFill="1" applyBorder="1" applyAlignment="1">
      <alignment horizontal="left" vertical="center"/>
    </xf>
    <xf numFmtId="0" fontId="22" fillId="3" borderId="148" xfId="8" quotePrefix="1" applyFont="1" applyFill="1" applyBorder="1" applyAlignment="1">
      <alignment horizontal="center" vertical="center"/>
    </xf>
    <xf numFmtId="0" fontId="42" fillId="3" borderId="138" xfId="8" quotePrefix="1" applyFont="1" applyFill="1" applyBorder="1" applyAlignment="1">
      <alignment horizontal="center" vertical="center"/>
    </xf>
    <xf numFmtId="0" fontId="42" fillId="3" borderId="139" xfId="8" quotePrefix="1" applyFont="1" applyFill="1" applyBorder="1" applyAlignment="1">
      <alignment horizontal="center" vertical="center"/>
    </xf>
    <xf numFmtId="0" fontId="42" fillId="3" borderId="146" xfId="8" quotePrefix="1" applyFont="1" applyFill="1" applyBorder="1" applyAlignment="1">
      <alignment horizontal="center" vertical="center"/>
    </xf>
    <xf numFmtId="0" fontId="42" fillId="3" borderId="147" xfId="8" quotePrefix="1" applyFont="1" applyFill="1" applyBorder="1" applyAlignment="1">
      <alignment horizontal="center" vertical="center"/>
    </xf>
    <xf numFmtId="0" fontId="27" fillId="3" borderId="0" xfId="8" applyFont="1" applyFill="1" applyAlignment="1">
      <alignment horizontal="left" vertical="top" wrapText="1"/>
    </xf>
    <xf numFmtId="0" fontId="27" fillId="0" borderId="138" xfId="8" applyFont="1" applyBorder="1" applyAlignment="1">
      <alignment horizontal="center" vertical="center" wrapText="1"/>
    </xf>
    <xf numFmtId="0" fontId="27" fillId="0" borderId="139" xfId="8" applyFont="1" applyBorder="1" applyAlignment="1">
      <alignment horizontal="center" vertical="center" wrapText="1"/>
    </xf>
    <xf numFmtId="0" fontId="27" fillId="0" borderId="140" xfId="8" applyFont="1" applyBorder="1" applyAlignment="1">
      <alignment horizontal="center" vertical="center" wrapText="1"/>
    </xf>
    <xf numFmtId="0" fontId="27" fillId="0" borderId="141" xfId="8" applyFont="1" applyBorder="1" applyAlignment="1">
      <alignment horizontal="center" vertical="center" wrapText="1"/>
    </xf>
    <xf numFmtId="0" fontId="27" fillId="0" borderId="2" xfId="8" applyFont="1" applyBorder="1" applyAlignment="1">
      <alignment horizontal="left" vertical="center" wrapText="1"/>
    </xf>
    <xf numFmtId="0" fontId="43" fillId="0" borderId="4" xfId="8" applyFont="1" applyBorder="1" applyAlignment="1">
      <alignment horizontal="left" vertical="center" wrapText="1"/>
    </xf>
    <xf numFmtId="0" fontId="43" fillId="0" borderId="3" xfId="8" applyFont="1" applyBorder="1" applyAlignment="1">
      <alignment horizontal="left" vertical="center" wrapText="1"/>
    </xf>
    <xf numFmtId="0" fontId="16" fillId="0" borderId="20" xfId="8" applyFont="1" applyBorder="1" applyAlignment="1">
      <alignment horizontal="center" vertical="center" wrapText="1"/>
    </xf>
    <xf numFmtId="0" fontId="27" fillId="0" borderId="1" xfId="8" applyFont="1" applyBorder="1" applyAlignment="1">
      <alignment horizontal="center" vertical="center" wrapText="1"/>
    </xf>
    <xf numFmtId="0" fontId="27" fillId="0" borderId="0" xfId="8" applyFont="1" applyAlignment="1">
      <alignment horizontal="left" vertical="center" wrapText="1"/>
    </xf>
    <xf numFmtId="0" fontId="27" fillId="0" borderId="5"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6"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0" xfId="8" applyFont="1" applyAlignment="1">
      <alignment horizontal="center" vertical="center" wrapText="1"/>
    </xf>
    <xf numFmtId="0" fontId="27" fillId="0" borderId="13" xfId="8" applyFont="1" applyBorder="1" applyAlignment="1">
      <alignment horizontal="center" vertical="center" wrapText="1"/>
    </xf>
    <xf numFmtId="0" fontId="27" fillId="0" borderId="53"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54" xfId="8" applyFont="1" applyBorder="1" applyAlignment="1">
      <alignment horizontal="center" vertical="center" wrapText="1"/>
    </xf>
    <xf numFmtId="0" fontId="27" fillId="0" borderId="1" xfId="8" applyFont="1" applyBorder="1" applyAlignment="1">
      <alignment horizontal="center" vertical="center"/>
    </xf>
    <xf numFmtId="0" fontId="27" fillId="0" borderId="5" xfId="8" applyFont="1" applyBorder="1" applyAlignment="1">
      <alignment horizontal="left" vertical="center" wrapText="1"/>
    </xf>
    <xf numFmtId="0" fontId="27" fillId="0" borderId="51" xfId="8" applyFont="1" applyBorder="1" applyAlignment="1">
      <alignment horizontal="left" vertical="center" wrapText="1"/>
    </xf>
    <xf numFmtId="0" fontId="27" fillId="0" borderId="6" xfId="8" applyFont="1" applyBorder="1" applyAlignment="1">
      <alignment horizontal="left" vertical="center" wrapText="1"/>
    </xf>
    <xf numFmtId="0" fontId="27" fillId="0" borderId="53" xfId="8" applyFont="1" applyBorder="1" applyAlignment="1">
      <alignment horizontal="left" vertical="center" wrapText="1"/>
    </xf>
    <xf numFmtId="0" fontId="27" fillId="0" borderId="57" xfId="8" applyFont="1" applyBorder="1" applyAlignment="1">
      <alignment horizontal="center" vertical="center"/>
    </xf>
    <xf numFmtId="0" fontId="27" fillId="0" borderId="12" xfId="8" applyFont="1" applyBorder="1" applyAlignment="1">
      <alignment horizontal="left" vertical="center" wrapText="1"/>
    </xf>
    <xf numFmtId="0" fontId="27" fillId="0" borderId="13" xfId="8" applyFont="1" applyBorder="1" applyAlignment="1">
      <alignment horizontal="left" vertical="center" wrapText="1"/>
    </xf>
    <xf numFmtId="0" fontId="27" fillId="0" borderId="57" xfId="8" applyFont="1" applyBorder="1" applyAlignment="1">
      <alignment horizontal="center" vertical="center" wrapText="1"/>
    </xf>
    <xf numFmtId="0" fontId="27" fillId="0" borderId="141" xfId="8" applyFont="1" applyBorder="1" applyAlignment="1">
      <alignment horizontal="left" vertical="center" wrapText="1"/>
    </xf>
    <xf numFmtId="0" fontId="27" fillId="0" borderId="52" xfId="8" applyFont="1" applyBorder="1" applyAlignment="1">
      <alignment horizontal="center" vertical="center"/>
    </xf>
    <xf numFmtId="0" fontId="27" fillId="0" borderId="1" xfId="8" applyFont="1" applyBorder="1" applyAlignment="1">
      <alignment vertical="center" wrapText="1"/>
    </xf>
    <xf numFmtId="0" fontId="27" fillId="0" borderId="1" xfId="8" applyFont="1" applyBorder="1" applyAlignment="1">
      <alignment horizontal="left" vertical="center"/>
    </xf>
    <xf numFmtId="0" fontId="22" fillId="0" borderId="148" xfId="8" quotePrefix="1" applyFont="1" applyBorder="1" applyAlignment="1">
      <alignment horizontal="center" vertical="center"/>
    </xf>
    <xf numFmtId="0" fontId="42" fillId="0" borderId="138" xfId="8" quotePrefix="1" applyFont="1" applyBorder="1" applyAlignment="1">
      <alignment horizontal="center" vertical="center"/>
    </xf>
    <xf numFmtId="0" fontId="42" fillId="0" borderId="139" xfId="8" quotePrefix="1" applyFont="1" applyBorder="1" applyAlignment="1">
      <alignment horizontal="center" vertical="center"/>
    </xf>
    <xf numFmtId="0" fontId="42" fillId="0" borderId="146" xfId="8" quotePrefix="1" applyFont="1" applyBorder="1" applyAlignment="1">
      <alignment horizontal="center" vertical="center"/>
    </xf>
    <xf numFmtId="0" fontId="42" fillId="0" borderId="147" xfId="8" quotePrefix="1" applyFont="1" applyBorder="1" applyAlignment="1">
      <alignment horizontal="center" vertical="center"/>
    </xf>
    <xf numFmtId="0" fontId="27" fillId="0" borderId="0" xfId="8" applyFont="1" applyAlignment="1">
      <alignment horizontal="left" vertical="top" wrapText="1"/>
    </xf>
    <xf numFmtId="0" fontId="27" fillId="0" borderId="2" xfId="8" applyFont="1" applyBorder="1" applyAlignment="1">
      <alignment horizontal="left" vertical="center"/>
    </xf>
    <xf numFmtId="0" fontId="12" fillId="0" borderId="4" xfId="8" applyFont="1" applyBorder="1" applyAlignment="1">
      <alignment horizontal="left" vertical="center"/>
    </xf>
    <xf numFmtId="0" fontId="12" fillId="0" borderId="3" xfId="8" applyFont="1" applyBorder="1" applyAlignment="1">
      <alignment horizontal="left" vertical="center"/>
    </xf>
    <xf numFmtId="0" fontId="12" fillId="0" borderId="4" xfId="8" applyFont="1" applyBorder="1" applyAlignment="1">
      <alignment horizontal="left" vertical="center" wrapText="1"/>
    </xf>
    <xf numFmtId="0" fontId="12" fillId="0" borderId="3" xfId="8" applyFont="1" applyBorder="1" applyAlignment="1">
      <alignment horizontal="left" vertical="center" wrapText="1"/>
    </xf>
    <xf numFmtId="0" fontId="27" fillId="0" borderId="4" xfId="8" applyFont="1" applyBorder="1" applyAlignment="1">
      <alignment horizontal="left" vertical="center"/>
    </xf>
    <xf numFmtId="0" fontId="27" fillId="0" borderId="3" xfId="8" applyFont="1" applyBorder="1" applyAlignment="1">
      <alignment horizontal="left" vertical="center"/>
    </xf>
    <xf numFmtId="0" fontId="16" fillId="0" borderId="2" xfId="8" applyFont="1" applyBorder="1" applyAlignment="1">
      <alignment horizontal="center" vertical="center" shrinkToFit="1"/>
    </xf>
    <xf numFmtId="0" fontId="16" fillId="0" borderId="3" xfId="8" applyFont="1" applyBorder="1" applyAlignment="1">
      <alignment horizontal="center" vertical="center" shrinkToFit="1"/>
    </xf>
    <xf numFmtId="0" fontId="27" fillId="0" borderId="2" xfId="8" applyFont="1" applyBorder="1" applyAlignment="1">
      <alignment horizontal="left" vertical="center" indent="1"/>
    </xf>
    <xf numFmtId="0" fontId="27" fillId="0" borderId="4" xfId="8" applyFont="1" applyBorder="1" applyAlignment="1">
      <alignment horizontal="left" vertical="center" indent="1"/>
    </xf>
    <xf numFmtId="0" fontId="27" fillId="0" borderId="3" xfId="8" applyFont="1" applyBorder="1" applyAlignment="1">
      <alignment horizontal="left" vertical="center" indent="1"/>
    </xf>
    <xf numFmtId="0" fontId="16" fillId="0" borderId="123" xfId="8" applyFont="1" applyBorder="1" applyAlignment="1">
      <alignment vertical="center"/>
    </xf>
    <xf numFmtId="0" fontId="1" fillId="0" borderId="149" xfId="8" applyBorder="1" applyAlignment="1">
      <alignment vertical="center"/>
    </xf>
    <xf numFmtId="0" fontId="27" fillId="0" borderId="2" xfId="8" applyFont="1" applyBorder="1" applyAlignment="1">
      <alignment horizontal="left" vertical="center" wrapText="1" indent="1"/>
    </xf>
    <xf numFmtId="0" fontId="27" fillId="0" borderId="4" xfId="8" applyFont="1" applyBorder="1" applyAlignment="1">
      <alignment horizontal="left" vertical="center" wrapText="1" indent="1"/>
    </xf>
    <xf numFmtId="0" fontId="27" fillId="0" borderId="3" xfId="8" applyFont="1" applyBorder="1" applyAlignment="1">
      <alignment horizontal="left" vertical="center" wrapText="1" indent="1"/>
    </xf>
    <xf numFmtId="0" fontId="1" fillId="0" borderId="0" xfId="8" applyAlignment="1">
      <alignment horizontal="center" vertical="center"/>
    </xf>
    <xf numFmtId="0" fontId="1" fillId="0" borderId="13" xfId="8" applyBorder="1" applyAlignment="1">
      <alignment horizontal="center" vertical="center"/>
    </xf>
    <xf numFmtId="0" fontId="16" fillId="0" borderId="1" xfId="8" applyFont="1" applyBorder="1" applyAlignment="1">
      <alignment horizontal="center" vertical="center" wrapText="1"/>
    </xf>
    <xf numFmtId="0" fontId="25" fillId="0" borderId="1" xfId="8" applyFont="1" applyBorder="1" applyAlignment="1">
      <alignment horizontal="center" vertical="center"/>
    </xf>
    <xf numFmtId="0" fontId="16" fillId="0" borderId="52" xfId="8" applyFont="1" applyBorder="1" applyAlignment="1">
      <alignment horizontal="center" vertical="center" wrapText="1"/>
    </xf>
    <xf numFmtId="38" fontId="16" fillId="0" borderId="1" xfId="17" applyFont="1" applyFill="1" applyBorder="1" applyAlignment="1">
      <alignment horizontal="center" vertical="center"/>
    </xf>
    <xf numFmtId="38" fontId="16" fillId="0" borderId="1" xfId="17" applyFont="1" applyFill="1" applyBorder="1" applyAlignment="1">
      <alignment horizontal="center" vertical="center" wrapText="1"/>
    </xf>
    <xf numFmtId="181" fontId="16" fillId="0" borderId="51" xfId="8" applyNumberFormat="1" applyFont="1" applyBorder="1" applyAlignment="1">
      <alignment horizontal="center" vertical="center"/>
    </xf>
    <xf numFmtId="181" fontId="16" fillId="0" borderId="56" xfId="8" applyNumberFormat="1" applyFont="1" applyBorder="1" applyAlignment="1">
      <alignment horizontal="center" vertical="center"/>
    </xf>
    <xf numFmtId="181" fontId="16" fillId="0" borderId="6" xfId="8" applyNumberFormat="1" applyFont="1" applyBorder="1" applyAlignment="1">
      <alignment horizontal="center" vertical="center"/>
    </xf>
    <xf numFmtId="181" fontId="16" fillId="0" borderId="54" xfId="8" applyNumberFormat="1" applyFont="1" applyBorder="1" applyAlignment="1">
      <alignment horizontal="center" vertical="center"/>
    </xf>
    <xf numFmtId="0" fontId="42" fillId="0" borderId="0" xfId="8" applyFont="1" applyAlignment="1">
      <alignment horizontal="left" vertical="center"/>
    </xf>
    <xf numFmtId="181" fontId="16" fillId="0" borderId="2" xfId="8" applyNumberFormat="1" applyFont="1" applyBorder="1" applyAlignment="1">
      <alignment horizontal="center" vertical="center"/>
    </xf>
    <xf numFmtId="181" fontId="16" fillId="0" borderId="4" xfId="8" applyNumberFormat="1" applyFont="1" applyBorder="1" applyAlignment="1">
      <alignment horizontal="center" vertical="center"/>
    </xf>
    <xf numFmtId="0" fontId="42" fillId="0" borderId="0" xfId="8" applyFont="1" applyAlignment="1">
      <alignment horizontal="center" vertical="center"/>
    </xf>
    <xf numFmtId="0" fontId="42" fillId="0" borderId="0" xfId="8" applyFont="1" applyAlignment="1">
      <alignment horizontal="left" vertical="top" wrapText="1"/>
    </xf>
    <xf numFmtId="0" fontId="16" fillId="0" borderId="13" xfId="8" applyFont="1" applyBorder="1" applyAlignment="1">
      <alignment vertical="center" wrapText="1"/>
    </xf>
    <xf numFmtId="1" fontId="16" fillId="0" borderId="2" xfId="8" applyNumberFormat="1" applyFont="1" applyBorder="1" applyAlignment="1">
      <alignment horizontal="center" vertical="center"/>
    </xf>
    <xf numFmtId="1" fontId="16" fillId="0" borderId="4" xfId="8" applyNumberFormat="1" applyFont="1" applyBorder="1" applyAlignment="1">
      <alignment horizontal="center" vertical="center"/>
    </xf>
    <xf numFmtId="0" fontId="16" fillId="0" borderId="3" xfId="8" applyFont="1" applyBorder="1" applyAlignment="1">
      <alignment horizontal="left"/>
    </xf>
    <xf numFmtId="0" fontId="16" fillId="0" borderId="51" xfId="8" applyFont="1" applyBorder="1" applyAlignment="1">
      <alignment vertical="center"/>
    </xf>
    <xf numFmtId="0" fontId="16" fillId="0" borderId="6" xfId="8" applyFont="1" applyBorder="1" applyAlignment="1">
      <alignment vertical="center"/>
    </xf>
    <xf numFmtId="0" fontId="16" fillId="0" borderId="56" xfId="8" applyFont="1" applyBorder="1" applyAlignment="1">
      <alignment vertical="center"/>
    </xf>
    <xf numFmtId="0" fontId="16" fillId="0" borderId="54" xfId="8" applyFont="1" applyBorder="1" applyAlignment="1">
      <alignment vertical="center"/>
    </xf>
    <xf numFmtId="0" fontId="1" fillId="0" borderId="0" xfId="18" applyFont="1" applyAlignment="1">
      <alignment horizontal="center" vertical="center"/>
    </xf>
    <xf numFmtId="0" fontId="12" fillId="0" borderId="2" xfId="18" applyFont="1" applyBorder="1" applyAlignment="1">
      <alignment horizontal="center" vertical="center"/>
    </xf>
    <xf numFmtId="0" fontId="12" fillId="0" borderId="4" xfId="18" applyFont="1" applyBorder="1" applyAlignment="1">
      <alignment horizontal="center" vertical="center"/>
    </xf>
    <xf numFmtId="0" fontId="12" fillId="0" borderId="3" xfId="18" applyFont="1" applyBorder="1" applyAlignment="1">
      <alignment horizontal="center" vertical="center"/>
    </xf>
    <xf numFmtId="0" fontId="1" fillId="0" borderId="2" xfId="18" applyFont="1" applyBorder="1" applyAlignment="1">
      <alignment horizontal="center" vertical="center"/>
    </xf>
    <xf numFmtId="0" fontId="1" fillId="0" borderId="4" xfId="18" applyFont="1" applyBorder="1" applyAlignment="1">
      <alignment horizontal="center" vertical="center"/>
    </xf>
    <xf numFmtId="0" fontId="1" fillId="0" borderId="3" xfId="18" applyFont="1" applyBorder="1" applyAlignment="1">
      <alignment horizontal="center" vertical="center"/>
    </xf>
    <xf numFmtId="0" fontId="12" fillId="0" borderId="5" xfId="18" applyFont="1" applyBorder="1" applyAlignment="1">
      <alignment horizontal="center" vertical="center"/>
    </xf>
    <xf numFmtId="0" fontId="12" fillId="0" borderId="51" xfId="18" applyFont="1" applyBorder="1" applyAlignment="1">
      <alignment horizontal="center" vertical="center"/>
    </xf>
    <xf numFmtId="0" fontId="12" fillId="0" borderId="53" xfId="18" applyFont="1" applyBorder="1" applyAlignment="1">
      <alignment horizontal="center" vertical="center"/>
    </xf>
    <xf numFmtId="0" fontId="12" fillId="0" borderId="56" xfId="18" applyFont="1" applyBorder="1" applyAlignment="1">
      <alignment horizontal="center" vertical="center"/>
    </xf>
    <xf numFmtId="0" fontId="5" fillId="0" borderId="5" xfId="18" applyFont="1" applyBorder="1" applyAlignment="1">
      <alignment horizontal="center" vertical="center" wrapText="1"/>
    </xf>
    <xf numFmtId="0" fontId="5" fillId="0" borderId="51" xfId="18" applyFont="1" applyBorder="1" applyAlignment="1">
      <alignment horizontal="center" vertical="center" wrapText="1"/>
    </xf>
    <xf numFmtId="0" fontId="5" fillId="0" borderId="6" xfId="18" applyFont="1" applyBorder="1" applyAlignment="1">
      <alignment horizontal="center" vertical="center" wrapText="1"/>
    </xf>
    <xf numFmtId="0" fontId="5" fillId="0" borderId="12" xfId="18" applyFont="1" applyBorder="1" applyAlignment="1">
      <alignment horizontal="center" vertical="center" wrapText="1"/>
    </xf>
    <xf numFmtId="0" fontId="5" fillId="0" borderId="0" xfId="18" applyFont="1" applyBorder="1" applyAlignment="1">
      <alignment horizontal="center" vertical="center" wrapText="1"/>
    </xf>
    <xf numFmtId="0" fontId="5" fillId="0" borderId="13" xfId="18" applyFont="1" applyBorder="1" applyAlignment="1">
      <alignment horizontal="center" vertical="center" wrapText="1"/>
    </xf>
    <xf numFmtId="0" fontId="5" fillId="0" borderId="53" xfId="18" applyFont="1" applyBorder="1" applyAlignment="1">
      <alignment horizontal="center" vertical="center" wrapText="1"/>
    </xf>
    <xf numFmtId="0" fontId="5" fillId="0" borderId="56" xfId="18" applyFont="1" applyBorder="1" applyAlignment="1">
      <alignment horizontal="center" vertical="center" wrapText="1"/>
    </xf>
    <xf numFmtId="0" fontId="5" fillId="0" borderId="54" xfId="18" applyFont="1" applyBorder="1" applyAlignment="1">
      <alignment horizontal="center" vertical="center" wrapText="1"/>
    </xf>
    <xf numFmtId="0" fontId="8" fillId="0" borderId="5" xfId="18" applyFont="1" applyBorder="1" applyAlignment="1">
      <alignment horizontal="center" vertical="center" wrapText="1"/>
    </xf>
    <xf numFmtId="0" fontId="8" fillId="0" borderId="51" xfId="18" applyFont="1" applyBorder="1" applyAlignment="1">
      <alignment horizontal="center" vertical="center" wrapText="1"/>
    </xf>
    <xf numFmtId="0" fontId="8" fillId="0" borderId="6" xfId="18" applyFont="1" applyBorder="1" applyAlignment="1">
      <alignment horizontal="center" vertical="center" wrapText="1"/>
    </xf>
    <xf numFmtId="0" fontId="8" fillId="0" borderId="53" xfId="18" applyFont="1" applyBorder="1" applyAlignment="1">
      <alignment horizontal="center" vertical="center" wrapText="1"/>
    </xf>
    <xf numFmtId="0" fontId="8" fillId="0" borderId="56" xfId="18" applyFont="1" applyBorder="1" applyAlignment="1">
      <alignment horizontal="center" vertical="center" wrapText="1"/>
    </xf>
    <xf numFmtId="0" fontId="8" fillId="0" borderId="54" xfId="18" applyFont="1" applyBorder="1" applyAlignment="1">
      <alignment horizontal="center" vertical="center" wrapText="1"/>
    </xf>
    <xf numFmtId="0" fontId="8" fillId="0" borderId="2" xfId="18" applyFont="1" applyBorder="1" applyAlignment="1">
      <alignment horizontal="center" vertical="center" wrapText="1"/>
    </xf>
    <xf numFmtId="0" fontId="8" fillId="0" borderId="4" xfId="18" applyFont="1" applyBorder="1" applyAlignment="1">
      <alignment horizontal="center" vertical="center" wrapText="1"/>
    </xf>
    <xf numFmtId="0" fontId="8" fillId="0" borderId="3" xfId="18" applyFont="1" applyBorder="1" applyAlignment="1">
      <alignment horizontal="center" vertical="center" wrapText="1"/>
    </xf>
    <xf numFmtId="0" fontId="1" fillId="0" borderId="5" xfId="18" applyFont="1" applyBorder="1" applyAlignment="1">
      <alignment horizontal="center" vertical="center"/>
    </xf>
    <xf numFmtId="0" fontId="1" fillId="0" borderId="51" xfId="18" applyFont="1" applyBorder="1" applyAlignment="1">
      <alignment horizontal="center" vertical="center"/>
    </xf>
    <xf numFmtId="0" fontId="1" fillId="0" borderId="6" xfId="18" applyFont="1" applyBorder="1" applyAlignment="1">
      <alignment horizontal="center" vertical="center"/>
    </xf>
    <xf numFmtId="0" fontId="1" fillId="0" borderId="53" xfId="18" applyFont="1" applyBorder="1" applyAlignment="1">
      <alignment horizontal="center" vertical="center"/>
    </xf>
    <xf numFmtId="0" fontId="1" fillId="0" borderId="56" xfId="18" applyFont="1" applyBorder="1" applyAlignment="1">
      <alignment horizontal="center" vertical="center"/>
    </xf>
    <xf numFmtId="0" fontId="1" fillId="0" borderId="54" xfId="18" applyFont="1" applyBorder="1" applyAlignment="1">
      <alignment horizontal="center" vertical="center"/>
    </xf>
    <xf numFmtId="0" fontId="12" fillId="0" borderId="5" xfId="18" applyFont="1" applyBorder="1" applyAlignment="1">
      <alignment horizontal="center" vertical="center" wrapText="1"/>
    </xf>
    <xf numFmtId="0" fontId="12" fillId="0" borderId="51" xfId="18" applyFont="1" applyBorder="1" applyAlignment="1">
      <alignment horizontal="center" vertical="center" wrapText="1"/>
    </xf>
    <xf numFmtId="0" fontId="12" fillId="0" borderId="12" xfId="18" applyFont="1" applyBorder="1" applyAlignment="1">
      <alignment horizontal="center" vertical="center" wrapText="1"/>
    </xf>
    <xf numFmtId="0" fontId="12" fillId="0" borderId="0" xfId="18" applyFont="1" applyBorder="1" applyAlignment="1">
      <alignment horizontal="center" vertical="center" wrapText="1"/>
    </xf>
    <xf numFmtId="0" fontId="12" fillId="0" borderId="53" xfId="18" applyFont="1" applyBorder="1" applyAlignment="1">
      <alignment horizontal="center" vertical="center" wrapText="1"/>
    </xf>
    <xf numFmtId="0" fontId="12" fillId="0" borderId="56" xfId="18" applyFont="1" applyBorder="1" applyAlignment="1">
      <alignment horizontal="center" vertical="center" wrapText="1"/>
    </xf>
    <xf numFmtId="0" fontId="8" fillId="0" borderId="12" xfId="18" applyFont="1" applyBorder="1" applyAlignment="1">
      <alignment horizontal="center" vertical="center" wrapText="1"/>
    </xf>
    <xf numFmtId="0" fontId="8" fillId="0" borderId="0" xfId="18" applyFont="1" applyBorder="1" applyAlignment="1">
      <alignment horizontal="center" vertical="center" wrapText="1"/>
    </xf>
    <xf numFmtId="0" fontId="8" fillId="0" borderId="13" xfId="18" applyFont="1" applyBorder="1" applyAlignment="1">
      <alignment horizontal="center" vertical="center" wrapText="1"/>
    </xf>
    <xf numFmtId="0" fontId="12" fillId="0" borderId="150" xfId="18" applyFont="1" applyBorder="1" applyAlignment="1">
      <alignment horizontal="center" vertical="center"/>
    </xf>
    <xf numFmtId="0" fontId="12" fillId="0" borderId="12" xfId="18" applyFont="1" applyBorder="1" applyAlignment="1">
      <alignment horizontal="center" vertical="center"/>
    </xf>
    <xf numFmtId="0" fontId="12" fillId="0" borderId="0" xfId="18" applyFont="1" applyBorder="1" applyAlignment="1">
      <alignment horizontal="center" vertical="center"/>
    </xf>
    <xf numFmtId="0" fontId="12" fillId="0" borderId="152" xfId="18" applyFont="1" applyBorder="1" applyAlignment="1">
      <alignment horizontal="center" vertical="center"/>
    </xf>
    <xf numFmtId="0" fontId="12" fillId="0" borderId="154" xfId="18" applyFont="1" applyBorder="1" applyAlignment="1">
      <alignment horizontal="center" vertical="center"/>
    </xf>
    <xf numFmtId="0" fontId="5" fillId="0" borderId="151" xfId="18" applyFont="1" applyBorder="1" applyAlignment="1">
      <alignment horizontal="center" vertical="center" wrapText="1"/>
    </xf>
    <xf numFmtId="0" fontId="8" fillId="0" borderId="153" xfId="18" applyFont="1" applyBorder="1" applyAlignment="1">
      <alignment horizontal="center" vertical="center" wrapText="1"/>
    </xf>
    <xf numFmtId="0" fontId="8" fillId="0" borderId="155" xfId="18" applyFont="1" applyBorder="1" applyAlignment="1">
      <alignment horizontal="center" vertical="center" wrapText="1"/>
    </xf>
    <xf numFmtId="0" fontId="1" fillId="0" borderId="150" xfId="18" applyFont="1" applyBorder="1" applyAlignment="1">
      <alignment horizontal="center" vertical="center"/>
    </xf>
    <xf numFmtId="0" fontId="1" fillId="0" borderId="154" xfId="18" applyFont="1" applyBorder="1" applyAlignment="1">
      <alignment horizontal="center" vertical="center"/>
    </xf>
    <xf numFmtId="0" fontId="12" fillId="0" borderId="1" xfId="18" applyFont="1" applyBorder="1" applyAlignment="1">
      <alignment horizontal="center" vertical="center"/>
    </xf>
    <xf numFmtId="0" fontId="6" fillId="0" borderId="12" xfId="18" applyFont="1" applyBorder="1" applyAlignment="1">
      <alignment horizontal="left" vertical="center" wrapText="1"/>
    </xf>
    <xf numFmtId="0" fontId="6" fillId="0" borderId="0" xfId="18" applyFont="1" applyBorder="1" applyAlignment="1">
      <alignment horizontal="left" vertical="center" wrapText="1"/>
    </xf>
    <xf numFmtId="0" fontId="12" fillId="0" borderId="1" xfId="18" applyFont="1" applyBorder="1" applyAlignment="1">
      <alignment horizontal="center" vertical="center" wrapText="1"/>
    </xf>
    <xf numFmtId="0" fontId="12" fillId="0" borderId="156" xfId="18" applyFont="1" applyBorder="1" applyAlignment="1">
      <alignment horizontal="center" vertical="center"/>
    </xf>
    <xf numFmtId="0" fontId="12" fillId="0" borderId="148" xfId="18" applyFont="1" applyBorder="1" applyAlignment="1">
      <alignment horizontal="center" vertical="center"/>
    </xf>
    <xf numFmtId="0" fontId="12" fillId="0" borderId="157" xfId="18" applyFont="1" applyBorder="1" applyAlignment="1">
      <alignment horizontal="center" vertical="center"/>
    </xf>
    <xf numFmtId="0" fontId="6" fillId="0" borderId="0" xfId="18" applyFont="1" applyAlignment="1">
      <alignment horizontal="left" vertical="center" wrapText="1"/>
    </xf>
    <xf numFmtId="0" fontId="1" fillId="0" borderId="1" xfId="18" applyFont="1" applyFill="1" applyBorder="1" applyAlignment="1">
      <alignment horizontal="center" vertical="center"/>
    </xf>
    <xf numFmtId="0" fontId="1" fillId="0" borderId="2" xfId="18" applyFont="1" applyFill="1" applyBorder="1" applyAlignment="1">
      <alignment horizontal="center" vertical="center"/>
    </xf>
    <xf numFmtId="0" fontId="1" fillId="0" borderId="4" xfId="18" applyFont="1" applyFill="1" applyBorder="1" applyAlignment="1">
      <alignment horizontal="center" vertical="center"/>
    </xf>
    <xf numFmtId="0" fontId="1" fillId="0" borderId="3" xfId="18" applyFont="1" applyFill="1" applyBorder="1" applyAlignment="1">
      <alignment horizontal="center" vertical="center"/>
    </xf>
    <xf numFmtId="0" fontId="12" fillId="0" borderId="2" xfId="18" applyFont="1" applyFill="1" applyBorder="1" applyAlignment="1">
      <alignment horizontal="center" vertical="center"/>
    </xf>
    <xf numFmtId="0" fontId="12" fillId="0" borderId="4" xfId="18" applyFont="1" applyFill="1" applyBorder="1" applyAlignment="1">
      <alignment horizontal="center" vertical="center"/>
    </xf>
    <xf numFmtId="0" fontId="12" fillId="0" borderId="3" xfId="18" applyFont="1" applyFill="1" applyBorder="1" applyAlignment="1">
      <alignment horizontal="center" vertical="center"/>
    </xf>
    <xf numFmtId="0" fontId="48" fillId="0" borderId="2" xfId="18" applyFont="1" applyFill="1" applyBorder="1" applyAlignment="1">
      <alignment horizontal="center" vertical="center"/>
    </xf>
    <xf numFmtId="0" fontId="48" fillId="0" borderId="4" xfId="18" applyFont="1" applyFill="1" applyBorder="1" applyAlignment="1">
      <alignment horizontal="center" vertical="center"/>
    </xf>
    <xf numFmtId="0" fontId="48" fillId="0" borderId="3" xfId="18" applyFont="1" applyFill="1" applyBorder="1" applyAlignment="1">
      <alignment horizontal="center" vertical="center"/>
    </xf>
    <xf numFmtId="0" fontId="1" fillId="0" borderId="0" xfId="18" applyFont="1" applyFill="1" applyAlignment="1">
      <alignment horizontal="center" vertical="center"/>
    </xf>
    <xf numFmtId="0" fontId="1" fillId="0" borderId="1" xfId="18" applyFont="1" applyFill="1" applyBorder="1" applyAlignment="1">
      <alignment horizontal="left" vertical="center"/>
    </xf>
    <xf numFmtId="0" fontId="1" fillId="0" borderId="2" xfId="18" applyFont="1" applyFill="1" applyBorder="1" applyAlignment="1">
      <alignment horizontal="left" vertical="center"/>
    </xf>
    <xf numFmtId="0" fontId="1" fillId="0" borderId="4" xfId="19" applyFont="1" applyFill="1" applyBorder="1" applyAlignment="1">
      <alignment horizontal="left" vertical="center"/>
    </xf>
    <xf numFmtId="0" fontId="1" fillId="0" borderId="3" xfId="19" applyFont="1" applyFill="1" applyBorder="1" applyAlignment="1">
      <alignment horizontal="left" vertical="center"/>
    </xf>
    <xf numFmtId="0" fontId="1" fillId="0" borderId="4" xfId="19" applyFont="1" applyFill="1" applyBorder="1" applyAlignment="1">
      <alignment horizontal="center" vertical="center"/>
    </xf>
    <xf numFmtId="0" fontId="1" fillId="0" borderId="3" xfId="19" applyFont="1" applyFill="1" applyBorder="1" applyAlignment="1">
      <alignment horizontal="center" vertical="center"/>
    </xf>
    <xf numFmtId="0" fontId="1" fillId="0" borderId="5" xfId="18" applyFont="1" applyFill="1" applyBorder="1" applyAlignment="1">
      <alignment horizontal="left" vertical="center" wrapText="1"/>
    </xf>
    <xf numFmtId="0" fontId="1" fillId="0" borderId="51" xfId="18" applyFont="1" applyFill="1" applyBorder="1" applyAlignment="1">
      <alignment horizontal="left" vertical="center" wrapText="1"/>
    </xf>
    <xf numFmtId="0" fontId="1" fillId="0" borderId="12" xfId="18" applyFont="1" applyFill="1" applyBorder="1" applyAlignment="1">
      <alignment horizontal="left" vertical="center" wrapText="1"/>
    </xf>
    <xf numFmtId="0" fontId="1" fillId="0" borderId="0" xfId="18" applyFont="1" applyFill="1" applyBorder="1" applyAlignment="1">
      <alignment horizontal="left" vertical="center" wrapText="1"/>
    </xf>
    <xf numFmtId="0" fontId="1" fillId="0" borderId="53" xfId="18" applyFont="1" applyFill="1" applyBorder="1" applyAlignment="1">
      <alignment horizontal="left" vertical="center" wrapText="1"/>
    </xf>
    <xf numFmtId="0" fontId="1" fillId="0" borderId="56" xfId="18" applyFont="1" applyFill="1" applyBorder="1" applyAlignment="1">
      <alignment horizontal="left" vertical="center" wrapText="1"/>
    </xf>
    <xf numFmtId="0" fontId="1" fillId="0" borderId="4" xfId="19" applyFont="1" applyBorder="1" applyAlignment="1">
      <alignment horizontal="left" vertical="center"/>
    </xf>
    <xf numFmtId="0" fontId="1" fillId="0" borderId="3" xfId="19" applyFont="1" applyBorder="1" applyAlignment="1">
      <alignment horizontal="left" vertical="center"/>
    </xf>
    <xf numFmtId="0" fontId="1" fillId="0" borderId="4" xfId="19" applyFont="1" applyBorder="1" applyAlignment="1">
      <alignment horizontal="center" vertical="center"/>
    </xf>
    <xf numFmtId="0" fontId="1" fillId="0" borderId="3" xfId="19" applyFont="1" applyBorder="1" applyAlignment="1">
      <alignment horizontal="center" vertical="center"/>
    </xf>
    <xf numFmtId="0" fontId="46" fillId="0" borderId="1" xfId="18" applyFont="1" applyFill="1" applyBorder="1" applyAlignment="1">
      <alignment horizontal="center" vertical="center"/>
    </xf>
    <xf numFmtId="0" fontId="46" fillId="0" borderId="2" xfId="18" applyFont="1" applyFill="1" applyBorder="1" applyAlignment="1">
      <alignment horizontal="center" vertical="center"/>
    </xf>
    <xf numFmtId="0" fontId="46" fillId="0" borderId="4" xfId="18" applyFont="1" applyFill="1" applyBorder="1" applyAlignment="1">
      <alignment horizontal="center" vertical="center"/>
    </xf>
    <xf numFmtId="0" fontId="46" fillId="0" borderId="3" xfId="18" applyFont="1" applyFill="1" applyBorder="1" applyAlignment="1">
      <alignment horizontal="center" vertical="center"/>
    </xf>
    <xf numFmtId="0" fontId="46" fillId="0" borderId="0" xfId="18" applyFont="1" applyFill="1" applyAlignment="1">
      <alignment horizontal="center" vertical="center"/>
    </xf>
    <xf numFmtId="0" fontId="46" fillId="0" borderId="1" xfId="18" applyFont="1" applyFill="1" applyBorder="1" applyAlignment="1">
      <alignment horizontal="left" vertical="center"/>
    </xf>
    <xf numFmtId="0" fontId="46" fillId="0" borderId="2" xfId="18" applyFont="1" applyFill="1" applyBorder="1" applyAlignment="1">
      <alignment horizontal="left" vertical="center"/>
    </xf>
    <xf numFmtId="0" fontId="46" fillId="0" borderId="4" xfId="19" applyFont="1" applyFill="1" applyBorder="1" applyAlignment="1">
      <alignment horizontal="left" vertical="center"/>
    </xf>
    <xf numFmtId="0" fontId="46" fillId="0" borderId="3" xfId="19" applyFont="1" applyFill="1" applyBorder="1" applyAlignment="1">
      <alignment horizontal="left" vertical="center"/>
    </xf>
    <xf numFmtId="0" fontId="46" fillId="0" borderId="4" xfId="19" applyFont="1" applyFill="1" applyBorder="1" applyAlignment="1">
      <alignment horizontal="center" vertical="center"/>
    </xf>
    <xf numFmtId="0" fontId="46" fillId="0" borderId="3" xfId="19" applyFont="1" applyFill="1" applyBorder="1" applyAlignment="1">
      <alignment horizontal="center" vertical="center"/>
    </xf>
    <xf numFmtId="0" fontId="46" fillId="0" borderId="5" xfId="18" applyFont="1" applyFill="1" applyBorder="1" applyAlignment="1">
      <alignment horizontal="left" vertical="center" wrapText="1"/>
    </xf>
    <xf numFmtId="0" fontId="46" fillId="0" borderId="51" xfId="18" applyFont="1" applyFill="1" applyBorder="1" applyAlignment="1">
      <alignment horizontal="left" vertical="center" wrapText="1"/>
    </xf>
    <xf numFmtId="0" fontId="46" fillId="0" borderId="12" xfId="18" applyFont="1" applyFill="1" applyBorder="1" applyAlignment="1">
      <alignment horizontal="left" vertical="center" wrapText="1"/>
    </xf>
    <xf numFmtId="0" fontId="46" fillId="0" borderId="0" xfId="18" applyFont="1" applyFill="1" applyBorder="1" applyAlignment="1">
      <alignment horizontal="left" vertical="center" wrapText="1"/>
    </xf>
    <xf numFmtId="0" fontId="46" fillId="0" borderId="53" xfId="18" applyFont="1" applyFill="1" applyBorder="1" applyAlignment="1">
      <alignment horizontal="left" vertical="center" wrapText="1"/>
    </xf>
    <xf numFmtId="0" fontId="46" fillId="0" borderId="56" xfId="18" applyFont="1" applyFill="1" applyBorder="1" applyAlignment="1">
      <alignment horizontal="left" vertical="center" wrapText="1"/>
    </xf>
    <xf numFmtId="0" fontId="1" fillId="0" borderId="12" xfId="20" applyFont="1" applyBorder="1" applyAlignment="1">
      <alignment vertical="center" wrapText="1"/>
    </xf>
    <xf numFmtId="0" fontId="1" fillId="0" borderId="0" xfId="20" applyFont="1" applyAlignment="1">
      <alignment vertical="center" wrapText="1"/>
    </xf>
    <xf numFmtId="0" fontId="1" fillId="0" borderId="13" xfId="20" applyFont="1" applyBorder="1" applyAlignment="1">
      <alignment vertical="center" wrapText="1"/>
    </xf>
    <xf numFmtId="0" fontId="1" fillId="0" borderId="1" xfId="20" applyFont="1" applyBorder="1" applyAlignment="1">
      <alignment horizontal="center" vertical="center"/>
    </xf>
    <xf numFmtId="0" fontId="1" fillId="0" borderId="2" xfId="20" applyFont="1" applyBorder="1" applyAlignment="1">
      <alignment horizontal="center" vertical="center"/>
    </xf>
    <xf numFmtId="0" fontId="1" fillId="0" borderId="4" xfId="20" applyFont="1" applyBorder="1" applyAlignment="1">
      <alignment horizontal="center" vertical="center"/>
    </xf>
    <xf numFmtId="0" fontId="1" fillId="0" borderId="3" xfId="20" applyFont="1" applyBorder="1" applyAlignment="1">
      <alignment horizontal="center" vertical="center"/>
    </xf>
    <xf numFmtId="0" fontId="1" fillId="0" borderId="0" xfId="20" applyFont="1" applyAlignment="1">
      <alignment horizontal="center" vertical="center"/>
    </xf>
    <xf numFmtId="0" fontId="1" fillId="0" borderId="1" xfId="20" applyFont="1" applyBorder="1" applyAlignment="1">
      <alignment horizontal="left" vertical="center"/>
    </xf>
    <xf numFmtId="0" fontId="1" fillId="0" borderId="52" xfId="20" applyFont="1" applyBorder="1" applyAlignment="1">
      <alignment horizontal="left" vertical="center"/>
    </xf>
    <xf numFmtId="0" fontId="1" fillId="0" borderId="5" xfId="20" applyFont="1" applyBorder="1" applyAlignment="1">
      <alignment vertical="center"/>
    </xf>
    <xf numFmtId="0" fontId="1" fillId="0" borderId="51" xfId="20" applyFont="1" applyBorder="1" applyAlignment="1">
      <alignment vertical="center"/>
    </xf>
    <xf numFmtId="0" fontId="1" fillId="0" borderId="6" xfId="20" applyFont="1" applyBorder="1" applyAlignment="1">
      <alignment vertical="center"/>
    </xf>
    <xf numFmtId="0" fontId="1" fillId="0" borderId="12" xfId="20" applyFont="1" applyBorder="1" applyAlignment="1">
      <alignment vertical="center"/>
    </xf>
    <xf numFmtId="0" fontId="1" fillId="0" borderId="0" xfId="20" applyFont="1" applyBorder="1" applyAlignment="1">
      <alignment vertical="center"/>
    </xf>
    <xf numFmtId="0" fontId="1" fillId="0" borderId="13" xfId="20" applyFont="1" applyBorder="1" applyAlignment="1">
      <alignment vertical="center"/>
    </xf>
    <xf numFmtId="0" fontId="1" fillId="0" borderId="53" xfId="20" applyFont="1" applyBorder="1" applyAlignment="1">
      <alignment vertical="center"/>
    </xf>
    <xf numFmtId="0" fontId="1" fillId="0" borderId="56" xfId="20" applyFont="1" applyBorder="1" applyAlignment="1">
      <alignment vertical="center"/>
    </xf>
    <xf numFmtId="0" fontId="1" fillId="0" borderId="54" xfId="20" applyFont="1" applyBorder="1" applyAlignment="1">
      <alignment vertical="center"/>
    </xf>
    <xf numFmtId="0" fontId="13" fillId="0" borderId="0" xfId="20" applyFont="1" applyAlignment="1">
      <alignment vertical="center" wrapText="1"/>
    </xf>
    <xf numFmtId="0" fontId="1" fillId="0" borderId="12" xfId="21" applyFont="1" applyBorder="1" applyAlignment="1">
      <alignment vertical="center" wrapText="1"/>
    </xf>
    <xf numFmtId="0" fontId="1" fillId="0" borderId="0" xfId="21" applyFont="1" applyAlignment="1">
      <alignment vertical="center" wrapText="1"/>
    </xf>
    <xf numFmtId="0" fontId="1" fillId="0" borderId="13" xfId="21" applyFont="1" applyBorder="1" applyAlignment="1">
      <alignment vertical="center" wrapText="1"/>
    </xf>
    <xf numFmtId="0" fontId="1" fillId="0" borderId="1" xfId="21" applyFont="1" applyBorder="1" applyAlignment="1">
      <alignment horizontal="center" vertical="center"/>
    </xf>
    <xf numFmtId="0" fontId="1" fillId="0" borderId="2" xfId="21" applyFont="1" applyBorder="1" applyAlignment="1">
      <alignment horizontal="center" vertical="center"/>
    </xf>
    <xf numFmtId="0" fontId="1" fillId="0" borderId="4" xfId="21" applyFont="1" applyBorder="1" applyAlignment="1">
      <alignment horizontal="center" vertical="center"/>
    </xf>
    <xf numFmtId="0" fontId="1" fillId="0" borderId="3" xfId="21" applyFont="1" applyBorder="1" applyAlignment="1">
      <alignment horizontal="center" vertical="center"/>
    </xf>
    <xf numFmtId="0" fontId="1" fillId="0" borderId="0" xfId="21" applyFont="1" applyAlignment="1">
      <alignment horizontal="center" vertical="center"/>
    </xf>
    <xf numFmtId="0" fontId="1" fillId="0" borderId="1" xfId="21" applyFont="1" applyBorder="1" applyAlignment="1">
      <alignment horizontal="left" vertical="center"/>
    </xf>
    <xf numFmtId="0" fontId="1" fillId="0" borderId="52" xfId="21" applyFont="1" applyBorder="1" applyAlignment="1">
      <alignment horizontal="left" vertical="center"/>
    </xf>
    <xf numFmtId="0" fontId="1" fillId="0" borderId="5" xfId="21" applyFont="1" applyBorder="1" applyAlignment="1">
      <alignment vertical="center"/>
    </xf>
    <xf numFmtId="0" fontId="1" fillId="0" borderId="51" xfId="21" applyFont="1" applyBorder="1" applyAlignment="1">
      <alignment vertical="center"/>
    </xf>
    <xf numFmtId="0" fontId="1" fillId="0" borderId="6" xfId="21" applyFont="1" applyBorder="1" applyAlignment="1">
      <alignment vertical="center"/>
    </xf>
    <xf numFmtId="0" fontId="1" fillId="0" borderId="53" xfId="21" applyFont="1" applyBorder="1" applyAlignment="1">
      <alignment vertical="center"/>
    </xf>
    <xf numFmtId="0" fontId="1" fillId="0" borderId="56" xfId="21" applyFont="1" applyBorder="1" applyAlignment="1">
      <alignment vertical="center"/>
    </xf>
    <xf numFmtId="0" fontId="1" fillId="0" borderId="54" xfId="21" applyFont="1" applyBorder="1" applyAlignment="1">
      <alignment vertical="center"/>
    </xf>
    <xf numFmtId="0" fontId="13" fillId="0" borderId="0" xfId="21" applyFont="1" applyAlignment="1">
      <alignment vertical="center" wrapText="1"/>
    </xf>
    <xf numFmtId="0" fontId="1" fillId="0" borderId="0" xfId="22" applyFont="1" applyAlignment="1">
      <alignment horizontal="center" vertical="center"/>
    </xf>
    <xf numFmtId="0" fontId="1" fillId="0" borderId="1" xfId="22" applyFont="1" applyBorder="1" applyAlignment="1">
      <alignment horizontal="left" vertical="center"/>
    </xf>
    <xf numFmtId="0" fontId="1" fillId="0" borderId="2" xfId="22" applyFont="1" applyBorder="1" applyAlignment="1">
      <alignment horizontal="center" vertical="center"/>
    </xf>
    <xf numFmtId="0" fontId="1" fillId="0" borderId="4" xfId="22" applyFont="1" applyBorder="1" applyAlignment="1">
      <alignment horizontal="center" vertical="center"/>
    </xf>
    <xf numFmtId="0" fontId="1" fillId="0" borderId="3" xfId="22" applyFont="1" applyBorder="1" applyAlignment="1">
      <alignment horizontal="center" vertical="center"/>
    </xf>
    <xf numFmtId="0" fontId="1" fillId="0" borderId="5" xfId="22" applyFont="1" applyBorder="1" applyAlignment="1">
      <alignment vertical="center"/>
    </xf>
    <xf numFmtId="0" fontId="1" fillId="0" borderId="51" xfId="22" applyFont="1" applyBorder="1" applyAlignment="1">
      <alignment vertical="center"/>
    </xf>
    <xf numFmtId="0" fontId="1" fillId="0" borderId="6" xfId="22" applyFont="1" applyBorder="1" applyAlignment="1">
      <alignment vertical="center"/>
    </xf>
    <xf numFmtId="0" fontId="1" fillId="0" borderId="12" xfId="22" applyFont="1" applyBorder="1" applyAlignment="1">
      <alignment vertical="center"/>
    </xf>
    <xf numFmtId="0" fontId="1" fillId="0" borderId="0" xfId="22" applyFont="1" applyBorder="1" applyAlignment="1">
      <alignment vertical="center"/>
    </xf>
    <xf numFmtId="0" fontId="1" fillId="0" borderId="13" xfId="22" applyFont="1" applyBorder="1" applyAlignment="1">
      <alignment vertical="center"/>
    </xf>
    <xf numFmtId="0" fontId="1" fillId="0" borderId="12" xfId="22" applyFont="1" applyBorder="1" applyAlignment="1">
      <alignment vertical="center" wrapText="1"/>
    </xf>
    <xf numFmtId="0" fontId="1" fillId="0" borderId="0" xfId="22" applyFont="1" applyAlignment="1">
      <alignment vertical="center" wrapText="1"/>
    </xf>
    <xf numFmtId="0" fontId="1" fillId="0" borderId="13" xfId="22" applyFont="1" applyBorder="1" applyAlignment="1">
      <alignment vertical="center" wrapText="1"/>
    </xf>
    <xf numFmtId="0" fontId="1" fillId="0" borderId="1" xfId="22" applyFont="1" applyBorder="1" applyAlignment="1">
      <alignment horizontal="center" vertical="center"/>
    </xf>
    <xf numFmtId="0" fontId="13" fillId="0" borderId="0" xfId="22" applyFont="1" applyAlignment="1">
      <alignment vertical="center" wrapText="1"/>
    </xf>
    <xf numFmtId="0" fontId="1" fillId="0" borderId="0" xfId="22" applyFont="1" applyBorder="1" applyAlignment="1">
      <alignment horizontal="center" vertical="center"/>
    </xf>
    <xf numFmtId="0" fontId="1" fillId="0" borderId="0" xfId="23" applyFont="1" applyFill="1" applyAlignment="1">
      <alignment horizontal="center" vertical="center"/>
    </xf>
    <xf numFmtId="0" fontId="1" fillId="0" borderId="1" xfId="23" applyFont="1" applyFill="1" applyBorder="1" applyAlignment="1">
      <alignment horizontal="center" vertical="center"/>
    </xf>
    <xf numFmtId="0" fontId="1" fillId="0" borderId="0" xfId="23" applyFont="1" applyFill="1" applyAlignment="1">
      <alignment horizontal="left" vertical="center" wrapText="1"/>
    </xf>
    <xf numFmtId="0" fontId="1" fillId="0" borderId="2" xfId="23" applyFont="1" applyFill="1" applyBorder="1" applyAlignment="1">
      <alignment horizontal="center" vertical="center"/>
    </xf>
    <xf numFmtId="0" fontId="1" fillId="0" borderId="4" xfId="23" applyFont="1" applyFill="1" applyBorder="1" applyAlignment="1">
      <alignment horizontal="center" vertical="center"/>
    </xf>
    <xf numFmtId="0" fontId="1" fillId="0" borderId="3" xfId="23" applyFont="1" applyFill="1" applyBorder="1" applyAlignment="1">
      <alignment horizontal="center" vertical="center"/>
    </xf>
    <xf numFmtId="0" fontId="1" fillId="0" borderId="5" xfId="23" applyFont="1" applyFill="1" applyBorder="1" applyAlignment="1">
      <alignment horizontal="center" vertical="center"/>
    </xf>
    <xf numFmtId="0" fontId="1" fillId="0" borderId="51" xfId="23" applyFont="1" applyFill="1" applyBorder="1" applyAlignment="1">
      <alignment horizontal="center" vertical="center"/>
    </xf>
    <xf numFmtId="0" fontId="1" fillId="0" borderId="6" xfId="23" applyFont="1" applyFill="1" applyBorder="1" applyAlignment="1">
      <alignment horizontal="center" vertical="center"/>
    </xf>
    <xf numFmtId="0" fontId="1" fillId="0" borderId="12" xfId="23" applyFont="1" applyFill="1" applyBorder="1" applyAlignment="1">
      <alignment horizontal="center" vertical="center"/>
    </xf>
    <xf numFmtId="0" fontId="1" fillId="0" borderId="0" xfId="23" applyFont="1" applyFill="1" applyBorder="1" applyAlignment="1">
      <alignment horizontal="center" vertical="center"/>
    </xf>
    <xf numFmtId="0" fontId="1" fillId="0" borderId="13" xfId="23" applyFont="1" applyFill="1" applyBorder="1" applyAlignment="1">
      <alignment horizontal="center" vertical="center"/>
    </xf>
    <xf numFmtId="0" fontId="1" fillId="0" borderId="53" xfId="23" applyFont="1" applyFill="1" applyBorder="1" applyAlignment="1">
      <alignment horizontal="center" vertical="center"/>
    </xf>
    <xf numFmtId="0" fontId="1" fillId="0" borderId="56" xfId="23" applyFont="1" applyFill="1" applyBorder="1" applyAlignment="1">
      <alignment horizontal="center" vertical="center"/>
    </xf>
    <xf numFmtId="0" fontId="1" fillId="0" borderId="54" xfId="23" applyFont="1" applyFill="1" applyBorder="1" applyAlignment="1">
      <alignment horizontal="center" vertical="center"/>
    </xf>
    <xf numFmtId="0" fontId="49" fillId="0" borderId="0" xfId="24" applyFont="1" applyAlignment="1">
      <alignment horizontal="left" vertical="center" wrapText="1"/>
    </xf>
    <xf numFmtId="0" fontId="49" fillId="0" borderId="2" xfId="24" applyFont="1" applyBorder="1" applyAlignment="1">
      <alignment horizontal="center" vertical="center"/>
    </xf>
    <xf numFmtId="0" fontId="49" fillId="0" borderId="3" xfId="24" applyFont="1" applyBorder="1" applyAlignment="1">
      <alignment horizontal="center" vertical="center"/>
    </xf>
    <xf numFmtId="0" fontId="49" fillId="0" borderId="4" xfId="24" applyFont="1" applyBorder="1" applyAlignment="1">
      <alignment horizontal="center" vertical="center"/>
    </xf>
    <xf numFmtId="0" fontId="50" fillId="0" borderId="0" xfId="24" applyFont="1" applyAlignment="1">
      <alignment horizontal="center" vertical="center"/>
    </xf>
    <xf numFmtId="0" fontId="49" fillId="0" borderId="140" xfId="24" applyFont="1" applyBorder="1" applyAlignment="1">
      <alignment horizontal="center" vertical="center"/>
    </xf>
    <xf numFmtId="0" fontId="49" fillId="0" borderId="0" xfId="24" applyFont="1" applyBorder="1" applyAlignment="1">
      <alignment horizontal="center" vertical="center"/>
    </xf>
    <xf numFmtId="0" fontId="49" fillId="0" borderId="141" xfId="24" applyFont="1" applyBorder="1" applyAlignment="1">
      <alignment horizontal="center" vertical="center"/>
    </xf>
    <xf numFmtId="0" fontId="49" fillId="0" borderId="144" xfId="24" applyFont="1" applyBorder="1" applyAlignment="1">
      <alignment horizontal="center" vertical="center"/>
    </xf>
    <xf numFmtId="0" fontId="49" fillId="0" borderId="56" xfId="24" applyFont="1" applyBorder="1" applyAlignment="1">
      <alignment horizontal="center" vertical="center"/>
    </xf>
    <xf numFmtId="0" fontId="49" fillId="0" borderId="145" xfId="24" applyFont="1" applyBorder="1" applyAlignment="1">
      <alignment horizontal="center" vertical="center"/>
    </xf>
    <xf numFmtId="0" fontId="49" fillId="0" borderId="146" xfId="24" applyFont="1" applyBorder="1" applyAlignment="1">
      <alignment horizontal="center" vertical="center"/>
    </xf>
    <xf numFmtId="0" fontId="49" fillId="0" borderId="159" xfId="24" applyFont="1" applyBorder="1" applyAlignment="1">
      <alignment horizontal="center" vertical="center"/>
    </xf>
    <xf numFmtId="0" fontId="49" fillId="0" borderId="147" xfId="24" applyFont="1" applyBorder="1" applyAlignment="1">
      <alignment horizontal="center" vertical="center"/>
    </xf>
    <xf numFmtId="0" fontId="51" fillId="0" borderId="140" xfId="24" applyFont="1" applyBorder="1" applyAlignment="1">
      <alignment horizontal="center" vertical="center"/>
    </xf>
    <xf numFmtId="0" fontId="51" fillId="0" borderId="0" xfId="24" applyFont="1" applyBorder="1" applyAlignment="1">
      <alignment horizontal="center" vertical="center"/>
    </xf>
    <xf numFmtId="0" fontId="51" fillId="0" borderId="141" xfId="24" applyFont="1" applyBorder="1" applyAlignment="1">
      <alignment horizontal="center" vertical="center"/>
    </xf>
    <xf numFmtId="0" fontId="51" fillId="0" borderId="146" xfId="24" applyFont="1" applyBorder="1" applyAlignment="1">
      <alignment horizontal="center" vertical="center"/>
    </xf>
    <xf numFmtId="0" fontId="51" fillId="0" borderId="159" xfId="24" applyFont="1" applyBorder="1" applyAlignment="1">
      <alignment horizontal="center" vertical="center"/>
    </xf>
    <xf numFmtId="0" fontId="51" fillId="0" borderId="147" xfId="24" applyFont="1" applyBorder="1" applyAlignment="1">
      <alignment horizontal="center" vertical="center"/>
    </xf>
    <xf numFmtId="0" fontId="49" fillId="0" borderId="2" xfId="9" applyFont="1" applyBorder="1" applyAlignment="1">
      <alignment horizontal="center" vertical="center"/>
    </xf>
    <xf numFmtId="0" fontId="49" fillId="0" borderId="4" xfId="9" applyFont="1" applyBorder="1" applyAlignment="1">
      <alignment horizontal="center" vertical="center"/>
    </xf>
    <xf numFmtId="0" fontId="49" fillId="0" borderId="3" xfId="9" applyFont="1" applyBorder="1" applyAlignment="1">
      <alignment horizontal="center" vertical="center"/>
    </xf>
    <xf numFmtId="0" fontId="50" fillId="0" borderId="0" xfId="9" applyFont="1" applyAlignment="1">
      <alignment horizontal="center" vertical="center"/>
    </xf>
    <xf numFmtId="0" fontId="49" fillId="0" borderId="160" xfId="9" applyFont="1" applyBorder="1" applyAlignment="1">
      <alignment horizontal="center" vertical="center"/>
    </xf>
    <xf numFmtId="0" fontId="49" fillId="0" borderId="161" xfId="9" applyFont="1" applyBorder="1" applyAlignment="1">
      <alignment horizontal="center" vertical="center"/>
    </xf>
    <xf numFmtId="0" fontId="49" fillId="0" borderId="162" xfId="9" applyFont="1" applyBorder="1" applyAlignment="1">
      <alignment horizontal="center" vertical="center"/>
    </xf>
    <xf numFmtId="0" fontId="49" fillId="0" borderId="163" xfId="9" applyFont="1" applyBorder="1" applyAlignment="1">
      <alignment horizontal="center" vertical="center"/>
    </xf>
    <xf numFmtId="0" fontId="49" fillId="0" borderId="1" xfId="9" applyFont="1" applyBorder="1" applyAlignment="1">
      <alignment horizontal="center" vertical="center"/>
    </xf>
    <xf numFmtId="0" fontId="49" fillId="0" borderId="165" xfId="9" applyFont="1" applyBorder="1" applyAlignment="1">
      <alignment horizontal="center" vertical="center"/>
    </xf>
    <xf numFmtId="0" fontId="49" fillId="0" borderId="166" xfId="9" applyFont="1" applyBorder="1" applyAlignment="1">
      <alignment horizontal="center" vertical="center"/>
    </xf>
    <xf numFmtId="0" fontId="49" fillId="0" borderId="1" xfId="9" applyFont="1" applyBorder="1" applyAlignment="1">
      <alignment horizontal="right" vertical="center"/>
    </xf>
    <xf numFmtId="0" fontId="49" fillId="0" borderId="166" xfId="9" applyFont="1" applyBorder="1" applyAlignment="1">
      <alignment horizontal="right" vertical="center"/>
    </xf>
    <xf numFmtId="0" fontId="49" fillId="0" borderId="164" xfId="9" applyFont="1" applyBorder="1" applyAlignment="1">
      <alignment horizontal="right" vertical="center"/>
    </xf>
    <xf numFmtId="0" fontId="49" fillId="0" borderId="167" xfId="9" applyFont="1" applyBorder="1" applyAlignment="1">
      <alignment horizontal="right" vertical="center"/>
    </xf>
    <xf numFmtId="0" fontId="49" fillId="0" borderId="168" xfId="9" applyFont="1" applyBorder="1" applyAlignment="1">
      <alignment horizontal="center" vertical="center" textRotation="255"/>
    </xf>
    <xf numFmtId="0" fontId="49" fillId="0" borderId="171" xfId="9" applyFont="1" applyBorder="1" applyAlignment="1">
      <alignment horizontal="center" vertical="center" textRotation="255"/>
    </xf>
    <xf numFmtId="0" fontId="49" fillId="0" borderId="172" xfId="9" applyFont="1" applyBorder="1" applyAlignment="1">
      <alignment horizontal="center" vertical="center" textRotation="255"/>
    </xf>
    <xf numFmtId="0" fontId="49" fillId="0" borderId="169" xfId="9" applyFont="1" applyBorder="1" applyAlignment="1">
      <alignment horizontal="left" vertical="center" wrapText="1"/>
    </xf>
    <xf numFmtId="0" fontId="49" fillId="0" borderId="158" xfId="9" applyFont="1" applyBorder="1" applyAlignment="1">
      <alignment horizontal="left" vertical="center" wrapText="1"/>
    </xf>
    <xf numFmtId="0" fontId="49" fillId="0" borderId="170" xfId="9" applyFont="1" applyBorder="1" applyAlignment="1">
      <alignment horizontal="left" vertical="center" wrapText="1"/>
    </xf>
    <xf numFmtId="0" fontId="49" fillId="0" borderId="53" xfId="9" applyFont="1" applyBorder="1" applyAlignment="1">
      <alignment horizontal="left" vertical="center" wrapText="1"/>
    </xf>
    <xf numFmtId="0" fontId="49" fillId="0" borderId="56" xfId="9" applyFont="1" applyBorder="1" applyAlignment="1">
      <alignment horizontal="left" vertical="center" wrapText="1"/>
    </xf>
    <xf numFmtId="0" fontId="49" fillId="0" borderId="54" xfId="9" applyFont="1" applyBorder="1" applyAlignment="1">
      <alignment horizontal="left" vertical="center" wrapText="1"/>
    </xf>
    <xf numFmtId="0" fontId="49" fillId="0" borderId="169" xfId="9" applyFont="1" applyBorder="1" applyAlignment="1">
      <alignment horizontal="center" vertical="center"/>
    </xf>
    <xf numFmtId="0" fontId="49" fillId="0" borderId="158" xfId="9" applyFont="1" applyBorder="1" applyAlignment="1">
      <alignment horizontal="center" vertical="center"/>
    </xf>
    <xf numFmtId="0" fontId="49" fillId="0" borderId="139" xfId="9" applyFont="1" applyBorder="1" applyAlignment="1">
      <alignment horizontal="center" vertical="center"/>
    </xf>
    <xf numFmtId="0" fontId="49" fillId="0" borderId="53" xfId="9" applyFont="1" applyBorder="1" applyAlignment="1">
      <alignment horizontal="center" vertical="center"/>
    </xf>
    <xf numFmtId="0" fontId="49" fillId="0" borderId="56" xfId="9" applyFont="1" applyBorder="1" applyAlignment="1">
      <alignment horizontal="center" vertical="center"/>
    </xf>
    <xf numFmtId="0" fontId="49" fillId="0" borderId="145" xfId="9" applyFont="1" applyBorder="1" applyAlignment="1">
      <alignment horizontal="center" vertical="center"/>
    </xf>
    <xf numFmtId="0" fontId="49" fillId="0" borderId="5" xfId="9" applyFont="1" applyBorder="1" applyAlignment="1">
      <alignment horizontal="center" vertical="center"/>
    </xf>
    <xf numFmtId="0" fontId="49" fillId="0" borderId="51" xfId="9" applyFont="1" applyBorder="1" applyAlignment="1">
      <alignment horizontal="center" vertical="center"/>
    </xf>
    <xf numFmtId="0" fontId="49" fillId="0" borderId="143" xfId="9" applyFont="1" applyBorder="1" applyAlignment="1">
      <alignment horizontal="center" vertical="center"/>
    </xf>
    <xf numFmtId="0" fontId="49" fillId="0" borderId="12" xfId="9" applyFont="1" applyBorder="1" applyAlignment="1">
      <alignment horizontal="center" vertical="center"/>
    </xf>
    <xf numFmtId="0" fontId="49" fillId="0" borderId="0" xfId="9" applyFont="1" applyBorder="1" applyAlignment="1">
      <alignment horizontal="center" vertical="center"/>
    </xf>
    <xf numFmtId="0" fontId="49" fillId="0" borderId="141" xfId="9" applyFont="1" applyBorder="1" applyAlignment="1">
      <alignment horizontal="center" vertical="center"/>
    </xf>
    <xf numFmtId="0" fontId="49" fillId="0" borderId="173" xfId="9" applyFont="1" applyBorder="1" applyAlignment="1">
      <alignment horizontal="center" vertical="center"/>
    </xf>
    <xf numFmtId="0" fontId="49" fillId="0" borderId="159" xfId="9" applyFont="1" applyBorder="1" applyAlignment="1">
      <alignment horizontal="center" vertical="center"/>
    </xf>
    <xf numFmtId="0" fontId="49" fillId="0" borderId="147" xfId="9" applyFont="1" applyBorder="1" applyAlignment="1">
      <alignment horizontal="center" vertical="center"/>
    </xf>
    <xf numFmtId="0" fontId="49" fillId="0" borderId="0" xfId="9" applyFont="1" applyAlignment="1">
      <alignment horizontal="left" vertical="center" wrapText="1"/>
    </xf>
    <xf numFmtId="0" fontId="49" fillId="0" borderId="164" xfId="9" applyFont="1" applyBorder="1" applyAlignment="1">
      <alignment horizontal="center" vertical="center"/>
    </xf>
    <xf numFmtId="0" fontId="49" fillId="0" borderId="167" xfId="9" applyFont="1" applyBorder="1" applyAlignment="1">
      <alignment horizontal="center" vertical="center"/>
    </xf>
    <xf numFmtId="0" fontId="49" fillId="0" borderId="138" xfId="9" applyFont="1" applyBorder="1" applyAlignment="1">
      <alignment horizontal="center" vertical="center"/>
    </xf>
    <xf numFmtId="0" fontId="49" fillId="0" borderId="140" xfId="9" applyFont="1" applyBorder="1" applyAlignment="1">
      <alignment horizontal="center" vertical="center"/>
    </xf>
    <xf numFmtId="0" fontId="49" fillId="0" borderId="146" xfId="9" applyFont="1" applyBorder="1" applyAlignment="1">
      <alignment horizontal="center" vertical="center"/>
    </xf>
    <xf numFmtId="0" fontId="49" fillId="0" borderId="170" xfId="9" applyFont="1" applyBorder="1" applyAlignment="1">
      <alignment horizontal="center" vertical="center"/>
    </xf>
    <xf numFmtId="0" fontId="49" fillId="0" borderId="13" xfId="9" applyFont="1" applyBorder="1" applyAlignment="1">
      <alignment horizontal="center" vertical="center"/>
    </xf>
    <xf numFmtId="0" fontId="49" fillId="0" borderId="174" xfId="9" applyFont="1" applyBorder="1" applyAlignment="1">
      <alignment horizontal="center" vertical="center"/>
    </xf>
    <xf numFmtId="0" fontId="49" fillId="0" borderId="169" xfId="9" applyFont="1" applyBorder="1" applyAlignment="1">
      <alignment vertical="center"/>
    </xf>
    <xf numFmtId="0" fontId="49" fillId="0" borderId="158" xfId="9" applyFont="1" applyBorder="1" applyAlignment="1">
      <alignment vertical="center"/>
    </xf>
    <xf numFmtId="0" fontId="49" fillId="0" borderId="170" xfId="9" applyFont="1" applyBorder="1" applyAlignment="1">
      <alignment vertical="center"/>
    </xf>
    <xf numFmtId="0" fontId="49" fillId="0" borderId="12" xfId="9" applyFont="1" applyBorder="1" applyAlignment="1">
      <alignment horizontal="right" vertical="center"/>
    </xf>
    <xf numFmtId="0" fontId="49" fillId="0" borderId="0" xfId="9" applyFont="1" applyBorder="1" applyAlignment="1">
      <alignment horizontal="right" vertical="center"/>
    </xf>
    <xf numFmtId="0" fontId="49" fillId="0" borderId="13" xfId="9" applyFont="1" applyBorder="1" applyAlignment="1">
      <alignment horizontal="right" vertical="center"/>
    </xf>
    <xf numFmtId="0" fontId="49" fillId="0" borderId="0" xfId="9" applyFont="1" applyAlignment="1">
      <alignment horizontal="center" vertical="center"/>
    </xf>
    <xf numFmtId="0" fontId="49" fillId="0" borderId="175" xfId="9" applyFont="1" applyBorder="1" applyAlignment="1">
      <alignment horizontal="center" vertical="center"/>
    </xf>
    <xf numFmtId="0" fontId="49" fillId="0" borderId="176" xfId="9" applyFont="1" applyBorder="1" applyAlignment="1">
      <alignment horizontal="center" vertical="center"/>
    </xf>
    <xf numFmtId="0" fontId="49" fillId="0" borderId="52" xfId="9" applyFont="1" applyBorder="1" applyAlignment="1">
      <alignment horizontal="center" vertical="center"/>
    </xf>
    <xf numFmtId="0" fontId="49" fillId="0" borderId="57" xfId="9" applyFont="1" applyBorder="1" applyAlignment="1">
      <alignment horizontal="center" vertical="center"/>
    </xf>
    <xf numFmtId="0" fontId="49" fillId="0" borderId="177" xfId="9" applyFont="1" applyBorder="1" applyAlignment="1">
      <alignment horizontal="center" vertical="center"/>
    </xf>
    <xf numFmtId="0" fontId="49" fillId="0" borderId="178" xfId="9" applyFont="1" applyBorder="1" applyAlignment="1">
      <alignment horizontal="center" vertical="center"/>
    </xf>
    <xf numFmtId="0" fontId="49" fillId="0" borderId="179" xfId="9" applyFont="1" applyBorder="1" applyAlignment="1">
      <alignment horizontal="center" vertical="center"/>
    </xf>
    <xf numFmtId="0" fontId="49" fillId="0" borderId="180" xfId="9" applyFont="1" applyBorder="1" applyAlignment="1">
      <alignment horizontal="center" vertical="center"/>
    </xf>
    <xf numFmtId="0" fontId="50" fillId="0" borderId="12" xfId="9" applyFont="1" applyBorder="1" applyAlignment="1">
      <alignment horizontal="center" vertical="center"/>
    </xf>
    <xf numFmtId="0" fontId="50" fillId="0" borderId="0" xfId="9" applyFont="1" applyBorder="1" applyAlignment="1">
      <alignment horizontal="center" vertical="center"/>
    </xf>
    <xf numFmtId="0" fontId="50" fillId="0" borderId="48" xfId="9" applyFont="1" applyBorder="1" applyAlignment="1">
      <alignment horizontal="center" vertical="center"/>
    </xf>
    <xf numFmtId="0" fontId="50" fillId="0" borderId="32" xfId="9" applyFont="1" applyBorder="1" applyAlignment="1">
      <alignment horizontal="center" vertical="center" textRotation="255"/>
    </xf>
    <xf numFmtId="0" fontId="50" fillId="0" borderId="34" xfId="9" applyFont="1" applyBorder="1" applyAlignment="1">
      <alignment horizontal="center" vertical="center" textRotation="255"/>
    </xf>
    <xf numFmtId="0" fontId="50" fillId="0" borderId="62" xfId="9" applyFont="1" applyBorder="1" applyAlignment="1">
      <alignment horizontal="center" vertical="center" textRotation="255"/>
    </xf>
    <xf numFmtId="0" fontId="50" fillId="0" borderId="186" xfId="9" applyFont="1" applyBorder="1" applyAlignment="1">
      <alignment horizontal="center" vertical="center"/>
    </xf>
    <xf numFmtId="0" fontId="50" fillId="0" borderId="131" xfId="9" applyFont="1" applyBorder="1" applyAlignment="1">
      <alignment horizontal="center" vertical="center"/>
    </xf>
    <xf numFmtId="0" fontId="50" fillId="0" borderId="186" xfId="9" applyFont="1" applyBorder="1" applyAlignment="1">
      <alignment horizontal="center" vertical="center" textRotation="255"/>
    </xf>
    <xf numFmtId="0" fontId="50" fillId="0" borderId="131" xfId="9" applyFont="1" applyBorder="1" applyAlignment="1">
      <alignment horizontal="center" vertical="center" textRotation="255"/>
    </xf>
    <xf numFmtId="0" fontId="49" fillId="0" borderId="0" xfId="9" applyFont="1" applyAlignment="1">
      <alignment horizontal="left" vertical="center" shrinkToFit="1"/>
    </xf>
    <xf numFmtId="0" fontId="50" fillId="0" borderId="47" xfId="9" applyFont="1" applyBorder="1" applyAlignment="1">
      <alignment horizontal="center" wrapText="1"/>
    </xf>
    <xf numFmtId="0" fontId="50" fillId="0" borderId="187" xfId="9" applyFont="1" applyBorder="1" applyAlignment="1">
      <alignment horizontal="center" wrapText="1"/>
    </xf>
    <xf numFmtId="0" fontId="50" fillId="0" borderId="189" xfId="9" applyFont="1" applyBorder="1" applyAlignment="1">
      <alignment horizontal="center" vertical="center" textRotation="255"/>
    </xf>
    <xf numFmtId="0" fontId="50" fillId="0" borderId="48" xfId="9" applyFont="1" applyBorder="1" applyAlignment="1">
      <alignment horizontal="center" vertical="top" wrapText="1"/>
    </xf>
    <xf numFmtId="0" fontId="50" fillId="0" borderId="188" xfId="9" applyFont="1" applyBorder="1" applyAlignment="1">
      <alignment horizontal="center" vertical="top" wrapText="1"/>
    </xf>
    <xf numFmtId="0" fontId="50" fillId="0" borderId="189" xfId="9" applyFont="1" applyBorder="1" applyAlignment="1">
      <alignment horizontal="center" vertical="center"/>
    </xf>
    <xf numFmtId="0" fontId="50" fillId="0" borderId="190" xfId="9" applyFont="1" applyBorder="1" applyAlignment="1">
      <alignment horizontal="center" vertical="center"/>
    </xf>
    <xf numFmtId="0" fontId="50" fillId="0" borderId="191" xfId="9" applyFont="1" applyBorder="1" applyAlignment="1">
      <alignment horizontal="center" vertical="center"/>
    </xf>
    <xf numFmtId="0" fontId="50" fillId="0" borderId="192" xfId="9" applyFont="1" applyBorder="1" applyAlignment="1">
      <alignment horizontal="right" vertical="center"/>
    </xf>
    <xf numFmtId="0" fontId="50" fillId="0" borderId="4" xfId="9" applyFont="1" applyBorder="1" applyAlignment="1">
      <alignment horizontal="right" vertical="center"/>
    </xf>
    <xf numFmtId="0" fontId="50" fillId="0" borderId="3" xfId="9" applyFont="1" applyBorder="1" applyAlignment="1">
      <alignment horizontal="right" vertical="center"/>
    </xf>
    <xf numFmtId="0" fontId="50" fillId="0" borderId="43" xfId="9" applyFont="1" applyBorder="1" applyAlignment="1">
      <alignment horizontal="center" vertical="center" wrapText="1"/>
    </xf>
    <xf numFmtId="0" fontId="50" fillId="0" borderId="10" xfId="9" applyFont="1" applyBorder="1" applyAlignment="1">
      <alignment horizontal="center" vertical="center"/>
    </xf>
    <xf numFmtId="0" fontId="50" fillId="0" borderId="11" xfId="9" applyFont="1" applyBorder="1" applyAlignment="1">
      <alignment horizontal="center" vertical="center"/>
    </xf>
    <xf numFmtId="0" fontId="50" fillId="0" borderId="13" xfId="9" applyFont="1" applyBorder="1" applyAlignment="1">
      <alignment horizontal="center" vertical="center"/>
    </xf>
    <xf numFmtId="0" fontId="50" fillId="0" borderId="53" xfId="9" applyFont="1" applyBorder="1" applyAlignment="1">
      <alignment horizontal="center" vertical="center"/>
    </xf>
    <xf numFmtId="0" fontId="50" fillId="0" borderId="56" xfId="9" applyFont="1" applyBorder="1" applyAlignment="1">
      <alignment horizontal="center" vertical="center"/>
    </xf>
    <xf numFmtId="0" fontId="50" fillId="0" borderId="54" xfId="9" applyFont="1" applyBorder="1" applyAlignment="1">
      <alignment horizontal="center" vertical="center"/>
    </xf>
    <xf numFmtId="0" fontId="50" fillId="0" borderId="1" xfId="9" applyFont="1" applyBorder="1" applyAlignment="1">
      <alignment horizontal="center" vertical="center"/>
    </xf>
    <xf numFmtId="0" fontId="50" fillId="0" borderId="5" xfId="9" applyFont="1" applyBorder="1" applyAlignment="1">
      <alignment horizontal="left" vertical="center" wrapText="1"/>
    </xf>
    <xf numFmtId="0" fontId="50" fillId="0" borderId="51" xfId="9" applyFont="1" applyBorder="1" applyAlignment="1">
      <alignment horizontal="left" vertical="center" wrapText="1"/>
    </xf>
    <xf numFmtId="0" fontId="50" fillId="0" borderId="6" xfId="9" applyFont="1" applyBorder="1" applyAlignment="1">
      <alignment horizontal="left" vertical="center" wrapText="1"/>
    </xf>
    <xf numFmtId="0" fontId="50" fillId="0" borderId="53" xfId="9" applyFont="1" applyBorder="1" applyAlignment="1">
      <alignment horizontal="left" vertical="center" wrapText="1"/>
    </xf>
    <xf numFmtId="0" fontId="50" fillId="0" borderId="56" xfId="9" applyFont="1" applyBorder="1" applyAlignment="1">
      <alignment horizontal="left" vertical="center" wrapText="1"/>
    </xf>
    <xf numFmtId="0" fontId="50" fillId="0" borderId="54" xfId="9" applyFont="1" applyBorder="1" applyAlignment="1">
      <alignment horizontal="left" vertical="center" wrapText="1"/>
    </xf>
    <xf numFmtId="0" fontId="50" fillId="0" borderId="1" xfId="9" applyFont="1" applyBorder="1" applyAlignment="1">
      <alignment horizontal="center" vertical="center" textRotation="255"/>
    </xf>
    <xf numFmtId="0" fontId="50" fillId="0" borderId="5" xfId="9" applyFont="1" applyBorder="1" applyAlignment="1">
      <alignment horizontal="center" vertical="center"/>
    </xf>
    <xf numFmtId="0" fontId="50" fillId="0" borderId="51" xfId="9" applyFont="1" applyBorder="1" applyAlignment="1">
      <alignment horizontal="center" vertical="center"/>
    </xf>
    <xf numFmtId="0" fontId="50" fillId="0" borderId="6" xfId="9" applyFont="1" applyBorder="1" applyAlignment="1">
      <alignment horizontal="center" vertical="center"/>
    </xf>
    <xf numFmtId="0" fontId="50" fillId="0" borderId="5" xfId="9" applyFont="1" applyBorder="1" applyAlignment="1">
      <alignment horizontal="right" vertical="center"/>
    </xf>
    <xf numFmtId="0" fontId="50" fillId="0" borderId="51" xfId="9" applyFont="1" applyBorder="1" applyAlignment="1">
      <alignment horizontal="right" vertical="center"/>
    </xf>
    <xf numFmtId="0" fontId="50" fillId="0" borderId="6" xfId="9" applyFont="1" applyBorder="1" applyAlignment="1">
      <alignment horizontal="right" vertical="center"/>
    </xf>
    <xf numFmtId="0" fontId="50" fillId="0" borderId="53" xfId="9" applyFont="1" applyBorder="1" applyAlignment="1">
      <alignment horizontal="right" vertical="center"/>
    </xf>
    <xf numFmtId="0" fontId="50" fillId="0" borderId="56" xfId="9" applyFont="1" applyBorder="1" applyAlignment="1">
      <alignment horizontal="right" vertical="center"/>
    </xf>
    <xf numFmtId="0" fontId="50" fillId="0" borderId="54" xfId="9" applyFont="1" applyBorder="1" applyAlignment="1">
      <alignment horizontal="right" vertical="center"/>
    </xf>
    <xf numFmtId="0" fontId="52" fillId="8" borderId="0" xfId="0" applyFont="1" applyFill="1" applyAlignment="1" applyProtection="1">
      <alignment horizontal="center" vertical="center" shrinkToFit="1"/>
      <protection locked="0"/>
    </xf>
    <xf numFmtId="0" fontId="52" fillId="6" borderId="0" xfId="0" applyFont="1" applyFill="1" applyAlignment="1" applyProtection="1">
      <alignment horizontal="center" vertical="center" shrinkToFit="1"/>
      <protection locked="0"/>
    </xf>
    <xf numFmtId="0" fontId="52" fillId="9" borderId="0" xfId="0" applyFont="1" applyFill="1" applyAlignment="1" applyProtection="1">
      <alignment horizontal="center" vertical="center"/>
      <protection locked="0"/>
    </xf>
    <xf numFmtId="0" fontId="52" fillId="0" borderId="0" xfId="0" applyFont="1" applyFill="1" applyAlignment="1">
      <alignment horizontal="center" vertical="center"/>
    </xf>
    <xf numFmtId="0" fontId="17" fillId="8" borderId="2" xfId="0" applyFont="1" applyFill="1" applyBorder="1" applyAlignment="1" applyProtection="1">
      <alignment horizontal="center" vertical="center"/>
      <protection locked="0"/>
    </xf>
    <xf numFmtId="0" fontId="17" fillId="6" borderId="4" xfId="0" applyFont="1" applyFill="1" applyBorder="1" applyAlignment="1" applyProtection="1">
      <alignment horizontal="center" vertical="center"/>
      <protection locked="0"/>
    </xf>
    <xf numFmtId="0" fontId="17" fillId="6" borderId="3" xfId="0" applyFont="1" applyFill="1" applyBorder="1" applyAlignment="1" applyProtection="1">
      <alignment horizontal="center" vertical="center"/>
      <protection locked="0"/>
    </xf>
    <xf numFmtId="0" fontId="24" fillId="0" borderId="195" xfId="0" applyFont="1" applyFill="1" applyBorder="1" applyAlignment="1">
      <alignment horizontal="center" vertical="center" wrapText="1"/>
    </xf>
    <xf numFmtId="0" fontId="24" fillId="0" borderId="139" xfId="0" applyFont="1" applyFill="1" applyBorder="1" applyAlignment="1">
      <alignment horizontal="center" vertical="center" wrapText="1"/>
    </xf>
    <xf numFmtId="0" fontId="24" fillId="0" borderId="153" xfId="0" applyFont="1" applyFill="1" applyBorder="1" applyAlignment="1">
      <alignment horizontal="center" vertical="center" wrapText="1"/>
    </xf>
    <xf numFmtId="0" fontId="24" fillId="0" borderId="141" xfId="0" applyFont="1" applyFill="1" applyBorder="1" applyAlignment="1">
      <alignment horizontal="center" vertical="center" wrapText="1"/>
    </xf>
    <xf numFmtId="0" fontId="24" fillId="0" borderId="203" xfId="0" applyFont="1" applyFill="1" applyBorder="1" applyAlignment="1">
      <alignment horizontal="center" vertical="center" wrapText="1"/>
    </xf>
    <xf numFmtId="0" fontId="24" fillId="0" borderId="147" xfId="0" applyFont="1" applyFill="1" applyBorder="1" applyAlignment="1">
      <alignment horizontal="center" vertical="center" wrapText="1"/>
    </xf>
    <xf numFmtId="0" fontId="24" fillId="0" borderId="138" xfId="0" applyFont="1" applyBorder="1" applyAlignment="1">
      <alignment horizontal="center" vertical="center" wrapText="1"/>
    </xf>
    <xf numFmtId="0" fontId="24" fillId="0" borderId="139" xfId="0" applyFont="1" applyBorder="1" applyAlignment="1">
      <alignment horizontal="center" vertical="center" wrapText="1"/>
    </xf>
    <xf numFmtId="0" fontId="24" fillId="0" borderId="140" xfId="0" applyFont="1" applyBorder="1" applyAlignment="1">
      <alignment horizontal="center" vertical="center" wrapText="1"/>
    </xf>
    <xf numFmtId="0" fontId="24" fillId="0" borderId="141" xfId="0" applyFont="1" applyBorder="1" applyAlignment="1">
      <alignment horizontal="center" vertical="center" wrapText="1"/>
    </xf>
    <xf numFmtId="0" fontId="24" fillId="0" borderId="146" xfId="0" applyFont="1" applyBorder="1" applyAlignment="1">
      <alignment horizontal="center" vertical="center" wrapText="1"/>
    </xf>
    <xf numFmtId="0" fontId="24" fillId="0" borderId="147" xfId="0" applyFont="1" applyBorder="1" applyAlignment="1">
      <alignment horizontal="center" vertical="center" wrapText="1"/>
    </xf>
    <xf numFmtId="0" fontId="17" fillId="0" borderId="138" xfId="0" applyFont="1" applyBorder="1" applyAlignment="1">
      <alignment horizontal="center" vertical="center" wrapText="1"/>
    </xf>
    <xf numFmtId="0" fontId="17" fillId="0" borderId="158" xfId="0" applyFont="1" applyBorder="1" applyAlignment="1">
      <alignment horizontal="center" vertical="center" wrapText="1"/>
    </xf>
    <xf numFmtId="0" fontId="17" fillId="0" borderId="139" xfId="0" applyFont="1" applyBorder="1" applyAlignment="1">
      <alignment horizontal="center" vertical="center" wrapText="1"/>
    </xf>
    <xf numFmtId="0" fontId="17" fillId="0" borderId="140"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141" xfId="0" applyFont="1" applyBorder="1" applyAlignment="1">
      <alignment horizontal="center" vertical="center" wrapText="1"/>
    </xf>
    <xf numFmtId="0" fontId="17" fillId="0" borderId="146" xfId="0" applyFont="1" applyBorder="1" applyAlignment="1">
      <alignment horizontal="center" vertical="center" wrapText="1"/>
    </xf>
    <xf numFmtId="0" fontId="17" fillId="0" borderId="159" xfId="0" applyFont="1" applyBorder="1" applyAlignment="1">
      <alignment horizontal="center" vertical="center" wrapText="1"/>
    </xf>
    <xf numFmtId="0" fontId="17" fillId="0" borderId="147" xfId="0" applyFont="1" applyBorder="1" applyAlignment="1">
      <alignment horizontal="center" vertical="center" wrapText="1"/>
    </xf>
    <xf numFmtId="0" fontId="17" fillId="0" borderId="4" xfId="0" applyFont="1" applyFill="1" applyBorder="1" applyAlignment="1">
      <alignment horizontal="center" vertical="center"/>
    </xf>
    <xf numFmtId="0" fontId="17" fillId="0" borderId="198" xfId="0" applyFont="1" applyFill="1" applyBorder="1" applyAlignment="1">
      <alignment horizontal="center" vertical="center"/>
    </xf>
    <xf numFmtId="0" fontId="17" fillId="0" borderId="199" xfId="0" applyFont="1" applyFill="1" applyBorder="1" applyAlignment="1">
      <alignment horizontal="center" vertical="center"/>
    </xf>
    <xf numFmtId="0" fontId="17" fillId="9" borderId="2" xfId="0" applyFont="1" applyFill="1" applyBorder="1" applyAlignment="1" applyProtection="1">
      <alignment horizontal="center" vertical="center"/>
      <protection locked="0"/>
    </xf>
    <xf numFmtId="0" fontId="17" fillId="9" borderId="3" xfId="0" applyFont="1" applyFill="1" applyBorder="1" applyAlignment="1" applyProtection="1">
      <alignment horizontal="center" vertical="center"/>
      <protection locked="0"/>
    </xf>
    <xf numFmtId="0" fontId="17" fillId="3" borderId="2" xfId="0" applyFont="1" applyFill="1" applyBorder="1" applyAlignment="1" applyProtection="1">
      <alignment horizontal="center" vertical="center"/>
    </xf>
    <xf numFmtId="0" fontId="17" fillId="3" borderId="3" xfId="0" applyFont="1" applyFill="1" applyBorder="1" applyAlignment="1" applyProtection="1">
      <alignment horizontal="center" vertical="center"/>
    </xf>
    <xf numFmtId="0" fontId="17" fillId="0" borderId="204" xfId="0" applyFont="1" applyBorder="1" applyAlignment="1">
      <alignment horizontal="center" vertical="center"/>
    </xf>
    <xf numFmtId="0" fontId="17" fillId="0" borderId="216" xfId="0" applyFont="1" applyBorder="1" applyAlignment="1">
      <alignment horizontal="center" vertical="center"/>
    </xf>
    <xf numFmtId="0" fontId="17" fillId="8" borderId="196" xfId="0" applyFont="1" applyFill="1" applyBorder="1" applyAlignment="1" applyProtection="1">
      <alignment horizontal="center" vertical="center"/>
      <protection locked="0"/>
    </xf>
    <xf numFmtId="0" fontId="17" fillId="6" borderId="196" xfId="0" applyFont="1" applyFill="1" applyBorder="1" applyAlignment="1" applyProtection="1">
      <alignment horizontal="center" vertical="center"/>
      <protection locked="0"/>
    </xf>
    <xf numFmtId="0" fontId="17" fillId="8" borderId="199" xfId="0" applyFont="1" applyFill="1" applyBorder="1" applyAlignment="1" applyProtection="1">
      <alignment horizontal="center" vertical="center"/>
      <protection locked="0"/>
    </xf>
    <xf numFmtId="0" fontId="17" fillId="6" borderId="198" xfId="0" applyFont="1" applyFill="1" applyBorder="1" applyAlignment="1" applyProtection="1">
      <alignment horizontal="center" vertical="center"/>
      <protection locked="0"/>
    </xf>
    <xf numFmtId="0" fontId="17" fillId="6" borderId="199" xfId="0" applyFont="1" applyFill="1" applyBorder="1" applyAlignment="1" applyProtection="1">
      <alignment horizontal="center" vertical="center"/>
      <protection locked="0"/>
    </xf>
    <xf numFmtId="0" fontId="17" fillId="8" borderId="142" xfId="0" applyFont="1" applyFill="1" applyBorder="1" applyAlignment="1" applyProtection="1">
      <alignment horizontal="center" vertical="center" shrinkToFit="1"/>
      <protection locked="0"/>
    </xf>
    <xf numFmtId="0" fontId="17" fillId="8" borderId="6" xfId="0" applyFont="1" applyFill="1" applyBorder="1" applyAlignment="1" applyProtection="1">
      <alignment horizontal="center" vertical="center" shrinkToFit="1"/>
      <protection locked="0"/>
    </xf>
    <xf numFmtId="0" fontId="17" fillId="8" borderId="140" xfId="0" applyFont="1" applyFill="1" applyBorder="1" applyAlignment="1" applyProtection="1">
      <alignment horizontal="center" vertical="center" shrinkToFit="1"/>
      <protection locked="0"/>
    </xf>
    <xf numFmtId="0" fontId="17" fillId="8" borderId="13" xfId="0" applyFont="1" applyFill="1" applyBorder="1" applyAlignment="1" applyProtection="1">
      <alignment horizontal="center" vertical="center" shrinkToFit="1"/>
      <protection locked="0"/>
    </xf>
    <xf numFmtId="0" fontId="17" fillId="8" borderId="5" xfId="0" applyFont="1" applyFill="1" applyBorder="1" applyAlignment="1" applyProtection="1">
      <alignment horizontal="center" vertical="center" wrapText="1"/>
      <protection locked="0"/>
    </xf>
    <xf numFmtId="0" fontId="17" fillId="8" borderId="6" xfId="0" applyFont="1" applyFill="1" applyBorder="1" applyAlignment="1" applyProtection="1">
      <alignment horizontal="center" vertical="center" wrapText="1"/>
      <protection locked="0"/>
    </xf>
    <xf numFmtId="0" fontId="17" fillId="8" borderId="12" xfId="0" applyFont="1" applyFill="1" applyBorder="1" applyAlignment="1" applyProtection="1">
      <alignment horizontal="center" vertical="center" wrapText="1"/>
      <protection locked="0"/>
    </xf>
    <xf numFmtId="0" fontId="17" fillId="8" borderId="13" xfId="0" applyFont="1" applyFill="1" applyBorder="1" applyAlignment="1" applyProtection="1">
      <alignment horizontal="center" vertical="center" wrapText="1"/>
      <protection locked="0"/>
    </xf>
    <xf numFmtId="0" fontId="17" fillId="8" borderId="193" xfId="0" applyFont="1" applyFill="1" applyBorder="1" applyAlignment="1" applyProtection="1">
      <alignment horizontal="center" vertical="center"/>
      <protection locked="0"/>
    </xf>
    <xf numFmtId="0" fontId="17" fillId="8" borderId="205" xfId="0" applyFont="1" applyFill="1" applyBorder="1" applyAlignment="1" applyProtection="1">
      <alignment horizontal="center" vertical="center"/>
      <protection locked="0"/>
    </xf>
    <xf numFmtId="0" fontId="17" fillId="6" borderId="206" xfId="0" applyFont="1" applyFill="1" applyBorder="1" applyAlignment="1" applyProtection="1">
      <alignment horizontal="center" vertical="center"/>
      <protection locked="0"/>
    </xf>
    <xf numFmtId="0" fontId="17" fillId="6" borderId="207" xfId="0" applyFont="1" applyFill="1" applyBorder="1" applyAlignment="1" applyProtection="1">
      <alignment horizontal="center" vertical="center"/>
      <protection locked="0"/>
    </xf>
    <xf numFmtId="0" fontId="17" fillId="8" borderId="138" xfId="0" applyFont="1" applyFill="1" applyBorder="1" applyAlignment="1" applyProtection="1">
      <alignment horizontal="center" vertical="center" shrinkToFit="1"/>
      <protection locked="0"/>
    </xf>
    <xf numFmtId="0" fontId="17" fillId="8" borderId="170" xfId="0" applyFont="1" applyFill="1" applyBorder="1" applyAlignment="1" applyProtection="1">
      <alignment horizontal="center" vertical="center" shrinkToFit="1"/>
      <protection locked="0"/>
    </xf>
    <xf numFmtId="0" fontId="17" fillId="8" borderId="169" xfId="0" applyFont="1" applyFill="1" applyBorder="1" applyAlignment="1" applyProtection="1">
      <alignment horizontal="center" vertical="center" wrapText="1"/>
      <protection locked="0"/>
    </xf>
    <xf numFmtId="0" fontId="17" fillId="8" borderId="170" xfId="0" applyFont="1" applyFill="1" applyBorder="1" applyAlignment="1" applyProtection="1">
      <alignment horizontal="center" vertical="center" wrapText="1"/>
      <protection locked="0"/>
    </xf>
    <xf numFmtId="0" fontId="17" fillId="8" borderId="169" xfId="0" applyFont="1" applyFill="1" applyBorder="1" applyAlignment="1" applyProtection="1">
      <alignment horizontal="center" vertical="center" shrinkToFit="1"/>
      <protection locked="0"/>
    </xf>
    <xf numFmtId="0" fontId="17" fillId="8" borderId="158" xfId="0" applyFont="1" applyFill="1" applyBorder="1" applyAlignment="1" applyProtection="1">
      <alignment horizontal="center" vertical="center" shrinkToFit="1"/>
      <protection locked="0"/>
    </xf>
    <xf numFmtId="0" fontId="17" fillId="8" borderId="12" xfId="0" applyFont="1" applyFill="1" applyBorder="1" applyAlignment="1" applyProtection="1">
      <alignment horizontal="center" vertical="center" shrinkToFit="1"/>
      <protection locked="0"/>
    </xf>
    <xf numFmtId="0" fontId="17" fillId="8" borderId="0" xfId="0" applyFont="1" applyFill="1" applyBorder="1" applyAlignment="1" applyProtection="1">
      <alignment horizontal="center" vertical="center" shrinkToFit="1"/>
      <protection locked="0"/>
    </xf>
    <xf numFmtId="0" fontId="17" fillId="9" borderId="208" xfId="0" applyFont="1" applyFill="1" applyBorder="1" applyAlignment="1" applyProtection="1">
      <alignment horizontal="center" vertical="center" shrinkToFit="1"/>
      <protection locked="0"/>
    </xf>
    <xf numFmtId="0" fontId="17" fillId="9" borderId="206" xfId="0" applyFont="1" applyFill="1" applyBorder="1" applyAlignment="1" applyProtection="1">
      <alignment horizontal="center" vertical="center" shrinkToFit="1"/>
      <protection locked="0"/>
    </xf>
    <xf numFmtId="0" fontId="17" fillId="9" borderId="209" xfId="0" applyFont="1" applyFill="1" applyBorder="1" applyAlignment="1" applyProtection="1">
      <alignment horizontal="center" vertical="center" shrinkToFit="1"/>
      <protection locked="0"/>
    </xf>
    <xf numFmtId="0" fontId="17" fillId="9" borderId="2" xfId="0" applyFont="1" applyFill="1" applyBorder="1" applyAlignment="1" applyProtection="1">
      <alignment horizontal="center" vertical="center" shrinkToFit="1"/>
      <protection locked="0"/>
    </xf>
    <xf numFmtId="0" fontId="17" fillId="9" borderId="4" xfId="0" applyFont="1" applyFill="1" applyBorder="1" applyAlignment="1" applyProtection="1">
      <alignment horizontal="center" vertical="center" shrinkToFit="1"/>
      <protection locked="0"/>
    </xf>
    <xf numFmtId="0" fontId="17" fillId="9" borderId="3" xfId="0" applyFont="1" applyFill="1" applyBorder="1" applyAlignment="1" applyProtection="1">
      <alignment horizontal="center" vertical="center" shrinkToFit="1"/>
      <protection locked="0"/>
    </xf>
    <xf numFmtId="0" fontId="17" fillId="0" borderId="169" xfId="0" applyFont="1" applyBorder="1" applyAlignment="1">
      <alignment horizontal="center" vertical="center" wrapText="1"/>
    </xf>
    <xf numFmtId="0" fontId="17" fillId="0" borderId="170"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173" xfId="0" applyFont="1" applyBorder="1" applyAlignment="1">
      <alignment horizontal="center" vertical="center" wrapText="1"/>
    </xf>
    <xf numFmtId="0" fontId="17" fillId="0" borderId="174" xfId="0" applyFont="1" applyBorder="1" applyAlignment="1">
      <alignment horizontal="center" vertical="center" wrapText="1"/>
    </xf>
    <xf numFmtId="0" fontId="17" fillId="0" borderId="158" xfId="0" quotePrefix="1" applyFont="1" applyBorder="1" applyAlignment="1">
      <alignment horizontal="center" vertical="center"/>
    </xf>
    <xf numFmtId="0" fontId="17" fillId="0" borderId="158" xfId="0" applyFont="1" applyBorder="1" applyAlignment="1">
      <alignment horizontal="center" vertical="center"/>
    </xf>
    <xf numFmtId="0" fontId="17" fillId="0" borderId="193" xfId="0" applyFont="1" applyBorder="1" applyAlignment="1">
      <alignment horizontal="center" vertical="center"/>
    </xf>
    <xf numFmtId="0" fontId="17" fillId="0" borderId="196" xfId="0" applyFont="1" applyBorder="1" applyAlignment="1">
      <alignment horizontal="center" vertical="center"/>
    </xf>
    <xf numFmtId="0" fontId="17" fillId="0" borderId="200" xfId="0" applyFont="1" applyBorder="1" applyAlignment="1">
      <alignment horizontal="center" vertical="center"/>
    </xf>
    <xf numFmtId="0" fontId="27" fillId="0" borderId="194" xfId="0" applyFont="1" applyBorder="1" applyAlignment="1">
      <alignment horizontal="center" vertical="center" wrapText="1"/>
    </xf>
    <xf numFmtId="0" fontId="27" fillId="0" borderId="197" xfId="0" applyFont="1" applyBorder="1" applyAlignment="1">
      <alignment horizontal="center" vertical="center" wrapText="1"/>
    </xf>
    <xf numFmtId="0" fontId="27" fillId="0" borderId="201" xfId="0" applyFont="1" applyBorder="1" applyAlignment="1">
      <alignment horizontal="center" vertical="center" wrapText="1"/>
    </xf>
    <xf numFmtId="0" fontId="17" fillId="0" borderId="139" xfId="0" applyFont="1" applyBorder="1" applyAlignment="1">
      <alignment horizontal="center" vertical="center"/>
    </xf>
    <xf numFmtId="0" fontId="17" fillId="0" borderId="140" xfId="0" applyFont="1" applyBorder="1" applyAlignment="1">
      <alignment horizontal="center" vertical="center"/>
    </xf>
    <xf numFmtId="0" fontId="17" fillId="0" borderId="0" xfId="0" applyFont="1" applyBorder="1" applyAlignment="1">
      <alignment horizontal="center" vertical="center"/>
    </xf>
    <xf numFmtId="0" fontId="17" fillId="0" borderId="141" xfId="0" applyFont="1" applyBorder="1" applyAlignment="1">
      <alignment horizontal="center" vertical="center"/>
    </xf>
    <xf numFmtId="0" fontId="17" fillId="0" borderId="146" xfId="0" applyFont="1" applyBorder="1" applyAlignment="1">
      <alignment horizontal="center" vertical="center"/>
    </xf>
    <xf numFmtId="0" fontId="17" fillId="0" borderId="159" xfId="0" applyFont="1" applyBorder="1" applyAlignment="1">
      <alignment horizontal="center" vertical="center"/>
    </xf>
    <xf numFmtId="0" fontId="17" fillId="0" borderId="147" xfId="0" applyFont="1" applyBorder="1" applyAlignment="1">
      <alignment horizontal="center" vertical="center"/>
    </xf>
    <xf numFmtId="0" fontId="53" fillId="0" borderId="169" xfId="0" applyFont="1" applyBorder="1" applyAlignment="1">
      <alignment horizontal="center" vertical="center" wrapText="1"/>
    </xf>
    <xf numFmtId="0" fontId="53" fillId="0" borderId="170" xfId="0" applyFont="1" applyBorder="1" applyAlignment="1">
      <alignment horizontal="center" vertical="center" wrapText="1"/>
    </xf>
    <xf numFmtId="0" fontId="53" fillId="0" borderId="12" xfId="0" applyFont="1" applyBorder="1" applyAlignment="1">
      <alignment horizontal="center" vertical="center" wrapText="1"/>
    </xf>
    <xf numFmtId="0" fontId="53" fillId="0" borderId="13" xfId="0" applyFont="1" applyBorder="1" applyAlignment="1">
      <alignment horizontal="center" vertical="center" wrapText="1"/>
    </xf>
    <xf numFmtId="0" fontId="53" fillId="0" borderId="173" xfId="0" applyFont="1" applyBorder="1" applyAlignment="1">
      <alignment horizontal="center" vertical="center" wrapText="1"/>
    </xf>
    <xf numFmtId="0" fontId="53" fillId="0" borderId="174" xfId="0" applyFont="1" applyBorder="1" applyAlignment="1">
      <alignment horizontal="center" vertical="center" wrapText="1"/>
    </xf>
    <xf numFmtId="0" fontId="17" fillId="8" borderId="5" xfId="0" applyFont="1" applyFill="1" applyBorder="1" applyAlignment="1" applyProtection="1">
      <alignment horizontal="center" vertical="center" shrinkToFit="1"/>
      <protection locked="0"/>
    </xf>
    <xf numFmtId="0" fontId="17" fillId="8" borderId="51" xfId="0" applyFont="1" applyFill="1" applyBorder="1" applyAlignment="1" applyProtection="1">
      <alignment horizontal="center" vertical="center" shrinkToFit="1"/>
      <protection locked="0"/>
    </xf>
    <xf numFmtId="0" fontId="17" fillId="0" borderId="229" xfId="0" applyFont="1" applyBorder="1" applyAlignment="1">
      <alignment horizontal="center" vertical="center" wrapText="1"/>
    </xf>
    <xf numFmtId="0" fontId="17" fillId="0" borderId="230" xfId="0" applyFont="1" applyBorder="1" applyAlignment="1">
      <alignment horizontal="center" vertical="center" wrapText="1"/>
    </xf>
    <xf numFmtId="1" fontId="17" fillId="0" borderId="231" xfId="0" applyNumberFormat="1" applyFont="1" applyBorder="1" applyAlignment="1">
      <alignment horizontal="center" vertical="center" wrapText="1"/>
    </xf>
    <xf numFmtId="1" fontId="17" fillId="0" borderId="230" xfId="0" applyNumberFormat="1" applyFont="1" applyBorder="1" applyAlignment="1">
      <alignment horizontal="center" vertical="center" wrapText="1"/>
    </xf>
    <xf numFmtId="0" fontId="17" fillId="9" borderId="142" xfId="0" applyFont="1" applyFill="1" applyBorder="1" applyAlignment="1" applyProtection="1">
      <alignment horizontal="left" vertical="center" wrapText="1"/>
      <protection locked="0"/>
    </xf>
    <xf numFmtId="0" fontId="17" fillId="9" borderId="51" xfId="0" applyFont="1" applyFill="1" applyBorder="1" applyAlignment="1" applyProtection="1">
      <alignment horizontal="left" vertical="center" wrapText="1"/>
      <protection locked="0"/>
    </xf>
    <xf numFmtId="0" fontId="17" fillId="9" borderId="143" xfId="0" applyFont="1" applyFill="1" applyBorder="1" applyAlignment="1" applyProtection="1">
      <alignment horizontal="left" vertical="center" wrapText="1"/>
      <protection locked="0"/>
    </xf>
    <xf numFmtId="0" fontId="17" fillId="9" borderId="140" xfId="0" applyFont="1" applyFill="1" applyBorder="1" applyAlignment="1" applyProtection="1">
      <alignment horizontal="left" vertical="center" wrapText="1"/>
      <protection locked="0"/>
    </xf>
    <xf numFmtId="0" fontId="17" fillId="9" borderId="0" xfId="0" applyFont="1" applyFill="1" applyBorder="1" applyAlignment="1" applyProtection="1">
      <alignment horizontal="left" vertical="center" wrapText="1"/>
      <protection locked="0"/>
    </xf>
    <xf numFmtId="0" fontId="17" fillId="9" borderId="141" xfId="0" applyFont="1" applyFill="1" applyBorder="1" applyAlignment="1" applyProtection="1">
      <alignment horizontal="left" vertical="center" wrapText="1"/>
      <protection locked="0"/>
    </xf>
    <xf numFmtId="182" fontId="17" fillId="0" borderId="223" xfId="0" applyNumberFormat="1" applyFont="1" applyBorder="1" applyAlignment="1">
      <alignment horizontal="center" vertical="center" wrapText="1"/>
    </xf>
    <xf numFmtId="182" fontId="17" fillId="0" borderId="219" xfId="0" applyNumberFormat="1" applyFont="1" applyBorder="1" applyAlignment="1">
      <alignment horizontal="center" vertical="center" wrapText="1"/>
    </xf>
    <xf numFmtId="182" fontId="17" fillId="0" borderId="224" xfId="0" applyNumberFormat="1" applyFont="1" applyBorder="1" applyAlignment="1">
      <alignment horizontal="center" vertical="center" wrapText="1"/>
    </xf>
    <xf numFmtId="0" fontId="17" fillId="0" borderId="213" xfId="0" applyFont="1" applyBorder="1" applyAlignment="1">
      <alignment horizontal="center" vertical="center" wrapText="1"/>
    </xf>
    <xf numFmtId="0" fontId="17" fillId="0" borderId="214" xfId="0" applyFont="1" applyBorder="1" applyAlignment="1">
      <alignment horizontal="center" vertical="center" wrapText="1"/>
    </xf>
    <xf numFmtId="1" fontId="17" fillId="0" borderId="215" xfId="0" applyNumberFormat="1" applyFont="1" applyBorder="1" applyAlignment="1">
      <alignment horizontal="center" vertical="center" wrapText="1"/>
    </xf>
    <xf numFmtId="1" fontId="17" fillId="0" borderId="214" xfId="0" applyNumberFormat="1" applyFont="1" applyBorder="1" applyAlignment="1">
      <alignment horizontal="center" vertical="center" wrapText="1"/>
    </xf>
    <xf numFmtId="0" fontId="17" fillId="9" borderId="138" xfId="0" applyFont="1" applyFill="1" applyBorder="1" applyAlignment="1" applyProtection="1">
      <alignment horizontal="left" vertical="center" wrapText="1"/>
      <protection locked="0"/>
    </xf>
    <xf numFmtId="0" fontId="17" fillId="9" borderId="158" xfId="0" applyFont="1" applyFill="1" applyBorder="1" applyAlignment="1" applyProtection="1">
      <alignment horizontal="left" vertical="center" wrapText="1"/>
      <protection locked="0"/>
    </xf>
    <xf numFmtId="0" fontId="17" fillId="9" borderId="139" xfId="0" applyFont="1" applyFill="1" applyBorder="1" applyAlignment="1" applyProtection="1">
      <alignment horizontal="left" vertical="center" wrapText="1"/>
      <protection locked="0"/>
    </xf>
    <xf numFmtId="0" fontId="17" fillId="9" borderId="144" xfId="0" applyFont="1" applyFill="1" applyBorder="1" applyAlignment="1" applyProtection="1">
      <alignment horizontal="left" vertical="center" wrapText="1"/>
      <protection locked="0"/>
    </xf>
    <xf numFmtId="0" fontId="17" fillId="9" borderId="56" xfId="0" applyFont="1" applyFill="1" applyBorder="1" applyAlignment="1" applyProtection="1">
      <alignment horizontal="left" vertical="center" wrapText="1"/>
      <protection locked="0"/>
    </xf>
    <xf numFmtId="0" fontId="17" fillId="9" borderId="145" xfId="0" applyFont="1" applyFill="1" applyBorder="1" applyAlignment="1" applyProtection="1">
      <alignment horizontal="left" vertical="center" wrapText="1"/>
      <protection locked="0"/>
    </xf>
    <xf numFmtId="182" fontId="17" fillId="0" borderId="235" xfId="0" applyNumberFormat="1" applyFont="1" applyBorder="1" applyAlignment="1">
      <alignment horizontal="center" vertical="center" wrapText="1"/>
    </xf>
    <xf numFmtId="182" fontId="17" fillId="0" borderId="234" xfId="0" applyNumberFormat="1" applyFont="1" applyBorder="1" applyAlignment="1">
      <alignment horizontal="center" vertical="center" wrapText="1"/>
    </xf>
    <xf numFmtId="182" fontId="17" fillId="0" borderId="236" xfId="0" applyNumberFormat="1" applyFont="1" applyBorder="1" applyAlignment="1">
      <alignment horizontal="center" vertical="center" wrapText="1"/>
    </xf>
    <xf numFmtId="0" fontId="17" fillId="8" borderId="144" xfId="0" applyFont="1" applyFill="1" applyBorder="1" applyAlignment="1" applyProtection="1">
      <alignment horizontal="center" vertical="center" shrinkToFit="1"/>
      <protection locked="0"/>
    </xf>
    <xf numFmtId="0" fontId="17" fillId="8" borderId="54" xfId="0" applyFont="1" applyFill="1" applyBorder="1" applyAlignment="1" applyProtection="1">
      <alignment horizontal="center" vertical="center" shrinkToFit="1"/>
      <protection locked="0"/>
    </xf>
    <xf numFmtId="0" fontId="17" fillId="8" borderId="53" xfId="0" applyFont="1" applyFill="1" applyBorder="1" applyAlignment="1" applyProtection="1">
      <alignment horizontal="center" vertical="center" wrapText="1"/>
      <protection locked="0"/>
    </xf>
    <xf numFmtId="0" fontId="17" fillId="8" borderId="54" xfId="0" applyFont="1" applyFill="1" applyBorder="1" applyAlignment="1" applyProtection="1">
      <alignment horizontal="center" vertical="center" wrapText="1"/>
      <protection locked="0"/>
    </xf>
    <xf numFmtId="0" fontId="17" fillId="8" borderId="53" xfId="0" applyFont="1" applyFill="1" applyBorder="1" applyAlignment="1" applyProtection="1">
      <alignment horizontal="center" vertical="center" shrinkToFit="1"/>
      <protection locked="0"/>
    </xf>
    <xf numFmtId="0" fontId="17" fillId="8" borderId="56" xfId="0" applyFont="1" applyFill="1" applyBorder="1" applyAlignment="1" applyProtection="1">
      <alignment horizontal="center" vertical="center" shrinkToFit="1"/>
      <protection locked="0"/>
    </xf>
    <xf numFmtId="0" fontId="17" fillId="0" borderId="201" xfId="0" applyFont="1" applyBorder="1" applyAlignment="1">
      <alignment horizontal="center" vertical="center"/>
    </xf>
    <xf numFmtId="0" fontId="17" fillId="6" borderId="200" xfId="0" applyFont="1" applyFill="1" applyBorder="1" applyAlignment="1" applyProtection="1">
      <alignment horizontal="center" vertical="center"/>
      <protection locked="0"/>
    </xf>
    <xf numFmtId="0" fontId="17" fillId="6" borderId="240" xfId="0" applyFont="1" applyFill="1" applyBorder="1" applyAlignment="1" applyProtection="1">
      <alignment horizontal="center" vertical="center"/>
      <protection locked="0"/>
    </xf>
    <xf numFmtId="0" fontId="17" fillId="6" borderId="241" xfId="0" applyFont="1" applyFill="1" applyBorder="1" applyAlignment="1" applyProtection="1">
      <alignment horizontal="center" vertical="center"/>
      <protection locked="0"/>
    </xf>
    <xf numFmtId="0" fontId="17" fillId="6" borderId="242" xfId="0" applyFont="1" applyFill="1" applyBorder="1" applyAlignment="1" applyProtection="1">
      <alignment horizontal="center" vertical="center"/>
      <protection locked="0"/>
    </xf>
    <xf numFmtId="0" fontId="17" fillId="8" borderId="146" xfId="0" applyFont="1" applyFill="1" applyBorder="1" applyAlignment="1" applyProtection="1">
      <alignment horizontal="center" vertical="center" shrinkToFit="1"/>
      <protection locked="0"/>
    </xf>
    <xf numFmtId="0" fontId="17" fillId="8" borderId="174" xfId="0" applyFont="1" applyFill="1" applyBorder="1" applyAlignment="1" applyProtection="1">
      <alignment horizontal="center" vertical="center" shrinkToFit="1"/>
      <protection locked="0"/>
    </xf>
    <xf numFmtId="0" fontId="17" fillId="8" borderId="173" xfId="0" applyFont="1" applyFill="1" applyBorder="1" applyAlignment="1" applyProtection="1">
      <alignment horizontal="center" vertical="center" wrapText="1"/>
      <protection locked="0"/>
    </xf>
    <xf numFmtId="0" fontId="17" fillId="8" borderId="174" xfId="0" applyFont="1" applyFill="1" applyBorder="1" applyAlignment="1" applyProtection="1">
      <alignment horizontal="center" vertical="center" wrapText="1"/>
      <protection locked="0"/>
    </xf>
    <xf numFmtId="0" fontId="17" fillId="8" borderId="173" xfId="0" applyFont="1" applyFill="1" applyBorder="1" applyAlignment="1" applyProtection="1">
      <alignment horizontal="center" vertical="center" shrinkToFit="1"/>
      <protection locked="0"/>
    </xf>
    <xf numFmtId="0" fontId="17" fillId="8" borderId="159" xfId="0" applyFont="1" applyFill="1" applyBorder="1" applyAlignment="1" applyProtection="1">
      <alignment horizontal="center" vertical="center" shrinkToFit="1"/>
      <protection locked="0"/>
    </xf>
    <xf numFmtId="184" fontId="53" fillId="3" borderId="1" xfId="0" applyNumberFormat="1" applyFont="1" applyFill="1" applyBorder="1" applyAlignment="1">
      <alignment horizontal="center" vertical="center"/>
    </xf>
    <xf numFmtId="183" fontId="53" fillId="0" borderId="1" xfId="13" applyNumberFormat="1" applyFont="1" applyFill="1" applyBorder="1" applyAlignment="1">
      <alignment horizontal="right" vertical="center"/>
    </xf>
    <xf numFmtId="183" fontId="53" fillId="9" borderId="1" xfId="0" applyNumberFormat="1" applyFont="1" applyFill="1" applyBorder="1" applyAlignment="1" applyProtection="1">
      <alignment horizontal="right" vertical="center"/>
      <protection locked="0"/>
    </xf>
    <xf numFmtId="0" fontId="17" fillId="9" borderId="243" xfId="0" applyFont="1" applyFill="1" applyBorder="1" applyAlignment="1" applyProtection="1">
      <alignment horizontal="center" vertical="center" shrinkToFit="1"/>
      <protection locked="0"/>
    </xf>
    <xf numFmtId="0" fontId="17" fillId="9" borderId="241" xfId="0" applyFont="1" applyFill="1" applyBorder="1" applyAlignment="1" applyProtection="1">
      <alignment horizontal="center" vertical="center" shrinkToFit="1"/>
      <protection locked="0"/>
    </xf>
    <xf numFmtId="0" fontId="17" fillId="9" borderId="202" xfId="0" applyFont="1" applyFill="1" applyBorder="1" applyAlignment="1" applyProtection="1">
      <alignment horizontal="center" vertical="center" shrinkToFit="1"/>
      <protection locked="0"/>
    </xf>
    <xf numFmtId="0" fontId="17" fillId="9" borderId="146" xfId="0" applyFont="1" applyFill="1" applyBorder="1" applyAlignment="1" applyProtection="1">
      <alignment horizontal="left" vertical="center" wrapText="1"/>
      <protection locked="0"/>
    </xf>
    <xf numFmtId="0" fontId="17" fillId="9" borderId="159" xfId="0" applyFont="1" applyFill="1" applyBorder="1" applyAlignment="1" applyProtection="1">
      <alignment horizontal="left" vertical="center" wrapText="1"/>
      <protection locked="0"/>
    </xf>
    <xf numFmtId="0" fontId="17" fillId="9" borderId="147" xfId="0" applyFont="1" applyFill="1" applyBorder="1" applyAlignment="1" applyProtection="1">
      <alignment horizontal="left" vertical="center" wrapText="1"/>
      <protection locked="0"/>
    </xf>
    <xf numFmtId="182" fontId="17" fillId="0" borderId="251" xfId="0" applyNumberFormat="1" applyFont="1" applyBorder="1" applyAlignment="1">
      <alignment horizontal="center" vertical="center" wrapText="1"/>
    </xf>
    <xf numFmtId="182" fontId="17" fillId="0" borderId="246" xfId="0" applyNumberFormat="1" applyFont="1" applyBorder="1" applyAlignment="1">
      <alignment horizontal="center" vertical="center" wrapText="1"/>
    </xf>
    <xf numFmtId="182" fontId="17" fillId="0" borderId="252" xfId="0" applyNumberFormat="1" applyFont="1" applyBorder="1" applyAlignment="1">
      <alignment horizontal="center" vertical="center" wrapText="1"/>
    </xf>
    <xf numFmtId="0" fontId="53" fillId="0" borderId="56" xfId="0" applyFont="1" applyFill="1" applyBorder="1" applyAlignment="1">
      <alignment horizontal="center" vertical="center"/>
    </xf>
    <xf numFmtId="0" fontId="24" fillId="3" borderId="0" xfId="0" applyFont="1" applyFill="1" applyBorder="1" applyAlignment="1" applyProtection="1">
      <alignment horizontal="left" vertical="center" wrapText="1"/>
      <protection locked="0"/>
    </xf>
    <xf numFmtId="183" fontId="53" fillId="9" borderId="2" xfId="0" applyNumberFormat="1" applyFont="1" applyFill="1" applyBorder="1" applyAlignment="1" applyProtection="1">
      <alignment horizontal="right" vertical="center"/>
      <protection locked="0"/>
    </xf>
    <xf numFmtId="183" fontId="53" fillId="9" borderId="3" xfId="0" applyNumberFormat="1" applyFont="1" applyFill="1" applyBorder="1" applyAlignment="1" applyProtection="1">
      <alignment horizontal="right" vertical="center"/>
      <protection locked="0"/>
    </xf>
    <xf numFmtId="184" fontId="53" fillId="0" borderId="1" xfId="0" applyNumberFormat="1" applyFont="1" applyFill="1" applyBorder="1" applyAlignment="1">
      <alignment horizontal="center" vertical="center"/>
    </xf>
    <xf numFmtId="0" fontId="53" fillId="0" borderId="1" xfId="0" applyFont="1" applyFill="1" applyBorder="1" applyAlignment="1">
      <alignment horizontal="center" vertical="center"/>
    </xf>
    <xf numFmtId="0" fontId="53" fillId="0" borderId="1" xfId="0" applyNumberFormat="1" applyFont="1" applyFill="1" applyBorder="1" applyAlignment="1">
      <alignment horizontal="center" vertical="center"/>
    </xf>
    <xf numFmtId="0" fontId="53" fillId="0" borderId="0" xfId="0" applyFont="1" applyFill="1" applyBorder="1" applyAlignment="1">
      <alignment horizontal="center" vertical="center"/>
    </xf>
    <xf numFmtId="0" fontId="24" fillId="0" borderId="0" xfId="0" applyFont="1" applyFill="1" applyBorder="1" applyAlignment="1">
      <alignment horizontal="center" vertical="center" wrapText="1"/>
    </xf>
    <xf numFmtId="0" fontId="24" fillId="3" borderId="0" xfId="0" applyFont="1" applyFill="1" applyBorder="1" applyAlignment="1" applyProtection="1">
      <alignment horizontal="center" vertical="center" wrapText="1"/>
      <protection locked="0"/>
    </xf>
    <xf numFmtId="0" fontId="24" fillId="0" borderId="0" xfId="0" applyFont="1" applyFill="1" applyBorder="1" applyAlignment="1">
      <alignment horizontal="center" vertical="center"/>
    </xf>
    <xf numFmtId="183" fontId="53" fillId="0" borderId="1" xfId="0" applyNumberFormat="1" applyFont="1" applyFill="1" applyBorder="1" applyAlignment="1">
      <alignment horizontal="right" vertical="center"/>
    </xf>
    <xf numFmtId="183" fontId="53" fillId="9" borderId="1" xfId="13" applyNumberFormat="1" applyFont="1" applyFill="1" applyBorder="1" applyAlignment="1" applyProtection="1">
      <alignment horizontal="right" vertical="center"/>
      <protection locked="0"/>
    </xf>
    <xf numFmtId="183" fontId="53" fillId="0" borderId="2" xfId="0" applyNumberFormat="1" applyFont="1" applyFill="1" applyBorder="1" applyAlignment="1">
      <alignment horizontal="center" vertical="center"/>
    </xf>
    <xf numFmtId="183" fontId="53" fillId="0" borderId="3" xfId="0" applyNumberFormat="1" applyFont="1" applyFill="1" applyBorder="1" applyAlignment="1">
      <alignment horizontal="center" vertical="center"/>
    </xf>
    <xf numFmtId="183" fontId="53" fillId="0" borderId="2" xfId="0" applyNumberFormat="1" applyFont="1" applyFill="1" applyBorder="1" applyAlignment="1">
      <alignment horizontal="right" vertical="center"/>
    </xf>
    <xf numFmtId="183" fontId="53" fillId="0" borderId="3" xfId="0" applyNumberFormat="1" applyFont="1" applyFill="1" applyBorder="1" applyAlignment="1">
      <alignment horizontal="right" vertical="center"/>
    </xf>
    <xf numFmtId="183" fontId="53" fillId="0" borderId="1" xfId="0" applyNumberFormat="1" applyFont="1" applyFill="1" applyBorder="1" applyAlignment="1">
      <alignment horizontal="center" vertical="center"/>
    </xf>
    <xf numFmtId="179" fontId="53" fillId="0" borderId="1" xfId="0" applyNumberFormat="1" applyFont="1" applyFill="1" applyBorder="1" applyAlignment="1">
      <alignment horizontal="center" vertical="center"/>
    </xf>
    <xf numFmtId="0" fontId="53" fillId="9" borderId="2" xfId="0" applyFont="1" applyFill="1" applyBorder="1" applyAlignment="1" applyProtection="1">
      <alignment horizontal="center" vertical="center"/>
      <protection locked="0"/>
    </xf>
    <xf numFmtId="0" fontId="53" fillId="9" borderId="3" xfId="0" applyFont="1" applyFill="1" applyBorder="1" applyAlignment="1" applyProtection="1">
      <alignment horizontal="center" vertical="center"/>
      <protection locked="0"/>
    </xf>
    <xf numFmtId="0" fontId="53" fillId="3" borderId="2" xfId="0" applyFont="1" applyFill="1" applyBorder="1" applyAlignment="1" applyProtection="1">
      <alignment horizontal="center" vertical="center"/>
    </xf>
    <xf numFmtId="0" fontId="53" fillId="3" borderId="3" xfId="0" applyFont="1" applyFill="1" applyBorder="1" applyAlignment="1" applyProtection="1">
      <alignment horizontal="center" vertical="center"/>
    </xf>
    <xf numFmtId="0" fontId="53" fillId="3" borderId="1" xfId="0" applyFont="1" applyFill="1" applyBorder="1" applyAlignment="1">
      <alignment horizontal="center" vertical="center"/>
    </xf>
    <xf numFmtId="179" fontId="53" fillId="3" borderId="1" xfId="0" applyNumberFormat="1" applyFont="1" applyFill="1" applyBorder="1" applyAlignment="1">
      <alignment horizontal="center" vertical="center"/>
    </xf>
    <xf numFmtId="0" fontId="56" fillId="3" borderId="1" xfId="0" applyFont="1" applyFill="1" applyBorder="1" applyAlignment="1" applyProtection="1">
      <alignment horizontal="center" vertical="center"/>
    </xf>
    <xf numFmtId="0" fontId="24" fillId="3" borderId="0" xfId="0" applyFont="1" applyFill="1" applyBorder="1" applyAlignment="1">
      <alignment horizontal="left" vertical="center" indent="1"/>
    </xf>
    <xf numFmtId="0" fontId="0" fillId="3" borderId="194" xfId="0" applyFill="1" applyBorder="1" applyAlignment="1">
      <alignment horizontal="center" vertical="center"/>
    </xf>
    <xf numFmtId="0" fontId="0" fillId="3" borderId="197" xfId="0" applyFill="1" applyBorder="1" applyAlignment="1">
      <alignment horizontal="center" vertical="center"/>
    </xf>
    <xf numFmtId="0" fontId="0" fillId="3" borderId="201" xfId="0" applyFill="1" applyBorder="1" applyAlignment="1">
      <alignment horizontal="center" vertical="center"/>
    </xf>
  </cellXfs>
  <cellStyles count="25">
    <cellStyle name="パーセント 2" xfId="16" xr:uid="{00000000-0005-0000-0000-000000000000}"/>
    <cellStyle name="桁区切り" xfId="13" builtinId="6"/>
    <cellStyle name="桁区切り 2" xfId="15" xr:uid="{00000000-0005-0000-0000-000002000000}"/>
    <cellStyle name="桁区切り 3" xfId="17" xr:uid="{00000000-0005-0000-0000-000003000000}"/>
    <cellStyle name="通貨 2" xfId="12" xr:uid="{00000000-0005-0000-0000-000004000000}"/>
    <cellStyle name="標準" xfId="0" builtinId="0"/>
    <cellStyle name="標準 10" xfId="9" xr:uid="{00000000-0005-0000-0000-000006000000}"/>
    <cellStyle name="標準 12" xfId="20" xr:uid="{00000000-0005-0000-0000-000007000000}"/>
    <cellStyle name="標準 13" xfId="21" xr:uid="{00000000-0005-0000-0000-000008000000}"/>
    <cellStyle name="標準 14" xfId="22" xr:uid="{00000000-0005-0000-0000-000009000000}"/>
    <cellStyle name="標準 2" xfId="8" xr:uid="{00000000-0005-0000-0000-00000A000000}"/>
    <cellStyle name="標準 2 2" xfId="19" xr:uid="{00000000-0005-0000-0000-00000B000000}"/>
    <cellStyle name="標準 2 3" xfId="6" xr:uid="{00000000-0005-0000-0000-00000C000000}"/>
    <cellStyle name="標準 20" xfId="24" xr:uid="{00000000-0005-0000-0000-00000D000000}"/>
    <cellStyle name="標準 3" xfId="14" xr:uid="{00000000-0005-0000-0000-00000E000000}"/>
    <cellStyle name="標準 4" xfId="4" xr:uid="{00000000-0005-0000-0000-00000F000000}"/>
    <cellStyle name="標準 5" xfId="2" xr:uid="{00000000-0005-0000-0000-000010000000}"/>
    <cellStyle name="標準_介護老人福祉施設（加算届）" xfId="18" xr:uid="{00000000-0005-0000-0000-000011000000}"/>
    <cellStyle name="標準_時間延長サービス" xfId="23" xr:uid="{00000000-0005-0000-0000-000012000000}"/>
    <cellStyle name="標準_短期入所生活（加算届）" xfId="1" xr:uid="{00000000-0005-0000-0000-000013000000}"/>
    <cellStyle name="標準_通所リハ（加算届）" xfId="10" xr:uid="{00000000-0005-0000-0000-000014000000}"/>
    <cellStyle name="標準_通所介護（加算届）" xfId="7" xr:uid="{00000000-0005-0000-0000-000015000000}"/>
    <cellStyle name="標準_特定施設（加算届）" xfId="3" xr:uid="{00000000-0005-0000-0000-000016000000}"/>
    <cellStyle name="標準_訪問介護（加算届）" xfId="5" xr:uid="{00000000-0005-0000-0000-000017000000}"/>
    <cellStyle name="標準_療養型医療施設（加算届）" xfId="11" xr:uid="{00000000-0005-0000-0000-000018000000}"/>
  </cellStyles>
  <dxfs count="254">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485775</xdr:colOff>
      <xdr:row>0</xdr:row>
      <xdr:rowOff>676275</xdr:rowOff>
    </xdr:from>
    <xdr:to>
      <xdr:col>8</xdr:col>
      <xdr:colOff>1352550</xdr:colOff>
      <xdr:row>4</xdr:row>
      <xdr:rowOff>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609600" y="676275"/>
          <a:ext cx="3981450" cy="581025"/>
        </a:xfrm>
        <a:prstGeom prst="rect">
          <a:avLst/>
        </a:prstGeom>
        <a:solidFill>
          <a:schemeClr val="bg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電子申請届出システムにより提出する際は、不要なシートは削除してご提出ください。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11</xdr:col>
      <xdr:colOff>398319</xdr:colOff>
      <xdr:row>2</xdr:row>
      <xdr:rowOff>86590</xdr:rowOff>
    </xdr:from>
    <xdr:to>
      <xdr:col>13</xdr:col>
      <xdr:colOff>1402155</xdr:colOff>
      <xdr:row>5</xdr:row>
      <xdr:rowOff>173181</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1056410" y="519545"/>
          <a:ext cx="3272518" cy="987136"/>
        </a:xfrm>
        <a:prstGeom prst="rect">
          <a:avLst/>
        </a:prstGeom>
        <a:solidFill>
          <a:schemeClr val="accent1">
            <a:lumMod val="20000"/>
            <a:lumOff val="80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r>
            <a:rPr kumimoji="1" lang="en-US" altLang="ja-JP" sz="1800" b="1" cap="none" spc="0">
              <a:ln w="0"/>
              <a:solidFill>
                <a:schemeClr val="tx1"/>
              </a:solidFill>
              <a:effectLst>
                <a:outerShdw blurRad="38100" dist="19050" dir="2700000" algn="tl" rotWithShape="0">
                  <a:schemeClr val="dk1">
                    <a:alpha val="40000"/>
                  </a:schemeClr>
                </a:outerShdw>
              </a:effectLst>
            </a:rPr>
            <a:t>※</a:t>
          </a:r>
          <a:r>
            <a:rPr kumimoji="1" lang="ja-JP" altLang="en-US" sz="1800" b="1" cap="none" spc="0">
              <a:ln w="0"/>
              <a:solidFill>
                <a:schemeClr val="tx1"/>
              </a:solidFill>
              <a:effectLst>
                <a:outerShdw blurRad="38100" dist="19050" dir="2700000" algn="tl" rotWithShape="0">
                  <a:schemeClr val="dk1">
                    <a:alpha val="40000"/>
                  </a:schemeClr>
                </a:outerShdw>
              </a:effectLst>
            </a:rPr>
            <a:t>今回届出時に変更がある加算のみ、■にしてください。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14</xdr:col>
      <xdr:colOff>3094137</xdr:colOff>
      <xdr:row>2</xdr:row>
      <xdr:rowOff>0</xdr:rowOff>
    </xdr:from>
    <xdr:to>
      <xdr:col>15</xdr:col>
      <xdr:colOff>467134</xdr:colOff>
      <xdr:row>2</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2</xdr:row>
      <xdr:rowOff>0</xdr:rowOff>
    </xdr:from>
    <xdr:to>
      <xdr:col>19</xdr:col>
      <xdr:colOff>323980</xdr:colOff>
      <xdr:row>2</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514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2</xdr:row>
      <xdr:rowOff>0</xdr:rowOff>
    </xdr:from>
    <xdr:to>
      <xdr:col>13</xdr:col>
      <xdr:colOff>2295097</xdr:colOff>
      <xdr:row>2</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514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2</xdr:row>
      <xdr:rowOff>0</xdr:rowOff>
    </xdr:from>
    <xdr:to>
      <xdr:col>10</xdr:col>
      <xdr:colOff>1553394</xdr:colOff>
      <xdr:row>2</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514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2</xdr:row>
      <xdr:rowOff>0</xdr:rowOff>
    </xdr:from>
    <xdr:to>
      <xdr:col>9</xdr:col>
      <xdr:colOff>180975</xdr:colOff>
      <xdr:row>2</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03822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03822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03822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71</xdr:row>
      <xdr:rowOff>0</xdr:rowOff>
    </xdr:from>
    <xdr:to>
      <xdr:col>19</xdr:col>
      <xdr:colOff>323980</xdr:colOff>
      <xdr:row>71</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03822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74</xdr:row>
      <xdr:rowOff>0</xdr:rowOff>
    </xdr:from>
    <xdr:to>
      <xdr:col>13</xdr:col>
      <xdr:colOff>2295097</xdr:colOff>
      <xdr:row>74</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0639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74</xdr:row>
      <xdr:rowOff>0</xdr:rowOff>
    </xdr:from>
    <xdr:to>
      <xdr:col>10</xdr:col>
      <xdr:colOff>1553394</xdr:colOff>
      <xdr:row>74</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06394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0639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0639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0639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71</xdr:row>
      <xdr:rowOff>0</xdr:rowOff>
    </xdr:from>
    <xdr:to>
      <xdr:col>9</xdr:col>
      <xdr:colOff>180975</xdr:colOff>
      <xdr:row>71</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03822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71</xdr:row>
      <xdr:rowOff>0</xdr:rowOff>
    </xdr:from>
    <xdr:to>
      <xdr:col>15</xdr:col>
      <xdr:colOff>942640</xdr:colOff>
      <xdr:row>71</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03822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74</xdr:row>
      <xdr:rowOff>0</xdr:rowOff>
    </xdr:from>
    <xdr:to>
      <xdr:col>13</xdr:col>
      <xdr:colOff>2248998</xdr:colOff>
      <xdr:row>74</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06394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03822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0639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03822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0639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47</xdr:row>
      <xdr:rowOff>0</xdr:rowOff>
    </xdr:from>
    <xdr:to>
      <xdr:col>9</xdr:col>
      <xdr:colOff>180975</xdr:colOff>
      <xdr:row>47</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72961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9096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9096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9096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56</xdr:row>
      <xdr:rowOff>0</xdr:rowOff>
    </xdr:from>
    <xdr:to>
      <xdr:col>19</xdr:col>
      <xdr:colOff>323980</xdr:colOff>
      <xdr:row>56</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9096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70</xdr:row>
      <xdr:rowOff>0</xdr:rowOff>
    </xdr:from>
    <xdr:to>
      <xdr:col>13</xdr:col>
      <xdr:colOff>2295097</xdr:colOff>
      <xdr:row>70</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0125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70</xdr:row>
      <xdr:rowOff>0</xdr:rowOff>
    </xdr:from>
    <xdr:to>
      <xdr:col>10</xdr:col>
      <xdr:colOff>1553394</xdr:colOff>
      <xdr:row>70</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0125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0125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0125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0125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56</xdr:row>
      <xdr:rowOff>0</xdr:rowOff>
    </xdr:from>
    <xdr:to>
      <xdr:col>9</xdr:col>
      <xdr:colOff>180975</xdr:colOff>
      <xdr:row>56</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9096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70</xdr:row>
      <xdr:rowOff>0</xdr:rowOff>
    </xdr:from>
    <xdr:to>
      <xdr:col>9</xdr:col>
      <xdr:colOff>180975</xdr:colOff>
      <xdr:row>70</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0125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1085850</xdr:colOff>
      <xdr:row>43</xdr:row>
      <xdr:rowOff>180975</xdr:rowOff>
    </xdr:from>
    <xdr:to>
      <xdr:col>14</xdr:col>
      <xdr:colOff>3124200</xdr:colOff>
      <xdr:row>50</xdr:row>
      <xdr:rowOff>123825</xdr:rowOff>
    </xdr:to>
    <xdr:sp macro="" textlink="">
      <xdr:nvSpPr>
        <xdr:cNvPr id="40"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64484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74</xdr:row>
      <xdr:rowOff>0</xdr:rowOff>
    </xdr:from>
    <xdr:to>
      <xdr:col>9</xdr:col>
      <xdr:colOff>180975</xdr:colOff>
      <xdr:row>74</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06394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06394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06394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06394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74</xdr:row>
      <xdr:rowOff>0</xdr:rowOff>
    </xdr:from>
    <xdr:to>
      <xdr:col>19</xdr:col>
      <xdr:colOff>323980</xdr:colOff>
      <xdr:row>74</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06394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74</xdr:row>
      <xdr:rowOff>0</xdr:rowOff>
    </xdr:from>
    <xdr:to>
      <xdr:col>9</xdr:col>
      <xdr:colOff>180975</xdr:colOff>
      <xdr:row>74</xdr:row>
      <xdr:rowOff>0</xdr:rowOff>
    </xdr:to>
    <xdr:sp macro="" textlink="">
      <xdr:nvSpPr>
        <xdr:cNvPr id="46" name="Text Box 50">
          <a:extLst>
            <a:ext uri="{FF2B5EF4-FFF2-40B4-BE49-F238E27FC236}">
              <a16:creationId xmlns:a16="http://schemas.microsoft.com/office/drawing/2014/main" id="{5345BA98-9FCB-06F1-69D8-C11B9C3D1C57}"/>
            </a:ext>
          </a:extLst>
        </xdr:cNvPr>
        <xdr:cNvSpPr txBox="1"/>
      </xdr:nvSpPr>
      <xdr:spPr bwMode="auto">
        <a:xfrm>
          <a:off x="9544" y="106394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47" name="Text Box 1">
          <a:extLst>
            <a:ext uri="{FF2B5EF4-FFF2-40B4-BE49-F238E27FC236}">
              <a16:creationId xmlns:a16="http://schemas.microsoft.com/office/drawing/2014/main" id="{6EDDB6AE-6D76-98E6-2F15-C96CAC2B84D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48" name="Text Box 2">
          <a:extLst>
            <a:ext uri="{FF2B5EF4-FFF2-40B4-BE49-F238E27FC236}">
              <a16:creationId xmlns:a16="http://schemas.microsoft.com/office/drawing/2014/main" id="{89413BB0-AAE3-47AE-CD2A-F991851D33B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49" name="Text Box 3">
          <a:extLst>
            <a:ext uri="{FF2B5EF4-FFF2-40B4-BE49-F238E27FC236}">
              <a16:creationId xmlns:a16="http://schemas.microsoft.com/office/drawing/2014/main" id="{F153C4B7-823A-0E3C-ED6C-543349C7BEA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2</xdr:row>
      <xdr:rowOff>0</xdr:rowOff>
    </xdr:from>
    <xdr:to>
      <xdr:col>19</xdr:col>
      <xdr:colOff>323980</xdr:colOff>
      <xdr:row>2</xdr:row>
      <xdr:rowOff>0</xdr:rowOff>
    </xdr:to>
    <xdr:sp macro="" textlink="">
      <xdr:nvSpPr>
        <xdr:cNvPr id="50" name="Text Box 4">
          <a:extLst>
            <a:ext uri="{FF2B5EF4-FFF2-40B4-BE49-F238E27FC236}">
              <a16:creationId xmlns:a16="http://schemas.microsoft.com/office/drawing/2014/main" id="{10FE420C-660A-0E6F-7EED-73EC7D5BFB8A}"/>
            </a:ext>
          </a:extLst>
        </xdr:cNvPr>
        <xdr:cNvSpPr txBox="1"/>
      </xdr:nvSpPr>
      <xdr:spPr bwMode="auto">
        <a:xfrm>
          <a:off x="15716064" y="514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2</xdr:row>
      <xdr:rowOff>0</xdr:rowOff>
    </xdr:from>
    <xdr:to>
      <xdr:col>13</xdr:col>
      <xdr:colOff>2295097</xdr:colOff>
      <xdr:row>2</xdr:row>
      <xdr:rowOff>0</xdr:rowOff>
    </xdr:to>
    <xdr:sp macro="" textlink="">
      <xdr:nvSpPr>
        <xdr:cNvPr id="51" name="Text Box 5">
          <a:extLst>
            <a:ext uri="{FF2B5EF4-FFF2-40B4-BE49-F238E27FC236}">
              <a16:creationId xmlns:a16="http://schemas.microsoft.com/office/drawing/2014/main" id="{F2F33F71-6C47-92B1-AB9C-AF289CFC61A8}"/>
            </a:ext>
          </a:extLst>
        </xdr:cNvPr>
        <xdr:cNvSpPr txBox="1"/>
      </xdr:nvSpPr>
      <xdr:spPr bwMode="auto">
        <a:xfrm>
          <a:off x="8161400" y="514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2</xdr:row>
      <xdr:rowOff>0</xdr:rowOff>
    </xdr:from>
    <xdr:to>
      <xdr:col>10</xdr:col>
      <xdr:colOff>1553394</xdr:colOff>
      <xdr:row>2</xdr:row>
      <xdr:rowOff>0</xdr:rowOff>
    </xdr:to>
    <xdr:sp macro="" textlink="">
      <xdr:nvSpPr>
        <xdr:cNvPr id="52" name="Text Box 6">
          <a:extLst>
            <a:ext uri="{FF2B5EF4-FFF2-40B4-BE49-F238E27FC236}">
              <a16:creationId xmlns:a16="http://schemas.microsoft.com/office/drawing/2014/main" id="{577159E3-C667-3F46-D422-9BEB457621F2}"/>
            </a:ext>
          </a:extLst>
        </xdr:cNvPr>
        <xdr:cNvSpPr txBox="1"/>
      </xdr:nvSpPr>
      <xdr:spPr bwMode="auto">
        <a:xfrm>
          <a:off x="1161380" y="514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53" name="Text Box 7">
          <a:extLst>
            <a:ext uri="{FF2B5EF4-FFF2-40B4-BE49-F238E27FC236}">
              <a16:creationId xmlns:a16="http://schemas.microsoft.com/office/drawing/2014/main" id="{62D5BA17-59FD-284A-1FF4-9D2721413F9A}"/>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54" name="Text Box 8">
          <a:extLst>
            <a:ext uri="{FF2B5EF4-FFF2-40B4-BE49-F238E27FC236}">
              <a16:creationId xmlns:a16="http://schemas.microsoft.com/office/drawing/2014/main" id="{DF198A06-29A8-3B4C-0FE7-CCAEDA649A50}"/>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55" name="Text Box 9">
          <a:extLst>
            <a:ext uri="{FF2B5EF4-FFF2-40B4-BE49-F238E27FC236}">
              <a16:creationId xmlns:a16="http://schemas.microsoft.com/office/drawing/2014/main" id="{6AF0B743-8E73-A42D-B6DF-E7513DAA9342}"/>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2</xdr:row>
      <xdr:rowOff>0</xdr:rowOff>
    </xdr:from>
    <xdr:to>
      <xdr:col>9</xdr:col>
      <xdr:colOff>180975</xdr:colOff>
      <xdr:row>2</xdr:row>
      <xdr:rowOff>0</xdr:rowOff>
    </xdr:to>
    <xdr:sp macro="" textlink="">
      <xdr:nvSpPr>
        <xdr:cNvPr id="56" name="Text Box 10">
          <a:extLst>
            <a:ext uri="{FF2B5EF4-FFF2-40B4-BE49-F238E27FC236}">
              <a16:creationId xmlns:a16="http://schemas.microsoft.com/office/drawing/2014/main" id="{EA6B28B3-0971-1F47-FF01-8964D20A756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57" name="Text Box 11">
          <a:extLst>
            <a:ext uri="{FF2B5EF4-FFF2-40B4-BE49-F238E27FC236}">
              <a16:creationId xmlns:a16="http://schemas.microsoft.com/office/drawing/2014/main" id="{AF7E6EF8-A562-26ED-F36E-8EE610D3BCFD}"/>
            </a:ext>
          </a:extLst>
        </xdr:cNvPr>
        <xdr:cNvSpPr txBox="1"/>
      </xdr:nvSpPr>
      <xdr:spPr bwMode="auto">
        <a:xfrm>
          <a:off x="12895362" y="103822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58" name="Text Box 12">
          <a:extLst>
            <a:ext uri="{FF2B5EF4-FFF2-40B4-BE49-F238E27FC236}">
              <a16:creationId xmlns:a16="http://schemas.microsoft.com/office/drawing/2014/main" id="{943F7D74-C02B-269F-2E15-DF20D127DD4D}"/>
            </a:ext>
          </a:extLst>
        </xdr:cNvPr>
        <xdr:cNvSpPr txBox="1"/>
      </xdr:nvSpPr>
      <xdr:spPr bwMode="auto">
        <a:xfrm>
          <a:off x="12895362" y="103822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59" name="Text Box 13">
          <a:extLst>
            <a:ext uri="{FF2B5EF4-FFF2-40B4-BE49-F238E27FC236}">
              <a16:creationId xmlns:a16="http://schemas.microsoft.com/office/drawing/2014/main" id="{B9BCAE09-5B1A-ADBD-2A8D-555078CB04F8}"/>
            </a:ext>
          </a:extLst>
        </xdr:cNvPr>
        <xdr:cNvSpPr txBox="1"/>
      </xdr:nvSpPr>
      <xdr:spPr bwMode="auto">
        <a:xfrm>
          <a:off x="12895362" y="103822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71</xdr:row>
      <xdr:rowOff>0</xdr:rowOff>
    </xdr:from>
    <xdr:to>
      <xdr:col>19</xdr:col>
      <xdr:colOff>323980</xdr:colOff>
      <xdr:row>71</xdr:row>
      <xdr:rowOff>0</xdr:rowOff>
    </xdr:to>
    <xdr:sp macro="" textlink="">
      <xdr:nvSpPr>
        <xdr:cNvPr id="60" name="Text Box 14">
          <a:extLst>
            <a:ext uri="{FF2B5EF4-FFF2-40B4-BE49-F238E27FC236}">
              <a16:creationId xmlns:a16="http://schemas.microsoft.com/office/drawing/2014/main" id="{322ACD22-3E52-087C-EC65-DA125D78EB2B}"/>
            </a:ext>
          </a:extLst>
        </xdr:cNvPr>
        <xdr:cNvSpPr txBox="1"/>
      </xdr:nvSpPr>
      <xdr:spPr bwMode="auto">
        <a:xfrm>
          <a:off x="15716064" y="103822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74</xdr:row>
      <xdr:rowOff>0</xdr:rowOff>
    </xdr:from>
    <xdr:to>
      <xdr:col>13</xdr:col>
      <xdr:colOff>2295097</xdr:colOff>
      <xdr:row>74</xdr:row>
      <xdr:rowOff>0</xdr:rowOff>
    </xdr:to>
    <xdr:sp macro="" textlink="">
      <xdr:nvSpPr>
        <xdr:cNvPr id="61" name="Text Box 15">
          <a:extLst>
            <a:ext uri="{FF2B5EF4-FFF2-40B4-BE49-F238E27FC236}">
              <a16:creationId xmlns:a16="http://schemas.microsoft.com/office/drawing/2014/main" id="{4532642E-E111-E7B6-9DAB-BD15BCFD88B7}"/>
            </a:ext>
          </a:extLst>
        </xdr:cNvPr>
        <xdr:cNvSpPr txBox="1"/>
      </xdr:nvSpPr>
      <xdr:spPr bwMode="auto">
        <a:xfrm>
          <a:off x="8161400" y="10639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74</xdr:row>
      <xdr:rowOff>0</xdr:rowOff>
    </xdr:from>
    <xdr:to>
      <xdr:col>10</xdr:col>
      <xdr:colOff>1553394</xdr:colOff>
      <xdr:row>74</xdr:row>
      <xdr:rowOff>0</xdr:rowOff>
    </xdr:to>
    <xdr:sp macro="" textlink="">
      <xdr:nvSpPr>
        <xdr:cNvPr id="62" name="Text Box 16">
          <a:extLst>
            <a:ext uri="{FF2B5EF4-FFF2-40B4-BE49-F238E27FC236}">
              <a16:creationId xmlns:a16="http://schemas.microsoft.com/office/drawing/2014/main" id="{018B2D4B-EA54-F517-D0F6-1F189C3A8782}"/>
            </a:ext>
          </a:extLst>
        </xdr:cNvPr>
        <xdr:cNvSpPr txBox="1"/>
      </xdr:nvSpPr>
      <xdr:spPr bwMode="auto">
        <a:xfrm>
          <a:off x="1161380" y="106394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63" name="Text Box 17">
          <a:extLst>
            <a:ext uri="{FF2B5EF4-FFF2-40B4-BE49-F238E27FC236}">
              <a16:creationId xmlns:a16="http://schemas.microsoft.com/office/drawing/2014/main" id="{1822A92E-BED7-B62C-6A32-237D8E93A252}"/>
            </a:ext>
          </a:extLst>
        </xdr:cNvPr>
        <xdr:cNvSpPr txBox="1"/>
      </xdr:nvSpPr>
      <xdr:spPr bwMode="auto">
        <a:xfrm>
          <a:off x="8240427" y="10639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64" name="Text Box 18">
          <a:extLst>
            <a:ext uri="{FF2B5EF4-FFF2-40B4-BE49-F238E27FC236}">
              <a16:creationId xmlns:a16="http://schemas.microsoft.com/office/drawing/2014/main" id="{053D3F9A-FCA4-2074-6049-83553116D9DC}"/>
            </a:ext>
          </a:extLst>
        </xdr:cNvPr>
        <xdr:cNvSpPr txBox="1"/>
      </xdr:nvSpPr>
      <xdr:spPr bwMode="auto">
        <a:xfrm>
          <a:off x="8240427" y="10639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65" name="Text Box 19">
          <a:extLst>
            <a:ext uri="{FF2B5EF4-FFF2-40B4-BE49-F238E27FC236}">
              <a16:creationId xmlns:a16="http://schemas.microsoft.com/office/drawing/2014/main" id="{32E8B9E1-4ED4-BD25-2600-9AC6454D3B14}"/>
            </a:ext>
          </a:extLst>
        </xdr:cNvPr>
        <xdr:cNvSpPr txBox="1"/>
      </xdr:nvSpPr>
      <xdr:spPr bwMode="auto">
        <a:xfrm>
          <a:off x="8240427" y="10639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71</xdr:row>
      <xdr:rowOff>0</xdr:rowOff>
    </xdr:from>
    <xdr:to>
      <xdr:col>9</xdr:col>
      <xdr:colOff>180975</xdr:colOff>
      <xdr:row>71</xdr:row>
      <xdr:rowOff>0</xdr:rowOff>
    </xdr:to>
    <xdr:sp macro="" textlink="">
      <xdr:nvSpPr>
        <xdr:cNvPr id="66" name="Text Box 20">
          <a:extLst>
            <a:ext uri="{FF2B5EF4-FFF2-40B4-BE49-F238E27FC236}">
              <a16:creationId xmlns:a16="http://schemas.microsoft.com/office/drawing/2014/main" id="{4B27E149-8581-6AD1-8BC2-73E947485BCB}"/>
            </a:ext>
          </a:extLst>
        </xdr:cNvPr>
        <xdr:cNvSpPr txBox="1"/>
      </xdr:nvSpPr>
      <xdr:spPr bwMode="auto">
        <a:xfrm>
          <a:off x="9544" y="103822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71</xdr:row>
      <xdr:rowOff>0</xdr:rowOff>
    </xdr:from>
    <xdr:to>
      <xdr:col>15</xdr:col>
      <xdr:colOff>942640</xdr:colOff>
      <xdr:row>71</xdr:row>
      <xdr:rowOff>0</xdr:rowOff>
    </xdr:to>
    <xdr:sp macro="" textlink="">
      <xdr:nvSpPr>
        <xdr:cNvPr id="67" name="Text Box 21">
          <a:extLst>
            <a:ext uri="{FF2B5EF4-FFF2-40B4-BE49-F238E27FC236}">
              <a16:creationId xmlns:a16="http://schemas.microsoft.com/office/drawing/2014/main" id="{E6E9AF39-6E35-C4D9-D312-BA6AE3A319C8}"/>
            </a:ext>
          </a:extLst>
        </xdr:cNvPr>
        <xdr:cNvSpPr txBox="1"/>
      </xdr:nvSpPr>
      <xdr:spPr bwMode="auto">
        <a:xfrm>
          <a:off x="13373323" y="103822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74</xdr:row>
      <xdr:rowOff>0</xdr:rowOff>
    </xdr:from>
    <xdr:to>
      <xdr:col>13</xdr:col>
      <xdr:colOff>2248998</xdr:colOff>
      <xdr:row>74</xdr:row>
      <xdr:rowOff>0</xdr:rowOff>
    </xdr:to>
    <xdr:sp macro="" textlink="">
      <xdr:nvSpPr>
        <xdr:cNvPr id="68" name="Text Box 22">
          <a:extLst>
            <a:ext uri="{FF2B5EF4-FFF2-40B4-BE49-F238E27FC236}">
              <a16:creationId xmlns:a16="http://schemas.microsoft.com/office/drawing/2014/main" id="{ECC9A481-AFA6-839D-915C-9D286DCAA2CA}"/>
            </a:ext>
          </a:extLst>
        </xdr:cNvPr>
        <xdr:cNvSpPr txBox="1"/>
      </xdr:nvSpPr>
      <xdr:spPr bwMode="auto">
        <a:xfrm>
          <a:off x="8085665" y="106394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69" name="Text Box 23">
          <a:extLst>
            <a:ext uri="{FF2B5EF4-FFF2-40B4-BE49-F238E27FC236}">
              <a16:creationId xmlns:a16="http://schemas.microsoft.com/office/drawing/2014/main" id="{94373A88-ACE1-9C37-6240-0F2EC72FF4B4}"/>
            </a:ext>
          </a:extLst>
        </xdr:cNvPr>
        <xdr:cNvSpPr txBox="1"/>
      </xdr:nvSpPr>
      <xdr:spPr bwMode="auto">
        <a:xfrm>
          <a:off x="12895362" y="103822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70" name="Text Box 24">
          <a:extLst>
            <a:ext uri="{FF2B5EF4-FFF2-40B4-BE49-F238E27FC236}">
              <a16:creationId xmlns:a16="http://schemas.microsoft.com/office/drawing/2014/main" id="{CB524220-AB12-5C2D-4E12-98C4FE128D17}"/>
            </a:ext>
          </a:extLst>
        </xdr:cNvPr>
        <xdr:cNvSpPr txBox="1"/>
      </xdr:nvSpPr>
      <xdr:spPr bwMode="auto">
        <a:xfrm>
          <a:off x="8240427" y="10639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71" name="Text Box 25">
          <a:extLst>
            <a:ext uri="{FF2B5EF4-FFF2-40B4-BE49-F238E27FC236}">
              <a16:creationId xmlns:a16="http://schemas.microsoft.com/office/drawing/2014/main" id="{A1AF4CFE-16A0-0445-FF94-BB5E35A13DF1}"/>
            </a:ext>
          </a:extLst>
        </xdr:cNvPr>
        <xdr:cNvSpPr txBox="1"/>
      </xdr:nvSpPr>
      <xdr:spPr bwMode="auto">
        <a:xfrm>
          <a:off x="12895362" y="103822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72" name="Text Box 26">
          <a:extLst>
            <a:ext uri="{FF2B5EF4-FFF2-40B4-BE49-F238E27FC236}">
              <a16:creationId xmlns:a16="http://schemas.microsoft.com/office/drawing/2014/main" id="{4D396C5F-FE9F-8CAF-5734-5AB8440012B3}"/>
            </a:ext>
          </a:extLst>
        </xdr:cNvPr>
        <xdr:cNvSpPr txBox="1"/>
      </xdr:nvSpPr>
      <xdr:spPr bwMode="auto">
        <a:xfrm>
          <a:off x="8240427" y="10639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47</xdr:row>
      <xdr:rowOff>0</xdr:rowOff>
    </xdr:from>
    <xdr:to>
      <xdr:col>9</xdr:col>
      <xdr:colOff>180975</xdr:colOff>
      <xdr:row>47</xdr:row>
      <xdr:rowOff>0</xdr:rowOff>
    </xdr:to>
    <xdr:sp macro="" textlink="">
      <xdr:nvSpPr>
        <xdr:cNvPr id="73" name="Text Box 27">
          <a:extLst>
            <a:ext uri="{FF2B5EF4-FFF2-40B4-BE49-F238E27FC236}">
              <a16:creationId xmlns:a16="http://schemas.microsoft.com/office/drawing/2014/main" id="{8B1EDE31-7FBD-6C0A-586C-12001784ECC6}"/>
            </a:ext>
          </a:extLst>
        </xdr:cNvPr>
        <xdr:cNvSpPr txBox="1"/>
      </xdr:nvSpPr>
      <xdr:spPr bwMode="auto">
        <a:xfrm>
          <a:off x="9544" y="72961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74" name="Text Box 28">
          <a:extLst>
            <a:ext uri="{FF2B5EF4-FFF2-40B4-BE49-F238E27FC236}">
              <a16:creationId xmlns:a16="http://schemas.microsoft.com/office/drawing/2014/main" id="{A772CD22-8E88-43EC-6C93-7875DE534620}"/>
            </a:ext>
          </a:extLst>
        </xdr:cNvPr>
        <xdr:cNvSpPr txBox="1"/>
      </xdr:nvSpPr>
      <xdr:spPr bwMode="auto">
        <a:xfrm>
          <a:off x="12895362" y="9096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75" name="Text Box 29">
          <a:extLst>
            <a:ext uri="{FF2B5EF4-FFF2-40B4-BE49-F238E27FC236}">
              <a16:creationId xmlns:a16="http://schemas.microsoft.com/office/drawing/2014/main" id="{7BD2489C-4715-9521-2B46-A4284DEC25E2}"/>
            </a:ext>
          </a:extLst>
        </xdr:cNvPr>
        <xdr:cNvSpPr txBox="1"/>
      </xdr:nvSpPr>
      <xdr:spPr bwMode="auto">
        <a:xfrm>
          <a:off x="12895362" y="9096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76" name="Text Box 30">
          <a:extLst>
            <a:ext uri="{FF2B5EF4-FFF2-40B4-BE49-F238E27FC236}">
              <a16:creationId xmlns:a16="http://schemas.microsoft.com/office/drawing/2014/main" id="{087E4FF5-158F-37C6-656F-01B8CDDB2EBD}"/>
            </a:ext>
          </a:extLst>
        </xdr:cNvPr>
        <xdr:cNvSpPr txBox="1"/>
      </xdr:nvSpPr>
      <xdr:spPr bwMode="auto">
        <a:xfrm>
          <a:off x="12895362" y="9096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56</xdr:row>
      <xdr:rowOff>0</xdr:rowOff>
    </xdr:from>
    <xdr:to>
      <xdr:col>19</xdr:col>
      <xdr:colOff>323980</xdr:colOff>
      <xdr:row>56</xdr:row>
      <xdr:rowOff>0</xdr:rowOff>
    </xdr:to>
    <xdr:sp macro="" textlink="">
      <xdr:nvSpPr>
        <xdr:cNvPr id="77" name="Text Box 31">
          <a:extLst>
            <a:ext uri="{FF2B5EF4-FFF2-40B4-BE49-F238E27FC236}">
              <a16:creationId xmlns:a16="http://schemas.microsoft.com/office/drawing/2014/main" id="{395971DE-C75D-D5E9-936B-10E689B5BBF2}"/>
            </a:ext>
          </a:extLst>
        </xdr:cNvPr>
        <xdr:cNvSpPr txBox="1"/>
      </xdr:nvSpPr>
      <xdr:spPr bwMode="auto">
        <a:xfrm>
          <a:off x="15716064" y="9096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70</xdr:row>
      <xdr:rowOff>0</xdr:rowOff>
    </xdr:from>
    <xdr:to>
      <xdr:col>13</xdr:col>
      <xdr:colOff>2295097</xdr:colOff>
      <xdr:row>70</xdr:row>
      <xdr:rowOff>0</xdr:rowOff>
    </xdr:to>
    <xdr:sp macro="" textlink="">
      <xdr:nvSpPr>
        <xdr:cNvPr id="78" name="Text Box 32">
          <a:extLst>
            <a:ext uri="{FF2B5EF4-FFF2-40B4-BE49-F238E27FC236}">
              <a16:creationId xmlns:a16="http://schemas.microsoft.com/office/drawing/2014/main" id="{C5E90CC4-FDC7-025B-54EA-F012D27FACC0}"/>
            </a:ext>
          </a:extLst>
        </xdr:cNvPr>
        <xdr:cNvSpPr txBox="1"/>
      </xdr:nvSpPr>
      <xdr:spPr bwMode="auto">
        <a:xfrm>
          <a:off x="8161400" y="10125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70</xdr:row>
      <xdr:rowOff>0</xdr:rowOff>
    </xdr:from>
    <xdr:to>
      <xdr:col>10</xdr:col>
      <xdr:colOff>1553394</xdr:colOff>
      <xdr:row>70</xdr:row>
      <xdr:rowOff>0</xdr:rowOff>
    </xdr:to>
    <xdr:sp macro="" textlink="">
      <xdr:nvSpPr>
        <xdr:cNvPr id="79" name="Text Box 33">
          <a:extLst>
            <a:ext uri="{FF2B5EF4-FFF2-40B4-BE49-F238E27FC236}">
              <a16:creationId xmlns:a16="http://schemas.microsoft.com/office/drawing/2014/main" id="{E1A0F8D8-C534-8A30-6E83-25CF67C5066B}"/>
            </a:ext>
          </a:extLst>
        </xdr:cNvPr>
        <xdr:cNvSpPr txBox="1"/>
      </xdr:nvSpPr>
      <xdr:spPr bwMode="auto">
        <a:xfrm>
          <a:off x="1161380" y="10125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80" name="Text Box 34">
          <a:extLst>
            <a:ext uri="{FF2B5EF4-FFF2-40B4-BE49-F238E27FC236}">
              <a16:creationId xmlns:a16="http://schemas.microsoft.com/office/drawing/2014/main" id="{C9FA25F1-F781-8D06-9A36-A899396BE018}"/>
            </a:ext>
          </a:extLst>
        </xdr:cNvPr>
        <xdr:cNvSpPr txBox="1"/>
      </xdr:nvSpPr>
      <xdr:spPr bwMode="auto">
        <a:xfrm>
          <a:off x="8240427" y="10125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81" name="Text Box 35">
          <a:extLst>
            <a:ext uri="{FF2B5EF4-FFF2-40B4-BE49-F238E27FC236}">
              <a16:creationId xmlns:a16="http://schemas.microsoft.com/office/drawing/2014/main" id="{7345AA73-C736-E517-AE11-3FFAB13A916A}"/>
            </a:ext>
          </a:extLst>
        </xdr:cNvPr>
        <xdr:cNvSpPr txBox="1"/>
      </xdr:nvSpPr>
      <xdr:spPr bwMode="auto">
        <a:xfrm>
          <a:off x="8240427" y="10125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82" name="Text Box 36">
          <a:extLst>
            <a:ext uri="{FF2B5EF4-FFF2-40B4-BE49-F238E27FC236}">
              <a16:creationId xmlns:a16="http://schemas.microsoft.com/office/drawing/2014/main" id="{45AA349A-E62D-61E8-B409-012AA39D2FDE}"/>
            </a:ext>
          </a:extLst>
        </xdr:cNvPr>
        <xdr:cNvSpPr txBox="1"/>
      </xdr:nvSpPr>
      <xdr:spPr bwMode="auto">
        <a:xfrm>
          <a:off x="8240427" y="10125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56</xdr:row>
      <xdr:rowOff>0</xdr:rowOff>
    </xdr:from>
    <xdr:to>
      <xdr:col>9</xdr:col>
      <xdr:colOff>180975</xdr:colOff>
      <xdr:row>56</xdr:row>
      <xdr:rowOff>0</xdr:rowOff>
    </xdr:to>
    <xdr:sp macro="" textlink="">
      <xdr:nvSpPr>
        <xdr:cNvPr id="83" name="Text Box 37">
          <a:extLst>
            <a:ext uri="{FF2B5EF4-FFF2-40B4-BE49-F238E27FC236}">
              <a16:creationId xmlns:a16="http://schemas.microsoft.com/office/drawing/2014/main" id="{D051890D-38C8-107A-3416-0AB732689D80}"/>
            </a:ext>
          </a:extLst>
        </xdr:cNvPr>
        <xdr:cNvSpPr txBox="1"/>
      </xdr:nvSpPr>
      <xdr:spPr bwMode="auto">
        <a:xfrm>
          <a:off x="9544" y="9096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70</xdr:row>
      <xdr:rowOff>0</xdr:rowOff>
    </xdr:from>
    <xdr:to>
      <xdr:col>9</xdr:col>
      <xdr:colOff>180975</xdr:colOff>
      <xdr:row>70</xdr:row>
      <xdr:rowOff>0</xdr:rowOff>
    </xdr:to>
    <xdr:sp macro="" textlink="">
      <xdr:nvSpPr>
        <xdr:cNvPr id="84" name="Text Box 38">
          <a:extLst>
            <a:ext uri="{FF2B5EF4-FFF2-40B4-BE49-F238E27FC236}">
              <a16:creationId xmlns:a16="http://schemas.microsoft.com/office/drawing/2014/main" id="{C78831BC-780F-2FA5-BB60-BCDBBF48FA8E}"/>
            </a:ext>
          </a:extLst>
        </xdr:cNvPr>
        <xdr:cNvSpPr txBox="1"/>
      </xdr:nvSpPr>
      <xdr:spPr bwMode="auto">
        <a:xfrm>
          <a:off x="9544" y="10125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1085850</xdr:colOff>
      <xdr:row>43</xdr:row>
      <xdr:rowOff>180975</xdr:rowOff>
    </xdr:from>
    <xdr:to>
      <xdr:col>14</xdr:col>
      <xdr:colOff>3124200</xdr:colOff>
      <xdr:row>50</xdr:row>
      <xdr:rowOff>123825</xdr:rowOff>
    </xdr:to>
    <xdr:sp macro="" textlink="">
      <xdr:nvSpPr>
        <xdr:cNvPr id="85"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64484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74</xdr:row>
      <xdr:rowOff>0</xdr:rowOff>
    </xdr:from>
    <xdr:to>
      <xdr:col>9</xdr:col>
      <xdr:colOff>180975</xdr:colOff>
      <xdr:row>74</xdr:row>
      <xdr:rowOff>0</xdr:rowOff>
    </xdr:to>
    <xdr:sp macro="" textlink="">
      <xdr:nvSpPr>
        <xdr:cNvPr id="86" name="Text Box 40">
          <a:extLst>
            <a:ext uri="{FF2B5EF4-FFF2-40B4-BE49-F238E27FC236}">
              <a16:creationId xmlns:a16="http://schemas.microsoft.com/office/drawing/2014/main" id="{ACF755AB-8430-1E51-5279-56F533EEA1A7}"/>
            </a:ext>
          </a:extLst>
        </xdr:cNvPr>
        <xdr:cNvSpPr txBox="1"/>
      </xdr:nvSpPr>
      <xdr:spPr bwMode="auto">
        <a:xfrm>
          <a:off x="9544" y="106394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87" name="Text Box 41">
          <a:extLst>
            <a:ext uri="{FF2B5EF4-FFF2-40B4-BE49-F238E27FC236}">
              <a16:creationId xmlns:a16="http://schemas.microsoft.com/office/drawing/2014/main" id="{EB2D51A2-F3B5-FD16-4E74-C4E066F3916F}"/>
            </a:ext>
          </a:extLst>
        </xdr:cNvPr>
        <xdr:cNvSpPr txBox="1"/>
      </xdr:nvSpPr>
      <xdr:spPr bwMode="auto">
        <a:xfrm>
          <a:off x="12895362" y="106394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88" name="Text Box 42">
          <a:extLst>
            <a:ext uri="{FF2B5EF4-FFF2-40B4-BE49-F238E27FC236}">
              <a16:creationId xmlns:a16="http://schemas.microsoft.com/office/drawing/2014/main" id="{B572A867-3C8D-5180-4F31-5036E1ACFB26}"/>
            </a:ext>
          </a:extLst>
        </xdr:cNvPr>
        <xdr:cNvSpPr txBox="1"/>
      </xdr:nvSpPr>
      <xdr:spPr bwMode="auto">
        <a:xfrm>
          <a:off x="12895362" y="106394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89" name="Text Box 43">
          <a:extLst>
            <a:ext uri="{FF2B5EF4-FFF2-40B4-BE49-F238E27FC236}">
              <a16:creationId xmlns:a16="http://schemas.microsoft.com/office/drawing/2014/main" id="{9E178FE3-773B-1420-42B8-45DA23836D48}"/>
            </a:ext>
          </a:extLst>
        </xdr:cNvPr>
        <xdr:cNvSpPr txBox="1"/>
      </xdr:nvSpPr>
      <xdr:spPr bwMode="auto">
        <a:xfrm>
          <a:off x="12895362" y="106394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74</xdr:row>
      <xdr:rowOff>0</xdr:rowOff>
    </xdr:from>
    <xdr:to>
      <xdr:col>19</xdr:col>
      <xdr:colOff>323980</xdr:colOff>
      <xdr:row>74</xdr:row>
      <xdr:rowOff>0</xdr:rowOff>
    </xdr:to>
    <xdr:sp macro="" textlink="">
      <xdr:nvSpPr>
        <xdr:cNvPr id="90" name="Text Box 44">
          <a:extLst>
            <a:ext uri="{FF2B5EF4-FFF2-40B4-BE49-F238E27FC236}">
              <a16:creationId xmlns:a16="http://schemas.microsoft.com/office/drawing/2014/main" id="{672B38B8-4CBD-1990-11AE-B452347E9190}"/>
            </a:ext>
          </a:extLst>
        </xdr:cNvPr>
        <xdr:cNvSpPr txBox="1"/>
      </xdr:nvSpPr>
      <xdr:spPr bwMode="auto">
        <a:xfrm>
          <a:off x="15716064" y="106394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74</xdr:row>
      <xdr:rowOff>0</xdr:rowOff>
    </xdr:from>
    <xdr:to>
      <xdr:col>9</xdr:col>
      <xdr:colOff>180975</xdr:colOff>
      <xdr:row>74</xdr:row>
      <xdr:rowOff>0</xdr:rowOff>
    </xdr:to>
    <xdr:sp macro="" textlink="">
      <xdr:nvSpPr>
        <xdr:cNvPr id="91" name="Text Box 50">
          <a:extLst>
            <a:ext uri="{FF2B5EF4-FFF2-40B4-BE49-F238E27FC236}">
              <a16:creationId xmlns:a16="http://schemas.microsoft.com/office/drawing/2014/main" id="{803E0368-2A15-E359-2A28-C50EA1870574}"/>
            </a:ext>
          </a:extLst>
        </xdr:cNvPr>
        <xdr:cNvSpPr txBox="1"/>
      </xdr:nvSpPr>
      <xdr:spPr bwMode="auto">
        <a:xfrm>
          <a:off x="9544" y="106394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92" name="Text Box 1">
          <a:extLst>
            <a:ext uri="{FF2B5EF4-FFF2-40B4-BE49-F238E27FC236}">
              <a16:creationId xmlns:a16="http://schemas.microsoft.com/office/drawing/2014/main" id="{22146968-06C1-D41E-3AB2-5E01DA53B7A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93" name="Text Box 2">
          <a:extLst>
            <a:ext uri="{FF2B5EF4-FFF2-40B4-BE49-F238E27FC236}">
              <a16:creationId xmlns:a16="http://schemas.microsoft.com/office/drawing/2014/main" id="{40EF1432-84FE-0A8B-99D4-312F0AB9D31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94" name="Text Box 3">
          <a:extLst>
            <a:ext uri="{FF2B5EF4-FFF2-40B4-BE49-F238E27FC236}">
              <a16:creationId xmlns:a16="http://schemas.microsoft.com/office/drawing/2014/main" id="{4A2AE8E9-1A0F-C1E3-647A-0EF78D1C0E7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2</xdr:row>
      <xdr:rowOff>0</xdr:rowOff>
    </xdr:from>
    <xdr:to>
      <xdr:col>19</xdr:col>
      <xdr:colOff>323980</xdr:colOff>
      <xdr:row>2</xdr:row>
      <xdr:rowOff>0</xdr:rowOff>
    </xdr:to>
    <xdr:sp macro="" textlink="">
      <xdr:nvSpPr>
        <xdr:cNvPr id="95" name="Text Box 4">
          <a:extLst>
            <a:ext uri="{FF2B5EF4-FFF2-40B4-BE49-F238E27FC236}">
              <a16:creationId xmlns:a16="http://schemas.microsoft.com/office/drawing/2014/main" id="{5DB8EFF1-CAA7-718E-3324-97DEF74AD023}"/>
            </a:ext>
          </a:extLst>
        </xdr:cNvPr>
        <xdr:cNvSpPr txBox="1"/>
      </xdr:nvSpPr>
      <xdr:spPr bwMode="auto">
        <a:xfrm>
          <a:off x="15716064" y="514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2</xdr:row>
      <xdr:rowOff>0</xdr:rowOff>
    </xdr:from>
    <xdr:to>
      <xdr:col>13</xdr:col>
      <xdr:colOff>2295097</xdr:colOff>
      <xdr:row>2</xdr:row>
      <xdr:rowOff>0</xdr:rowOff>
    </xdr:to>
    <xdr:sp macro="" textlink="">
      <xdr:nvSpPr>
        <xdr:cNvPr id="96" name="Text Box 5">
          <a:extLst>
            <a:ext uri="{FF2B5EF4-FFF2-40B4-BE49-F238E27FC236}">
              <a16:creationId xmlns:a16="http://schemas.microsoft.com/office/drawing/2014/main" id="{655715BA-2D9C-004B-85E2-0062611AED23}"/>
            </a:ext>
          </a:extLst>
        </xdr:cNvPr>
        <xdr:cNvSpPr txBox="1"/>
      </xdr:nvSpPr>
      <xdr:spPr bwMode="auto">
        <a:xfrm>
          <a:off x="8161400" y="514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2</xdr:row>
      <xdr:rowOff>0</xdr:rowOff>
    </xdr:from>
    <xdr:to>
      <xdr:col>10</xdr:col>
      <xdr:colOff>1553394</xdr:colOff>
      <xdr:row>2</xdr:row>
      <xdr:rowOff>0</xdr:rowOff>
    </xdr:to>
    <xdr:sp macro="" textlink="">
      <xdr:nvSpPr>
        <xdr:cNvPr id="97" name="Text Box 6">
          <a:extLst>
            <a:ext uri="{FF2B5EF4-FFF2-40B4-BE49-F238E27FC236}">
              <a16:creationId xmlns:a16="http://schemas.microsoft.com/office/drawing/2014/main" id="{238825B7-9FBA-9260-9C6A-275FB2C21AD6}"/>
            </a:ext>
          </a:extLst>
        </xdr:cNvPr>
        <xdr:cNvSpPr txBox="1"/>
      </xdr:nvSpPr>
      <xdr:spPr bwMode="auto">
        <a:xfrm>
          <a:off x="1161380" y="514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98" name="Text Box 7">
          <a:extLst>
            <a:ext uri="{FF2B5EF4-FFF2-40B4-BE49-F238E27FC236}">
              <a16:creationId xmlns:a16="http://schemas.microsoft.com/office/drawing/2014/main" id="{286160A0-66C5-54F9-77C9-D925B5D99711}"/>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99" name="Text Box 8">
          <a:extLst>
            <a:ext uri="{FF2B5EF4-FFF2-40B4-BE49-F238E27FC236}">
              <a16:creationId xmlns:a16="http://schemas.microsoft.com/office/drawing/2014/main" id="{591BFB03-B86D-DDE7-9BE9-7B2F217CAD14}"/>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00" name="Text Box 9">
          <a:extLst>
            <a:ext uri="{FF2B5EF4-FFF2-40B4-BE49-F238E27FC236}">
              <a16:creationId xmlns:a16="http://schemas.microsoft.com/office/drawing/2014/main" id="{6AE8207B-6D50-30D1-9278-E501EF5297BB}"/>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2</xdr:row>
      <xdr:rowOff>0</xdr:rowOff>
    </xdr:from>
    <xdr:to>
      <xdr:col>9</xdr:col>
      <xdr:colOff>180975</xdr:colOff>
      <xdr:row>2</xdr:row>
      <xdr:rowOff>0</xdr:rowOff>
    </xdr:to>
    <xdr:sp macro="" textlink="">
      <xdr:nvSpPr>
        <xdr:cNvPr id="101" name="Text Box 10">
          <a:extLst>
            <a:ext uri="{FF2B5EF4-FFF2-40B4-BE49-F238E27FC236}">
              <a16:creationId xmlns:a16="http://schemas.microsoft.com/office/drawing/2014/main" id="{7AD419B8-D887-4351-8553-E151669E57E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02" name="Text Box 11">
          <a:extLst>
            <a:ext uri="{FF2B5EF4-FFF2-40B4-BE49-F238E27FC236}">
              <a16:creationId xmlns:a16="http://schemas.microsoft.com/office/drawing/2014/main" id="{FAAB3A9E-BC82-6263-40B5-20FC4CBD27BD}"/>
            </a:ext>
          </a:extLst>
        </xdr:cNvPr>
        <xdr:cNvSpPr txBox="1"/>
      </xdr:nvSpPr>
      <xdr:spPr bwMode="auto">
        <a:xfrm>
          <a:off x="12895362" y="103822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03" name="Text Box 12">
          <a:extLst>
            <a:ext uri="{FF2B5EF4-FFF2-40B4-BE49-F238E27FC236}">
              <a16:creationId xmlns:a16="http://schemas.microsoft.com/office/drawing/2014/main" id="{3A594E88-94BD-192C-83E8-F86A630FC503}"/>
            </a:ext>
          </a:extLst>
        </xdr:cNvPr>
        <xdr:cNvSpPr txBox="1"/>
      </xdr:nvSpPr>
      <xdr:spPr bwMode="auto">
        <a:xfrm>
          <a:off x="12895362" y="103822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04" name="Text Box 13">
          <a:extLst>
            <a:ext uri="{FF2B5EF4-FFF2-40B4-BE49-F238E27FC236}">
              <a16:creationId xmlns:a16="http://schemas.microsoft.com/office/drawing/2014/main" id="{8FF0975B-A517-680C-ECA4-644223BB0140}"/>
            </a:ext>
          </a:extLst>
        </xdr:cNvPr>
        <xdr:cNvSpPr txBox="1"/>
      </xdr:nvSpPr>
      <xdr:spPr bwMode="auto">
        <a:xfrm>
          <a:off x="12895362" y="103822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71</xdr:row>
      <xdr:rowOff>0</xdr:rowOff>
    </xdr:from>
    <xdr:to>
      <xdr:col>19</xdr:col>
      <xdr:colOff>323980</xdr:colOff>
      <xdr:row>71</xdr:row>
      <xdr:rowOff>0</xdr:rowOff>
    </xdr:to>
    <xdr:sp macro="" textlink="">
      <xdr:nvSpPr>
        <xdr:cNvPr id="105" name="Text Box 14">
          <a:extLst>
            <a:ext uri="{FF2B5EF4-FFF2-40B4-BE49-F238E27FC236}">
              <a16:creationId xmlns:a16="http://schemas.microsoft.com/office/drawing/2014/main" id="{28975C07-ECC5-2CEA-2424-4AE52DDA31C2}"/>
            </a:ext>
          </a:extLst>
        </xdr:cNvPr>
        <xdr:cNvSpPr txBox="1"/>
      </xdr:nvSpPr>
      <xdr:spPr bwMode="auto">
        <a:xfrm>
          <a:off x="15716064" y="103822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74</xdr:row>
      <xdr:rowOff>0</xdr:rowOff>
    </xdr:from>
    <xdr:to>
      <xdr:col>13</xdr:col>
      <xdr:colOff>2295097</xdr:colOff>
      <xdr:row>74</xdr:row>
      <xdr:rowOff>0</xdr:rowOff>
    </xdr:to>
    <xdr:sp macro="" textlink="">
      <xdr:nvSpPr>
        <xdr:cNvPr id="106" name="Text Box 15">
          <a:extLst>
            <a:ext uri="{FF2B5EF4-FFF2-40B4-BE49-F238E27FC236}">
              <a16:creationId xmlns:a16="http://schemas.microsoft.com/office/drawing/2014/main" id="{B826C4A1-011D-7CD9-95C7-86539FBC5244}"/>
            </a:ext>
          </a:extLst>
        </xdr:cNvPr>
        <xdr:cNvSpPr txBox="1"/>
      </xdr:nvSpPr>
      <xdr:spPr bwMode="auto">
        <a:xfrm>
          <a:off x="8161400" y="10639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74</xdr:row>
      <xdr:rowOff>0</xdr:rowOff>
    </xdr:from>
    <xdr:to>
      <xdr:col>10</xdr:col>
      <xdr:colOff>1553394</xdr:colOff>
      <xdr:row>74</xdr:row>
      <xdr:rowOff>0</xdr:rowOff>
    </xdr:to>
    <xdr:sp macro="" textlink="">
      <xdr:nvSpPr>
        <xdr:cNvPr id="107" name="Text Box 16">
          <a:extLst>
            <a:ext uri="{FF2B5EF4-FFF2-40B4-BE49-F238E27FC236}">
              <a16:creationId xmlns:a16="http://schemas.microsoft.com/office/drawing/2014/main" id="{86E0BBAD-2379-7E1F-1380-1A2C609E4C92}"/>
            </a:ext>
          </a:extLst>
        </xdr:cNvPr>
        <xdr:cNvSpPr txBox="1"/>
      </xdr:nvSpPr>
      <xdr:spPr bwMode="auto">
        <a:xfrm>
          <a:off x="1161380" y="106394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08" name="Text Box 17">
          <a:extLst>
            <a:ext uri="{FF2B5EF4-FFF2-40B4-BE49-F238E27FC236}">
              <a16:creationId xmlns:a16="http://schemas.microsoft.com/office/drawing/2014/main" id="{77B2A567-C472-6451-8D06-AE69CF8C4F13}"/>
            </a:ext>
          </a:extLst>
        </xdr:cNvPr>
        <xdr:cNvSpPr txBox="1"/>
      </xdr:nvSpPr>
      <xdr:spPr bwMode="auto">
        <a:xfrm>
          <a:off x="8240427" y="10639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09" name="Text Box 18">
          <a:extLst>
            <a:ext uri="{FF2B5EF4-FFF2-40B4-BE49-F238E27FC236}">
              <a16:creationId xmlns:a16="http://schemas.microsoft.com/office/drawing/2014/main" id="{D6B2EF56-3048-EDBA-1677-58F2423FC83C}"/>
            </a:ext>
          </a:extLst>
        </xdr:cNvPr>
        <xdr:cNvSpPr txBox="1"/>
      </xdr:nvSpPr>
      <xdr:spPr bwMode="auto">
        <a:xfrm>
          <a:off x="8240427" y="10639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10" name="Text Box 19">
          <a:extLst>
            <a:ext uri="{FF2B5EF4-FFF2-40B4-BE49-F238E27FC236}">
              <a16:creationId xmlns:a16="http://schemas.microsoft.com/office/drawing/2014/main" id="{ED00C136-0842-9BA0-AB25-859EA0E0EF42}"/>
            </a:ext>
          </a:extLst>
        </xdr:cNvPr>
        <xdr:cNvSpPr txBox="1"/>
      </xdr:nvSpPr>
      <xdr:spPr bwMode="auto">
        <a:xfrm>
          <a:off x="8240427" y="10639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71</xdr:row>
      <xdr:rowOff>0</xdr:rowOff>
    </xdr:from>
    <xdr:to>
      <xdr:col>9</xdr:col>
      <xdr:colOff>180975</xdr:colOff>
      <xdr:row>71</xdr:row>
      <xdr:rowOff>0</xdr:rowOff>
    </xdr:to>
    <xdr:sp macro="" textlink="">
      <xdr:nvSpPr>
        <xdr:cNvPr id="111" name="Text Box 20">
          <a:extLst>
            <a:ext uri="{FF2B5EF4-FFF2-40B4-BE49-F238E27FC236}">
              <a16:creationId xmlns:a16="http://schemas.microsoft.com/office/drawing/2014/main" id="{EF61F9CA-0D3C-A489-F56E-46B2D673118E}"/>
            </a:ext>
          </a:extLst>
        </xdr:cNvPr>
        <xdr:cNvSpPr txBox="1"/>
      </xdr:nvSpPr>
      <xdr:spPr bwMode="auto">
        <a:xfrm>
          <a:off x="9544" y="103822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71</xdr:row>
      <xdr:rowOff>0</xdr:rowOff>
    </xdr:from>
    <xdr:to>
      <xdr:col>15</xdr:col>
      <xdr:colOff>942640</xdr:colOff>
      <xdr:row>71</xdr:row>
      <xdr:rowOff>0</xdr:rowOff>
    </xdr:to>
    <xdr:sp macro="" textlink="">
      <xdr:nvSpPr>
        <xdr:cNvPr id="112" name="Text Box 21">
          <a:extLst>
            <a:ext uri="{FF2B5EF4-FFF2-40B4-BE49-F238E27FC236}">
              <a16:creationId xmlns:a16="http://schemas.microsoft.com/office/drawing/2014/main" id="{8894D3D3-A8AC-3A6B-85D2-0D5D66E89A95}"/>
            </a:ext>
          </a:extLst>
        </xdr:cNvPr>
        <xdr:cNvSpPr txBox="1"/>
      </xdr:nvSpPr>
      <xdr:spPr bwMode="auto">
        <a:xfrm>
          <a:off x="13373323" y="103822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74</xdr:row>
      <xdr:rowOff>0</xdr:rowOff>
    </xdr:from>
    <xdr:to>
      <xdr:col>13</xdr:col>
      <xdr:colOff>2248998</xdr:colOff>
      <xdr:row>74</xdr:row>
      <xdr:rowOff>0</xdr:rowOff>
    </xdr:to>
    <xdr:sp macro="" textlink="">
      <xdr:nvSpPr>
        <xdr:cNvPr id="113" name="Text Box 22">
          <a:extLst>
            <a:ext uri="{FF2B5EF4-FFF2-40B4-BE49-F238E27FC236}">
              <a16:creationId xmlns:a16="http://schemas.microsoft.com/office/drawing/2014/main" id="{6F338D0F-0B62-C17F-58E9-FBD1E25FD0F7}"/>
            </a:ext>
          </a:extLst>
        </xdr:cNvPr>
        <xdr:cNvSpPr txBox="1"/>
      </xdr:nvSpPr>
      <xdr:spPr bwMode="auto">
        <a:xfrm>
          <a:off x="8085665" y="106394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14" name="Text Box 23">
          <a:extLst>
            <a:ext uri="{FF2B5EF4-FFF2-40B4-BE49-F238E27FC236}">
              <a16:creationId xmlns:a16="http://schemas.microsoft.com/office/drawing/2014/main" id="{81AFDC78-4C61-7311-9439-6AFD1FA66D2E}"/>
            </a:ext>
          </a:extLst>
        </xdr:cNvPr>
        <xdr:cNvSpPr txBox="1"/>
      </xdr:nvSpPr>
      <xdr:spPr bwMode="auto">
        <a:xfrm>
          <a:off x="12895362" y="103822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15" name="Text Box 24">
          <a:extLst>
            <a:ext uri="{FF2B5EF4-FFF2-40B4-BE49-F238E27FC236}">
              <a16:creationId xmlns:a16="http://schemas.microsoft.com/office/drawing/2014/main" id="{A948390F-0570-C8A4-46F2-C8EC9CFBA6E3}"/>
            </a:ext>
          </a:extLst>
        </xdr:cNvPr>
        <xdr:cNvSpPr txBox="1"/>
      </xdr:nvSpPr>
      <xdr:spPr bwMode="auto">
        <a:xfrm>
          <a:off x="8240427" y="10639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16" name="Text Box 25">
          <a:extLst>
            <a:ext uri="{FF2B5EF4-FFF2-40B4-BE49-F238E27FC236}">
              <a16:creationId xmlns:a16="http://schemas.microsoft.com/office/drawing/2014/main" id="{B540557E-41E8-9DBD-FE6D-BC66E62CC838}"/>
            </a:ext>
          </a:extLst>
        </xdr:cNvPr>
        <xdr:cNvSpPr txBox="1"/>
      </xdr:nvSpPr>
      <xdr:spPr bwMode="auto">
        <a:xfrm>
          <a:off x="12895362" y="103822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17" name="Text Box 26">
          <a:extLst>
            <a:ext uri="{FF2B5EF4-FFF2-40B4-BE49-F238E27FC236}">
              <a16:creationId xmlns:a16="http://schemas.microsoft.com/office/drawing/2014/main" id="{2CD8838F-85DB-02EB-7699-466956A27F1C}"/>
            </a:ext>
          </a:extLst>
        </xdr:cNvPr>
        <xdr:cNvSpPr txBox="1"/>
      </xdr:nvSpPr>
      <xdr:spPr bwMode="auto">
        <a:xfrm>
          <a:off x="8240427" y="10639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47</xdr:row>
      <xdr:rowOff>0</xdr:rowOff>
    </xdr:from>
    <xdr:to>
      <xdr:col>9</xdr:col>
      <xdr:colOff>180975</xdr:colOff>
      <xdr:row>47</xdr:row>
      <xdr:rowOff>0</xdr:rowOff>
    </xdr:to>
    <xdr:sp macro="" textlink="">
      <xdr:nvSpPr>
        <xdr:cNvPr id="118" name="Text Box 27">
          <a:extLst>
            <a:ext uri="{FF2B5EF4-FFF2-40B4-BE49-F238E27FC236}">
              <a16:creationId xmlns:a16="http://schemas.microsoft.com/office/drawing/2014/main" id="{724138C8-4126-0E3E-40E5-320290870925}"/>
            </a:ext>
          </a:extLst>
        </xdr:cNvPr>
        <xdr:cNvSpPr txBox="1"/>
      </xdr:nvSpPr>
      <xdr:spPr bwMode="auto">
        <a:xfrm>
          <a:off x="9544" y="72961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19" name="Text Box 28">
          <a:extLst>
            <a:ext uri="{FF2B5EF4-FFF2-40B4-BE49-F238E27FC236}">
              <a16:creationId xmlns:a16="http://schemas.microsoft.com/office/drawing/2014/main" id="{86874A15-288D-2DB6-5169-A9388AFB7B61}"/>
            </a:ext>
          </a:extLst>
        </xdr:cNvPr>
        <xdr:cNvSpPr txBox="1"/>
      </xdr:nvSpPr>
      <xdr:spPr bwMode="auto">
        <a:xfrm>
          <a:off x="12895362" y="9096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20" name="Text Box 29">
          <a:extLst>
            <a:ext uri="{FF2B5EF4-FFF2-40B4-BE49-F238E27FC236}">
              <a16:creationId xmlns:a16="http://schemas.microsoft.com/office/drawing/2014/main" id="{E648C8E7-92AC-AA45-2B2D-49E60A553692}"/>
            </a:ext>
          </a:extLst>
        </xdr:cNvPr>
        <xdr:cNvSpPr txBox="1"/>
      </xdr:nvSpPr>
      <xdr:spPr bwMode="auto">
        <a:xfrm>
          <a:off x="12895362" y="9096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21" name="Text Box 30">
          <a:extLst>
            <a:ext uri="{FF2B5EF4-FFF2-40B4-BE49-F238E27FC236}">
              <a16:creationId xmlns:a16="http://schemas.microsoft.com/office/drawing/2014/main" id="{389BD4A9-C156-7E0D-0887-1CE8A223858B}"/>
            </a:ext>
          </a:extLst>
        </xdr:cNvPr>
        <xdr:cNvSpPr txBox="1"/>
      </xdr:nvSpPr>
      <xdr:spPr bwMode="auto">
        <a:xfrm>
          <a:off x="12895362" y="9096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55</xdr:row>
      <xdr:rowOff>0</xdr:rowOff>
    </xdr:from>
    <xdr:to>
      <xdr:col>19</xdr:col>
      <xdr:colOff>323980</xdr:colOff>
      <xdr:row>55</xdr:row>
      <xdr:rowOff>0</xdr:rowOff>
    </xdr:to>
    <xdr:sp macro="" textlink="">
      <xdr:nvSpPr>
        <xdr:cNvPr id="122" name="Text Box 31">
          <a:extLst>
            <a:ext uri="{FF2B5EF4-FFF2-40B4-BE49-F238E27FC236}">
              <a16:creationId xmlns:a16="http://schemas.microsoft.com/office/drawing/2014/main" id="{678EA985-579B-5F6C-0AF3-A7EC0DB82B83}"/>
            </a:ext>
          </a:extLst>
        </xdr:cNvPr>
        <xdr:cNvSpPr txBox="1"/>
      </xdr:nvSpPr>
      <xdr:spPr bwMode="auto">
        <a:xfrm>
          <a:off x="15716064" y="9096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70</xdr:row>
      <xdr:rowOff>0</xdr:rowOff>
    </xdr:from>
    <xdr:to>
      <xdr:col>13</xdr:col>
      <xdr:colOff>2295097</xdr:colOff>
      <xdr:row>70</xdr:row>
      <xdr:rowOff>0</xdr:rowOff>
    </xdr:to>
    <xdr:sp macro="" textlink="">
      <xdr:nvSpPr>
        <xdr:cNvPr id="123" name="Text Box 32">
          <a:extLst>
            <a:ext uri="{FF2B5EF4-FFF2-40B4-BE49-F238E27FC236}">
              <a16:creationId xmlns:a16="http://schemas.microsoft.com/office/drawing/2014/main" id="{A8E609E5-911E-A08F-BB2F-5558A2BD61FC}"/>
            </a:ext>
          </a:extLst>
        </xdr:cNvPr>
        <xdr:cNvSpPr txBox="1"/>
      </xdr:nvSpPr>
      <xdr:spPr bwMode="auto">
        <a:xfrm>
          <a:off x="8161400" y="10125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70</xdr:row>
      <xdr:rowOff>0</xdr:rowOff>
    </xdr:from>
    <xdr:to>
      <xdr:col>10</xdr:col>
      <xdr:colOff>1553394</xdr:colOff>
      <xdr:row>70</xdr:row>
      <xdr:rowOff>0</xdr:rowOff>
    </xdr:to>
    <xdr:sp macro="" textlink="">
      <xdr:nvSpPr>
        <xdr:cNvPr id="124" name="Text Box 33">
          <a:extLst>
            <a:ext uri="{FF2B5EF4-FFF2-40B4-BE49-F238E27FC236}">
              <a16:creationId xmlns:a16="http://schemas.microsoft.com/office/drawing/2014/main" id="{B6152403-5286-E808-B582-A253C084A669}"/>
            </a:ext>
          </a:extLst>
        </xdr:cNvPr>
        <xdr:cNvSpPr txBox="1"/>
      </xdr:nvSpPr>
      <xdr:spPr bwMode="auto">
        <a:xfrm>
          <a:off x="1161380" y="10125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25" name="Text Box 34">
          <a:extLst>
            <a:ext uri="{FF2B5EF4-FFF2-40B4-BE49-F238E27FC236}">
              <a16:creationId xmlns:a16="http://schemas.microsoft.com/office/drawing/2014/main" id="{950FD6CE-D3BE-BF91-1302-F6D26DB54986}"/>
            </a:ext>
          </a:extLst>
        </xdr:cNvPr>
        <xdr:cNvSpPr txBox="1"/>
      </xdr:nvSpPr>
      <xdr:spPr bwMode="auto">
        <a:xfrm>
          <a:off x="8240427" y="10125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26" name="Text Box 35">
          <a:extLst>
            <a:ext uri="{FF2B5EF4-FFF2-40B4-BE49-F238E27FC236}">
              <a16:creationId xmlns:a16="http://schemas.microsoft.com/office/drawing/2014/main" id="{76A7F6C5-CEE8-02B3-A35F-D77EFDEB2BC5}"/>
            </a:ext>
          </a:extLst>
        </xdr:cNvPr>
        <xdr:cNvSpPr txBox="1"/>
      </xdr:nvSpPr>
      <xdr:spPr bwMode="auto">
        <a:xfrm>
          <a:off x="8240427" y="10125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27" name="Text Box 36">
          <a:extLst>
            <a:ext uri="{FF2B5EF4-FFF2-40B4-BE49-F238E27FC236}">
              <a16:creationId xmlns:a16="http://schemas.microsoft.com/office/drawing/2014/main" id="{E7DB0F46-BC4E-8A23-75F3-E7549C0C502A}"/>
            </a:ext>
          </a:extLst>
        </xdr:cNvPr>
        <xdr:cNvSpPr txBox="1"/>
      </xdr:nvSpPr>
      <xdr:spPr bwMode="auto">
        <a:xfrm>
          <a:off x="8240427" y="10125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55</xdr:row>
      <xdr:rowOff>0</xdr:rowOff>
    </xdr:from>
    <xdr:to>
      <xdr:col>9</xdr:col>
      <xdr:colOff>180975</xdr:colOff>
      <xdr:row>55</xdr:row>
      <xdr:rowOff>0</xdr:rowOff>
    </xdr:to>
    <xdr:sp macro="" textlink="">
      <xdr:nvSpPr>
        <xdr:cNvPr id="128" name="Text Box 37">
          <a:extLst>
            <a:ext uri="{FF2B5EF4-FFF2-40B4-BE49-F238E27FC236}">
              <a16:creationId xmlns:a16="http://schemas.microsoft.com/office/drawing/2014/main" id="{30F37DCA-569F-9C89-68BA-F36BA8AC237F}"/>
            </a:ext>
          </a:extLst>
        </xdr:cNvPr>
        <xdr:cNvSpPr txBox="1"/>
      </xdr:nvSpPr>
      <xdr:spPr bwMode="auto">
        <a:xfrm>
          <a:off x="9544" y="9096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70</xdr:row>
      <xdr:rowOff>0</xdr:rowOff>
    </xdr:from>
    <xdr:to>
      <xdr:col>9</xdr:col>
      <xdr:colOff>180975</xdr:colOff>
      <xdr:row>70</xdr:row>
      <xdr:rowOff>0</xdr:rowOff>
    </xdr:to>
    <xdr:sp macro="" textlink="">
      <xdr:nvSpPr>
        <xdr:cNvPr id="129" name="Text Box 38">
          <a:extLst>
            <a:ext uri="{FF2B5EF4-FFF2-40B4-BE49-F238E27FC236}">
              <a16:creationId xmlns:a16="http://schemas.microsoft.com/office/drawing/2014/main" id="{BA5E62CC-0AB4-4814-DA21-613E645BB567}"/>
            </a:ext>
          </a:extLst>
        </xdr:cNvPr>
        <xdr:cNvSpPr txBox="1"/>
      </xdr:nvSpPr>
      <xdr:spPr bwMode="auto">
        <a:xfrm>
          <a:off x="9544" y="10125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1085850</xdr:colOff>
      <xdr:row>43</xdr:row>
      <xdr:rowOff>180975</xdr:rowOff>
    </xdr:from>
    <xdr:to>
      <xdr:col>14</xdr:col>
      <xdr:colOff>3124200</xdr:colOff>
      <xdr:row>50</xdr:row>
      <xdr:rowOff>123825</xdr:rowOff>
    </xdr:to>
    <xdr:sp macro="" textlink="">
      <xdr:nvSpPr>
        <xdr:cNvPr id="130"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64484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74</xdr:row>
      <xdr:rowOff>0</xdr:rowOff>
    </xdr:from>
    <xdr:to>
      <xdr:col>9</xdr:col>
      <xdr:colOff>180975</xdr:colOff>
      <xdr:row>74</xdr:row>
      <xdr:rowOff>0</xdr:rowOff>
    </xdr:to>
    <xdr:sp macro="" textlink="">
      <xdr:nvSpPr>
        <xdr:cNvPr id="131" name="Text Box 40">
          <a:extLst>
            <a:ext uri="{FF2B5EF4-FFF2-40B4-BE49-F238E27FC236}">
              <a16:creationId xmlns:a16="http://schemas.microsoft.com/office/drawing/2014/main" id="{26DDFCD7-A710-0A5F-D9BC-CB2938DFF0A3}"/>
            </a:ext>
          </a:extLst>
        </xdr:cNvPr>
        <xdr:cNvSpPr txBox="1"/>
      </xdr:nvSpPr>
      <xdr:spPr bwMode="auto">
        <a:xfrm>
          <a:off x="9544" y="106394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32" name="Text Box 41">
          <a:extLst>
            <a:ext uri="{FF2B5EF4-FFF2-40B4-BE49-F238E27FC236}">
              <a16:creationId xmlns:a16="http://schemas.microsoft.com/office/drawing/2014/main" id="{9EEAC26A-5A6A-9BB6-1835-D089BB799572}"/>
            </a:ext>
          </a:extLst>
        </xdr:cNvPr>
        <xdr:cNvSpPr txBox="1"/>
      </xdr:nvSpPr>
      <xdr:spPr bwMode="auto">
        <a:xfrm>
          <a:off x="12895362" y="106394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33" name="Text Box 42">
          <a:extLst>
            <a:ext uri="{FF2B5EF4-FFF2-40B4-BE49-F238E27FC236}">
              <a16:creationId xmlns:a16="http://schemas.microsoft.com/office/drawing/2014/main" id="{991F9DC6-62C8-24ED-AE75-A68497E58EE6}"/>
            </a:ext>
          </a:extLst>
        </xdr:cNvPr>
        <xdr:cNvSpPr txBox="1"/>
      </xdr:nvSpPr>
      <xdr:spPr bwMode="auto">
        <a:xfrm>
          <a:off x="12895362" y="106394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34" name="Text Box 43">
          <a:extLst>
            <a:ext uri="{FF2B5EF4-FFF2-40B4-BE49-F238E27FC236}">
              <a16:creationId xmlns:a16="http://schemas.microsoft.com/office/drawing/2014/main" id="{0914B755-A0AC-6C25-BAD7-C93BAAC78A54}"/>
            </a:ext>
          </a:extLst>
        </xdr:cNvPr>
        <xdr:cNvSpPr txBox="1"/>
      </xdr:nvSpPr>
      <xdr:spPr bwMode="auto">
        <a:xfrm>
          <a:off x="12895362" y="106394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74</xdr:row>
      <xdr:rowOff>0</xdr:rowOff>
    </xdr:from>
    <xdr:to>
      <xdr:col>19</xdr:col>
      <xdr:colOff>323980</xdr:colOff>
      <xdr:row>74</xdr:row>
      <xdr:rowOff>0</xdr:rowOff>
    </xdr:to>
    <xdr:sp macro="" textlink="">
      <xdr:nvSpPr>
        <xdr:cNvPr id="135" name="Text Box 44">
          <a:extLst>
            <a:ext uri="{FF2B5EF4-FFF2-40B4-BE49-F238E27FC236}">
              <a16:creationId xmlns:a16="http://schemas.microsoft.com/office/drawing/2014/main" id="{BA2FB0C1-CE5D-6985-54BB-22D2117F0297}"/>
            </a:ext>
          </a:extLst>
        </xdr:cNvPr>
        <xdr:cNvSpPr txBox="1"/>
      </xdr:nvSpPr>
      <xdr:spPr bwMode="auto">
        <a:xfrm>
          <a:off x="15716064" y="106394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74</xdr:row>
      <xdr:rowOff>0</xdr:rowOff>
    </xdr:from>
    <xdr:to>
      <xdr:col>9</xdr:col>
      <xdr:colOff>180975</xdr:colOff>
      <xdr:row>74</xdr:row>
      <xdr:rowOff>0</xdr:rowOff>
    </xdr:to>
    <xdr:sp macro="" textlink="">
      <xdr:nvSpPr>
        <xdr:cNvPr id="136" name="Text Box 50">
          <a:extLst>
            <a:ext uri="{FF2B5EF4-FFF2-40B4-BE49-F238E27FC236}">
              <a16:creationId xmlns:a16="http://schemas.microsoft.com/office/drawing/2014/main" id="{7EB0D4FF-44CE-C4CE-FCA4-A43F9A4DFA69}"/>
            </a:ext>
          </a:extLst>
        </xdr:cNvPr>
        <xdr:cNvSpPr txBox="1"/>
      </xdr:nvSpPr>
      <xdr:spPr bwMode="auto">
        <a:xfrm>
          <a:off x="9544" y="106394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137" name="Text Box 1">
          <a:extLst>
            <a:ext uri="{FF2B5EF4-FFF2-40B4-BE49-F238E27FC236}">
              <a16:creationId xmlns:a16="http://schemas.microsoft.com/office/drawing/2014/main" id="{31C55D11-4724-589D-880A-8D0CAF644DE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138" name="Text Box 2">
          <a:extLst>
            <a:ext uri="{FF2B5EF4-FFF2-40B4-BE49-F238E27FC236}">
              <a16:creationId xmlns:a16="http://schemas.microsoft.com/office/drawing/2014/main" id="{B02DE9EE-72FC-C602-E8CA-3A08A5394AB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139" name="Text Box 3">
          <a:extLst>
            <a:ext uri="{FF2B5EF4-FFF2-40B4-BE49-F238E27FC236}">
              <a16:creationId xmlns:a16="http://schemas.microsoft.com/office/drawing/2014/main" id="{32D0B8CD-0026-F2F3-4FC5-B85426AABBA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2</xdr:row>
      <xdr:rowOff>0</xdr:rowOff>
    </xdr:from>
    <xdr:to>
      <xdr:col>19</xdr:col>
      <xdr:colOff>323980</xdr:colOff>
      <xdr:row>2</xdr:row>
      <xdr:rowOff>0</xdr:rowOff>
    </xdr:to>
    <xdr:sp macro="" textlink="">
      <xdr:nvSpPr>
        <xdr:cNvPr id="140" name="Text Box 4">
          <a:extLst>
            <a:ext uri="{FF2B5EF4-FFF2-40B4-BE49-F238E27FC236}">
              <a16:creationId xmlns:a16="http://schemas.microsoft.com/office/drawing/2014/main" id="{C0EB2CC0-9D07-8BF1-6663-89A89BF6A64C}"/>
            </a:ext>
          </a:extLst>
        </xdr:cNvPr>
        <xdr:cNvSpPr txBox="1"/>
      </xdr:nvSpPr>
      <xdr:spPr bwMode="auto">
        <a:xfrm>
          <a:off x="15716064" y="514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2</xdr:row>
      <xdr:rowOff>0</xdr:rowOff>
    </xdr:from>
    <xdr:to>
      <xdr:col>13</xdr:col>
      <xdr:colOff>2295097</xdr:colOff>
      <xdr:row>2</xdr:row>
      <xdr:rowOff>0</xdr:rowOff>
    </xdr:to>
    <xdr:sp macro="" textlink="">
      <xdr:nvSpPr>
        <xdr:cNvPr id="141" name="Text Box 5">
          <a:extLst>
            <a:ext uri="{FF2B5EF4-FFF2-40B4-BE49-F238E27FC236}">
              <a16:creationId xmlns:a16="http://schemas.microsoft.com/office/drawing/2014/main" id="{E58E13C9-7E97-9900-95D4-E99C72B16658}"/>
            </a:ext>
          </a:extLst>
        </xdr:cNvPr>
        <xdr:cNvSpPr txBox="1"/>
      </xdr:nvSpPr>
      <xdr:spPr bwMode="auto">
        <a:xfrm>
          <a:off x="8161400" y="514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42" name="Text Box 7">
          <a:extLst>
            <a:ext uri="{FF2B5EF4-FFF2-40B4-BE49-F238E27FC236}">
              <a16:creationId xmlns:a16="http://schemas.microsoft.com/office/drawing/2014/main" id="{D2F0D710-CCD4-8831-7B8D-8D53CD3162EB}"/>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43" name="Text Box 8">
          <a:extLst>
            <a:ext uri="{FF2B5EF4-FFF2-40B4-BE49-F238E27FC236}">
              <a16:creationId xmlns:a16="http://schemas.microsoft.com/office/drawing/2014/main" id="{7CB1379A-98E5-DF63-6E11-D03400A7F370}"/>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44" name="Text Box 9">
          <a:extLst>
            <a:ext uri="{FF2B5EF4-FFF2-40B4-BE49-F238E27FC236}">
              <a16:creationId xmlns:a16="http://schemas.microsoft.com/office/drawing/2014/main" id="{23720F2F-84F8-739D-23EE-A038C3809080}"/>
            </a:ext>
          </a:extLst>
        </xdr:cNvPr>
        <xdr:cNvSpPr txBox="1"/>
      </xdr:nvSpPr>
      <xdr:spPr bwMode="auto">
        <a:xfrm>
          <a:off x="8240427" y="514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2</xdr:row>
      <xdr:rowOff>0</xdr:rowOff>
    </xdr:from>
    <xdr:to>
      <xdr:col>9</xdr:col>
      <xdr:colOff>180975</xdr:colOff>
      <xdr:row>2</xdr:row>
      <xdr:rowOff>0</xdr:rowOff>
    </xdr:to>
    <xdr:sp macro="" textlink="">
      <xdr:nvSpPr>
        <xdr:cNvPr id="145" name="Text Box 10">
          <a:extLst>
            <a:ext uri="{FF2B5EF4-FFF2-40B4-BE49-F238E27FC236}">
              <a16:creationId xmlns:a16="http://schemas.microsoft.com/office/drawing/2014/main" id="{F1F7EFC3-8000-D3E3-C8B5-AC28DAB2D2E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46" name="Text Box 11">
          <a:extLst>
            <a:ext uri="{FF2B5EF4-FFF2-40B4-BE49-F238E27FC236}">
              <a16:creationId xmlns:a16="http://schemas.microsoft.com/office/drawing/2014/main" id="{24D61D42-9E77-2C8C-76B0-0D4F7BCB95E1}"/>
            </a:ext>
          </a:extLst>
        </xdr:cNvPr>
        <xdr:cNvSpPr txBox="1"/>
      </xdr:nvSpPr>
      <xdr:spPr bwMode="auto">
        <a:xfrm>
          <a:off x="12895362" y="103822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47" name="Text Box 12">
          <a:extLst>
            <a:ext uri="{FF2B5EF4-FFF2-40B4-BE49-F238E27FC236}">
              <a16:creationId xmlns:a16="http://schemas.microsoft.com/office/drawing/2014/main" id="{2517F174-9E0E-A148-1622-BB77B367D0E0}"/>
            </a:ext>
          </a:extLst>
        </xdr:cNvPr>
        <xdr:cNvSpPr txBox="1"/>
      </xdr:nvSpPr>
      <xdr:spPr bwMode="auto">
        <a:xfrm>
          <a:off x="12895362" y="103822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48" name="Text Box 13">
          <a:extLst>
            <a:ext uri="{FF2B5EF4-FFF2-40B4-BE49-F238E27FC236}">
              <a16:creationId xmlns:a16="http://schemas.microsoft.com/office/drawing/2014/main" id="{2F429518-023A-1ACB-743B-C862E57C823E}"/>
            </a:ext>
          </a:extLst>
        </xdr:cNvPr>
        <xdr:cNvSpPr txBox="1"/>
      </xdr:nvSpPr>
      <xdr:spPr bwMode="auto">
        <a:xfrm>
          <a:off x="12895362" y="103822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71</xdr:row>
      <xdr:rowOff>0</xdr:rowOff>
    </xdr:from>
    <xdr:to>
      <xdr:col>19</xdr:col>
      <xdr:colOff>323980</xdr:colOff>
      <xdr:row>71</xdr:row>
      <xdr:rowOff>0</xdr:rowOff>
    </xdr:to>
    <xdr:sp macro="" textlink="">
      <xdr:nvSpPr>
        <xdr:cNvPr id="149" name="Text Box 14">
          <a:extLst>
            <a:ext uri="{FF2B5EF4-FFF2-40B4-BE49-F238E27FC236}">
              <a16:creationId xmlns:a16="http://schemas.microsoft.com/office/drawing/2014/main" id="{339953E7-E086-0D80-B566-DDE088F6EA7F}"/>
            </a:ext>
          </a:extLst>
        </xdr:cNvPr>
        <xdr:cNvSpPr txBox="1"/>
      </xdr:nvSpPr>
      <xdr:spPr bwMode="auto">
        <a:xfrm>
          <a:off x="15716064" y="103822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74</xdr:row>
      <xdr:rowOff>0</xdr:rowOff>
    </xdr:from>
    <xdr:to>
      <xdr:col>13</xdr:col>
      <xdr:colOff>2295097</xdr:colOff>
      <xdr:row>74</xdr:row>
      <xdr:rowOff>0</xdr:rowOff>
    </xdr:to>
    <xdr:sp macro="" textlink="">
      <xdr:nvSpPr>
        <xdr:cNvPr id="150" name="Text Box 15">
          <a:extLst>
            <a:ext uri="{FF2B5EF4-FFF2-40B4-BE49-F238E27FC236}">
              <a16:creationId xmlns:a16="http://schemas.microsoft.com/office/drawing/2014/main" id="{58F9143D-777E-CFCA-D87C-E2178D0AA2B7}"/>
            </a:ext>
          </a:extLst>
        </xdr:cNvPr>
        <xdr:cNvSpPr txBox="1"/>
      </xdr:nvSpPr>
      <xdr:spPr bwMode="auto">
        <a:xfrm>
          <a:off x="8161400" y="10639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74</xdr:row>
      <xdr:rowOff>0</xdr:rowOff>
    </xdr:from>
    <xdr:to>
      <xdr:col>10</xdr:col>
      <xdr:colOff>1553394</xdr:colOff>
      <xdr:row>74</xdr:row>
      <xdr:rowOff>0</xdr:rowOff>
    </xdr:to>
    <xdr:sp macro="" textlink="">
      <xdr:nvSpPr>
        <xdr:cNvPr id="151" name="Text Box 16">
          <a:extLst>
            <a:ext uri="{FF2B5EF4-FFF2-40B4-BE49-F238E27FC236}">
              <a16:creationId xmlns:a16="http://schemas.microsoft.com/office/drawing/2014/main" id="{D786E73E-7543-876D-B0E8-9C43243140CE}"/>
            </a:ext>
          </a:extLst>
        </xdr:cNvPr>
        <xdr:cNvSpPr txBox="1"/>
      </xdr:nvSpPr>
      <xdr:spPr bwMode="auto">
        <a:xfrm>
          <a:off x="1161380" y="106394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52" name="Text Box 17">
          <a:extLst>
            <a:ext uri="{FF2B5EF4-FFF2-40B4-BE49-F238E27FC236}">
              <a16:creationId xmlns:a16="http://schemas.microsoft.com/office/drawing/2014/main" id="{6C962710-AF27-3DC6-D8D0-4F3F916A6C5C}"/>
            </a:ext>
          </a:extLst>
        </xdr:cNvPr>
        <xdr:cNvSpPr txBox="1"/>
      </xdr:nvSpPr>
      <xdr:spPr bwMode="auto">
        <a:xfrm>
          <a:off x="8240427" y="10639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53" name="Text Box 18">
          <a:extLst>
            <a:ext uri="{FF2B5EF4-FFF2-40B4-BE49-F238E27FC236}">
              <a16:creationId xmlns:a16="http://schemas.microsoft.com/office/drawing/2014/main" id="{A6DECE30-5121-A049-AE9B-D7490C448B6F}"/>
            </a:ext>
          </a:extLst>
        </xdr:cNvPr>
        <xdr:cNvSpPr txBox="1"/>
      </xdr:nvSpPr>
      <xdr:spPr bwMode="auto">
        <a:xfrm>
          <a:off x="8240427" y="10639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54" name="Text Box 19">
          <a:extLst>
            <a:ext uri="{FF2B5EF4-FFF2-40B4-BE49-F238E27FC236}">
              <a16:creationId xmlns:a16="http://schemas.microsoft.com/office/drawing/2014/main" id="{71CE557E-6574-57E2-3AAE-8EBACE0ADB81}"/>
            </a:ext>
          </a:extLst>
        </xdr:cNvPr>
        <xdr:cNvSpPr txBox="1"/>
      </xdr:nvSpPr>
      <xdr:spPr bwMode="auto">
        <a:xfrm>
          <a:off x="8240427" y="10639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71</xdr:row>
      <xdr:rowOff>0</xdr:rowOff>
    </xdr:from>
    <xdr:to>
      <xdr:col>9</xdr:col>
      <xdr:colOff>180975</xdr:colOff>
      <xdr:row>71</xdr:row>
      <xdr:rowOff>0</xdr:rowOff>
    </xdr:to>
    <xdr:sp macro="" textlink="">
      <xdr:nvSpPr>
        <xdr:cNvPr id="155" name="Text Box 20">
          <a:extLst>
            <a:ext uri="{FF2B5EF4-FFF2-40B4-BE49-F238E27FC236}">
              <a16:creationId xmlns:a16="http://schemas.microsoft.com/office/drawing/2014/main" id="{3E4BB8AF-D4FD-0849-776C-8AE40A4420D1}"/>
            </a:ext>
          </a:extLst>
        </xdr:cNvPr>
        <xdr:cNvSpPr txBox="1"/>
      </xdr:nvSpPr>
      <xdr:spPr bwMode="auto">
        <a:xfrm>
          <a:off x="9544" y="103822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71</xdr:row>
      <xdr:rowOff>0</xdr:rowOff>
    </xdr:from>
    <xdr:to>
      <xdr:col>15</xdr:col>
      <xdr:colOff>942640</xdr:colOff>
      <xdr:row>71</xdr:row>
      <xdr:rowOff>0</xdr:rowOff>
    </xdr:to>
    <xdr:sp macro="" textlink="">
      <xdr:nvSpPr>
        <xdr:cNvPr id="156" name="Text Box 21">
          <a:extLst>
            <a:ext uri="{FF2B5EF4-FFF2-40B4-BE49-F238E27FC236}">
              <a16:creationId xmlns:a16="http://schemas.microsoft.com/office/drawing/2014/main" id="{78AA2771-55BC-723F-8947-041913C543EF}"/>
            </a:ext>
          </a:extLst>
        </xdr:cNvPr>
        <xdr:cNvSpPr txBox="1"/>
      </xdr:nvSpPr>
      <xdr:spPr bwMode="auto">
        <a:xfrm>
          <a:off x="13373323" y="103822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74</xdr:row>
      <xdr:rowOff>0</xdr:rowOff>
    </xdr:from>
    <xdr:to>
      <xdr:col>13</xdr:col>
      <xdr:colOff>2248998</xdr:colOff>
      <xdr:row>74</xdr:row>
      <xdr:rowOff>0</xdr:rowOff>
    </xdr:to>
    <xdr:sp macro="" textlink="">
      <xdr:nvSpPr>
        <xdr:cNvPr id="157" name="Text Box 22">
          <a:extLst>
            <a:ext uri="{FF2B5EF4-FFF2-40B4-BE49-F238E27FC236}">
              <a16:creationId xmlns:a16="http://schemas.microsoft.com/office/drawing/2014/main" id="{2D61011F-FAAA-E95A-6932-2DB48E3D867B}"/>
            </a:ext>
          </a:extLst>
        </xdr:cNvPr>
        <xdr:cNvSpPr txBox="1"/>
      </xdr:nvSpPr>
      <xdr:spPr bwMode="auto">
        <a:xfrm>
          <a:off x="8085665" y="106394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58" name="Text Box 23">
          <a:extLst>
            <a:ext uri="{FF2B5EF4-FFF2-40B4-BE49-F238E27FC236}">
              <a16:creationId xmlns:a16="http://schemas.microsoft.com/office/drawing/2014/main" id="{AC615697-AA16-F1FD-0847-B9E52F291913}"/>
            </a:ext>
          </a:extLst>
        </xdr:cNvPr>
        <xdr:cNvSpPr txBox="1"/>
      </xdr:nvSpPr>
      <xdr:spPr bwMode="auto">
        <a:xfrm>
          <a:off x="12895362" y="103822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59" name="Text Box 24">
          <a:extLst>
            <a:ext uri="{FF2B5EF4-FFF2-40B4-BE49-F238E27FC236}">
              <a16:creationId xmlns:a16="http://schemas.microsoft.com/office/drawing/2014/main" id="{37BB82BC-033C-956F-AEA3-91F58E2E7B87}"/>
            </a:ext>
          </a:extLst>
        </xdr:cNvPr>
        <xdr:cNvSpPr txBox="1"/>
      </xdr:nvSpPr>
      <xdr:spPr bwMode="auto">
        <a:xfrm>
          <a:off x="8240427" y="10639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60" name="Text Box 25">
          <a:extLst>
            <a:ext uri="{FF2B5EF4-FFF2-40B4-BE49-F238E27FC236}">
              <a16:creationId xmlns:a16="http://schemas.microsoft.com/office/drawing/2014/main" id="{7A86C46B-D712-A96D-5301-F1E9C76D0175}"/>
            </a:ext>
          </a:extLst>
        </xdr:cNvPr>
        <xdr:cNvSpPr txBox="1"/>
      </xdr:nvSpPr>
      <xdr:spPr bwMode="auto">
        <a:xfrm>
          <a:off x="12895362" y="103822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61" name="Text Box 26">
          <a:extLst>
            <a:ext uri="{FF2B5EF4-FFF2-40B4-BE49-F238E27FC236}">
              <a16:creationId xmlns:a16="http://schemas.microsoft.com/office/drawing/2014/main" id="{BAD355A7-30FA-9977-BA6A-66416798DD9B}"/>
            </a:ext>
          </a:extLst>
        </xdr:cNvPr>
        <xdr:cNvSpPr txBox="1"/>
      </xdr:nvSpPr>
      <xdr:spPr bwMode="auto">
        <a:xfrm>
          <a:off x="8240427" y="10639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47</xdr:row>
      <xdr:rowOff>0</xdr:rowOff>
    </xdr:from>
    <xdr:to>
      <xdr:col>9</xdr:col>
      <xdr:colOff>180975</xdr:colOff>
      <xdr:row>47</xdr:row>
      <xdr:rowOff>0</xdr:rowOff>
    </xdr:to>
    <xdr:sp macro="" textlink="">
      <xdr:nvSpPr>
        <xdr:cNvPr id="162" name="Text Box 27">
          <a:extLst>
            <a:ext uri="{FF2B5EF4-FFF2-40B4-BE49-F238E27FC236}">
              <a16:creationId xmlns:a16="http://schemas.microsoft.com/office/drawing/2014/main" id="{88F74073-40D9-4ECC-65AD-C5553992496D}"/>
            </a:ext>
          </a:extLst>
        </xdr:cNvPr>
        <xdr:cNvSpPr txBox="1"/>
      </xdr:nvSpPr>
      <xdr:spPr bwMode="auto">
        <a:xfrm>
          <a:off x="9544" y="72961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63" name="Text Box 28">
          <a:extLst>
            <a:ext uri="{FF2B5EF4-FFF2-40B4-BE49-F238E27FC236}">
              <a16:creationId xmlns:a16="http://schemas.microsoft.com/office/drawing/2014/main" id="{85432E9F-8B8B-5FC1-2368-22712162F9CB}"/>
            </a:ext>
          </a:extLst>
        </xdr:cNvPr>
        <xdr:cNvSpPr txBox="1"/>
      </xdr:nvSpPr>
      <xdr:spPr bwMode="auto">
        <a:xfrm>
          <a:off x="12895362" y="9096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64" name="Text Box 29">
          <a:extLst>
            <a:ext uri="{FF2B5EF4-FFF2-40B4-BE49-F238E27FC236}">
              <a16:creationId xmlns:a16="http://schemas.microsoft.com/office/drawing/2014/main" id="{83E8790D-4444-6296-D80F-8F7FF7FE9350}"/>
            </a:ext>
          </a:extLst>
        </xdr:cNvPr>
        <xdr:cNvSpPr txBox="1"/>
      </xdr:nvSpPr>
      <xdr:spPr bwMode="auto">
        <a:xfrm>
          <a:off x="12895362" y="9096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65" name="Text Box 30">
          <a:extLst>
            <a:ext uri="{FF2B5EF4-FFF2-40B4-BE49-F238E27FC236}">
              <a16:creationId xmlns:a16="http://schemas.microsoft.com/office/drawing/2014/main" id="{7F9B898B-13E8-40FC-AD28-A036C5F9BA40}"/>
            </a:ext>
          </a:extLst>
        </xdr:cNvPr>
        <xdr:cNvSpPr txBox="1"/>
      </xdr:nvSpPr>
      <xdr:spPr bwMode="auto">
        <a:xfrm>
          <a:off x="12895362" y="9096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55</xdr:row>
      <xdr:rowOff>0</xdr:rowOff>
    </xdr:from>
    <xdr:to>
      <xdr:col>19</xdr:col>
      <xdr:colOff>323980</xdr:colOff>
      <xdr:row>55</xdr:row>
      <xdr:rowOff>0</xdr:rowOff>
    </xdr:to>
    <xdr:sp macro="" textlink="">
      <xdr:nvSpPr>
        <xdr:cNvPr id="166" name="Text Box 31">
          <a:extLst>
            <a:ext uri="{FF2B5EF4-FFF2-40B4-BE49-F238E27FC236}">
              <a16:creationId xmlns:a16="http://schemas.microsoft.com/office/drawing/2014/main" id="{A15A7F77-BB6B-C6F4-6AEC-6D45CDE8B99C}"/>
            </a:ext>
          </a:extLst>
        </xdr:cNvPr>
        <xdr:cNvSpPr txBox="1"/>
      </xdr:nvSpPr>
      <xdr:spPr bwMode="auto">
        <a:xfrm>
          <a:off x="15716064" y="9096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70</xdr:row>
      <xdr:rowOff>0</xdr:rowOff>
    </xdr:from>
    <xdr:to>
      <xdr:col>13</xdr:col>
      <xdr:colOff>2295097</xdr:colOff>
      <xdr:row>70</xdr:row>
      <xdr:rowOff>0</xdr:rowOff>
    </xdr:to>
    <xdr:sp macro="" textlink="">
      <xdr:nvSpPr>
        <xdr:cNvPr id="167" name="Text Box 32">
          <a:extLst>
            <a:ext uri="{FF2B5EF4-FFF2-40B4-BE49-F238E27FC236}">
              <a16:creationId xmlns:a16="http://schemas.microsoft.com/office/drawing/2014/main" id="{8CB58EE9-E1F2-CABC-DB81-4B6469239F50}"/>
            </a:ext>
          </a:extLst>
        </xdr:cNvPr>
        <xdr:cNvSpPr txBox="1"/>
      </xdr:nvSpPr>
      <xdr:spPr bwMode="auto">
        <a:xfrm>
          <a:off x="8161400" y="10125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70</xdr:row>
      <xdr:rowOff>0</xdr:rowOff>
    </xdr:from>
    <xdr:to>
      <xdr:col>10</xdr:col>
      <xdr:colOff>1553394</xdr:colOff>
      <xdr:row>70</xdr:row>
      <xdr:rowOff>0</xdr:rowOff>
    </xdr:to>
    <xdr:sp macro="" textlink="">
      <xdr:nvSpPr>
        <xdr:cNvPr id="168" name="Text Box 33">
          <a:extLst>
            <a:ext uri="{FF2B5EF4-FFF2-40B4-BE49-F238E27FC236}">
              <a16:creationId xmlns:a16="http://schemas.microsoft.com/office/drawing/2014/main" id="{A1B93031-D11E-BB57-9659-993B475AE986}"/>
            </a:ext>
          </a:extLst>
        </xdr:cNvPr>
        <xdr:cNvSpPr txBox="1"/>
      </xdr:nvSpPr>
      <xdr:spPr bwMode="auto">
        <a:xfrm>
          <a:off x="1161380" y="10125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69" name="Text Box 34">
          <a:extLst>
            <a:ext uri="{FF2B5EF4-FFF2-40B4-BE49-F238E27FC236}">
              <a16:creationId xmlns:a16="http://schemas.microsoft.com/office/drawing/2014/main" id="{F3E1DA35-BDF4-2F91-28EF-3657614B3AE2}"/>
            </a:ext>
          </a:extLst>
        </xdr:cNvPr>
        <xdr:cNvSpPr txBox="1"/>
      </xdr:nvSpPr>
      <xdr:spPr bwMode="auto">
        <a:xfrm>
          <a:off x="8240427" y="10125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70" name="Text Box 35">
          <a:extLst>
            <a:ext uri="{FF2B5EF4-FFF2-40B4-BE49-F238E27FC236}">
              <a16:creationId xmlns:a16="http://schemas.microsoft.com/office/drawing/2014/main" id="{DD331D0A-F51D-1CF6-57D2-A8DDC60A6CA3}"/>
            </a:ext>
          </a:extLst>
        </xdr:cNvPr>
        <xdr:cNvSpPr txBox="1"/>
      </xdr:nvSpPr>
      <xdr:spPr bwMode="auto">
        <a:xfrm>
          <a:off x="8240427" y="10125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71" name="Text Box 36">
          <a:extLst>
            <a:ext uri="{FF2B5EF4-FFF2-40B4-BE49-F238E27FC236}">
              <a16:creationId xmlns:a16="http://schemas.microsoft.com/office/drawing/2014/main" id="{682529CB-CBE0-9ED8-AAC9-5467B5534F2E}"/>
            </a:ext>
          </a:extLst>
        </xdr:cNvPr>
        <xdr:cNvSpPr txBox="1"/>
      </xdr:nvSpPr>
      <xdr:spPr bwMode="auto">
        <a:xfrm>
          <a:off x="8240427" y="10125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55</xdr:row>
      <xdr:rowOff>0</xdr:rowOff>
    </xdr:from>
    <xdr:to>
      <xdr:col>9</xdr:col>
      <xdr:colOff>180975</xdr:colOff>
      <xdr:row>55</xdr:row>
      <xdr:rowOff>0</xdr:rowOff>
    </xdr:to>
    <xdr:sp macro="" textlink="">
      <xdr:nvSpPr>
        <xdr:cNvPr id="172" name="Text Box 37">
          <a:extLst>
            <a:ext uri="{FF2B5EF4-FFF2-40B4-BE49-F238E27FC236}">
              <a16:creationId xmlns:a16="http://schemas.microsoft.com/office/drawing/2014/main" id="{76DBB837-3B44-7BD8-D0D1-94F935662E1B}"/>
            </a:ext>
          </a:extLst>
        </xdr:cNvPr>
        <xdr:cNvSpPr txBox="1"/>
      </xdr:nvSpPr>
      <xdr:spPr bwMode="auto">
        <a:xfrm>
          <a:off x="9544" y="9096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70</xdr:row>
      <xdr:rowOff>0</xdr:rowOff>
    </xdr:from>
    <xdr:to>
      <xdr:col>9</xdr:col>
      <xdr:colOff>180975</xdr:colOff>
      <xdr:row>70</xdr:row>
      <xdr:rowOff>0</xdr:rowOff>
    </xdr:to>
    <xdr:sp macro="" textlink="">
      <xdr:nvSpPr>
        <xdr:cNvPr id="173" name="Text Box 38">
          <a:extLst>
            <a:ext uri="{FF2B5EF4-FFF2-40B4-BE49-F238E27FC236}">
              <a16:creationId xmlns:a16="http://schemas.microsoft.com/office/drawing/2014/main" id="{12536CEE-3A9B-73B1-CADB-4B2F655FA584}"/>
            </a:ext>
          </a:extLst>
        </xdr:cNvPr>
        <xdr:cNvSpPr txBox="1"/>
      </xdr:nvSpPr>
      <xdr:spPr bwMode="auto">
        <a:xfrm>
          <a:off x="9544" y="10125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1085850</xdr:colOff>
      <xdr:row>43</xdr:row>
      <xdr:rowOff>180975</xdr:rowOff>
    </xdr:from>
    <xdr:to>
      <xdr:col>14</xdr:col>
      <xdr:colOff>3124200</xdr:colOff>
      <xdr:row>50</xdr:row>
      <xdr:rowOff>123825</xdr:rowOff>
    </xdr:to>
    <xdr:sp macro="" textlink="">
      <xdr:nvSpPr>
        <xdr:cNvPr id="174"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64484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74</xdr:row>
      <xdr:rowOff>0</xdr:rowOff>
    </xdr:from>
    <xdr:to>
      <xdr:col>9</xdr:col>
      <xdr:colOff>180975</xdr:colOff>
      <xdr:row>74</xdr:row>
      <xdr:rowOff>0</xdr:rowOff>
    </xdr:to>
    <xdr:sp macro="" textlink="">
      <xdr:nvSpPr>
        <xdr:cNvPr id="175" name="Text Box 40">
          <a:extLst>
            <a:ext uri="{FF2B5EF4-FFF2-40B4-BE49-F238E27FC236}">
              <a16:creationId xmlns:a16="http://schemas.microsoft.com/office/drawing/2014/main" id="{DE272ACE-4ECC-76E2-C9FB-DB51348BA182}"/>
            </a:ext>
          </a:extLst>
        </xdr:cNvPr>
        <xdr:cNvSpPr txBox="1"/>
      </xdr:nvSpPr>
      <xdr:spPr bwMode="auto">
        <a:xfrm>
          <a:off x="9544" y="106394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76" name="Text Box 41">
          <a:extLst>
            <a:ext uri="{FF2B5EF4-FFF2-40B4-BE49-F238E27FC236}">
              <a16:creationId xmlns:a16="http://schemas.microsoft.com/office/drawing/2014/main" id="{3F0EE459-6B46-576A-33D4-D031F4E5EEB8}"/>
            </a:ext>
          </a:extLst>
        </xdr:cNvPr>
        <xdr:cNvSpPr txBox="1"/>
      </xdr:nvSpPr>
      <xdr:spPr bwMode="auto">
        <a:xfrm>
          <a:off x="12895362" y="106394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77" name="Text Box 42">
          <a:extLst>
            <a:ext uri="{FF2B5EF4-FFF2-40B4-BE49-F238E27FC236}">
              <a16:creationId xmlns:a16="http://schemas.microsoft.com/office/drawing/2014/main" id="{126D7093-7861-6B20-393F-E2904E13460B}"/>
            </a:ext>
          </a:extLst>
        </xdr:cNvPr>
        <xdr:cNvSpPr txBox="1"/>
      </xdr:nvSpPr>
      <xdr:spPr bwMode="auto">
        <a:xfrm>
          <a:off x="12895362" y="106394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78" name="Text Box 43">
          <a:extLst>
            <a:ext uri="{FF2B5EF4-FFF2-40B4-BE49-F238E27FC236}">
              <a16:creationId xmlns:a16="http://schemas.microsoft.com/office/drawing/2014/main" id="{FAD9B2A5-651B-4864-4524-BA0162B0C6DB}"/>
            </a:ext>
          </a:extLst>
        </xdr:cNvPr>
        <xdr:cNvSpPr txBox="1"/>
      </xdr:nvSpPr>
      <xdr:spPr bwMode="auto">
        <a:xfrm>
          <a:off x="12895362" y="106394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74</xdr:row>
      <xdr:rowOff>0</xdr:rowOff>
    </xdr:from>
    <xdr:to>
      <xdr:col>19</xdr:col>
      <xdr:colOff>323980</xdr:colOff>
      <xdr:row>74</xdr:row>
      <xdr:rowOff>0</xdr:rowOff>
    </xdr:to>
    <xdr:sp macro="" textlink="">
      <xdr:nvSpPr>
        <xdr:cNvPr id="179" name="Text Box 44">
          <a:extLst>
            <a:ext uri="{FF2B5EF4-FFF2-40B4-BE49-F238E27FC236}">
              <a16:creationId xmlns:a16="http://schemas.microsoft.com/office/drawing/2014/main" id="{640D3286-5416-C392-09D6-8C8E48D537D4}"/>
            </a:ext>
          </a:extLst>
        </xdr:cNvPr>
        <xdr:cNvSpPr txBox="1"/>
      </xdr:nvSpPr>
      <xdr:spPr bwMode="auto">
        <a:xfrm>
          <a:off x="15716064" y="106394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74</xdr:row>
      <xdr:rowOff>0</xdr:rowOff>
    </xdr:from>
    <xdr:to>
      <xdr:col>9</xdr:col>
      <xdr:colOff>180975</xdr:colOff>
      <xdr:row>74</xdr:row>
      <xdr:rowOff>0</xdr:rowOff>
    </xdr:to>
    <xdr:sp macro="" textlink="">
      <xdr:nvSpPr>
        <xdr:cNvPr id="180" name="Text Box 50">
          <a:extLst>
            <a:ext uri="{FF2B5EF4-FFF2-40B4-BE49-F238E27FC236}">
              <a16:creationId xmlns:a16="http://schemas.microsoft.com/office/drawing/2014/main" id="{4D6F8DD1-F117-C03E-761A-3161BAFEEA14}"/>
            </a:ext>
          </a:extLst>
        </xdr:cNvPr>
        <xdr:cNvSpPr txBox="1"/>
      </xdr:nvSpPr>
      <xdr:spPr bwMode="auto">
        <a:xfrm>
          <a:off x="9544" y="106394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181" name="Text Box 13">
          <a:extLst>
            <a:ext uri="{FF2B5EF4-FFF2-40B4-BE49-F238E27FC236}">
              <a16:creationId xmlns:a16="http://schemas.microsoft.com/office/drawing/2014/main" id="{6A0D8A60-AE1D-8286-5E42-3CAEB51DBB03}"/>
            </a:ext>
          </a:extLst>
        </xdr:cNvPr>
        <xdr:cNvSpPr txBox="1"/>
      </xdr:nvSpPr>
      <xdr:spPr bwMode="auto">
        <a:xfrm>
          <a:off x="12895362" y="108966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182" name="Text Box 14">
          <a:extLst>
            <a:ext uri="{FF2B5EF4-FFF2-40B4-BE49-F238E27FC236}">
              <a16:creationId xmlns:a16="http://schemas.microsoft.com/office/drawing/2014/main" id="{5D116DA8-3956-C71F-233C-4C1007867F75}"/>
            </a:ext>
          </a:extLst>
        </xdr:cNvPr>
        <xdr:cNvSpPr txBox="1"/>
      </xdr:nvSpPr>
      <xdr:spPr bwMode="auto">
        <a:xfrm>
          <a:off x="12895362" y="108966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183" name="Text Box 15">
          <a:extLst>
            <a:ext uri="{FF2B5EF4-FFF2-40B4-BE49-F238E27FC236}">
              <a16:creationId xmlns:a16="http://schemas.microsoft.com/office/drawing/2014/main" id="{500FCA60-5960-898A-24E6-E536AEAAE5A8}"/>
            </a:ext>
          </a:extLst>
        </xdr:cNvPr>
        <xdr:cNvSpPr txBox="1"/>
      </xdr:nvSpPr>
      <xdr:spPr bwMode="auto">
        <a:xfrm>
          <a:off x="12895362" y="108966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75</xdr:row>
      <xdr:rowOff>0</xdr:rowOff>
    </xdr:from>
    <xdr:to>
      <xdr:col>19</xdr:col>
      <xdr:colOff>314381</xdr:colOff>
      <xdr:row>75</xdr:row>
      <xdr:rowOff>0</xdr:rowOff>
    </xdr:to>
    <xdr:sp macro="" textlink="">
      <xdr:nvSpPr>
        <xdr:cNvPr id="184" name="Text Box 16">
          <a:extLst>
            <a:ext uri="{FF2B5EF4-FFF2-40B4-BE49-F238E27FC236}">
              <a16:creationId xmlns:a16="http://schemas.microsoft.com/office/drawing/2014/main" id="{DFC035FE-61C5-1504-C752-D038BCB0DAF7}"/>
            </a:ext>
          </a:extLst>
        </xdr:cNvPr>
        <xdr:cNvSpPr txBox="1"/>
      </xdr:nvSpPr>
      <xdr:spPr bwMode="auto">
        <a:xfrm>
          <a:off x="15706865" y="1089660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75</xdr:row>
      <xdr:rowOff>0</xdr:rowOff>
    </xdr:from>
    <xdr:to>
      <xdr:col>13</xdr:col>
      <xdr:colOff>2275340</xdr:colOff>
      <xdr:row>75</xdr:row>
      <xdr:rowOff>0</xdr:rowOff>
    </xdr:to>
    <xdr:sp macro="" textlink="">
      <xdr:nvSpPr>
        <xdr:cNvPr id="185" name="Text Box 17">
          <a:extLst>
            <a:ext uri="{FF2B5EF4-FFF2-40B4-BE49-F238E27FC236}">
              <a16:creationId xmlns:a16="http://schemas.microsoft.com/office/drawing/2014/main" id="{A2640A55-A00B-0731-55AF-CF468B39D176}"/>
            </a:ext>
          </a:extLst>
        </xdr:cNvPr>
        <xdr:cNvSpPr txBox="1"/>
      </xdr:nvSpPr>
      <xdr:spPr bwMode="auto">
        <a:xfrm>
          <a:off x="8154814" y="1089660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75</xdr:row>
      <xdr:rowOff>0</xdr:rowOff>
    </xdr:from>
    <xdr:to>
      <xdr:col>10</xdr:col>
      <xdr:colOff>1532930</xdr:colOff>
      <xdr:row>75</xdr:row>
      <xdr:rowOff>0</xdr:rowOff>
    </xdr:to>
    <xdr:sp macro="" textlink="">
      <xdr:nvSpPr>
        <xdr:cNvPr id="186" name="Text Box 18">
          <a:extLst>
            <a:ext uri="{FF2B5EF4-FFF2-40B4-BE49-F238E27FC236}">
              <a16:creationId xmlns:a16="http://schemas.microsoft.com/office/drawing/2014/main" id="{DBE37757-702A-33BC-F57C-6FC5F7460857}"/>
            </a:ext>
          </a:extLst>
        </xdr:cNvPr>
        <xdr:cNvSpPr txBox="1"/>
      </xdr:nvSpPr>
      <xdr:spPr bwMode="auto">
        <a:xfrm>
          <a:off x="1152079" y="1089660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187" name="Text Box 19">
          <a:extLst>
            <a:ext uri="{FF2B5EF4-FFF2-40B4-BE49-F238E27FC236}">
              <a16:creationId xmlns:a16="http://schemas.microsoft.com/office/drawing/2014/main" id="{3D7131DB-0035-EC58-5D7C-552A83FB11FF}"/>
            </a:ext>
          </a:extLst>
        </xdr:cNvPr>
        <xdr:cNvSpPr txBox="1"/>
      </xdr:nvSpPr>
      <xdr:spPr bwMode="auto">
        <a:xfrm>
          <a:off x="8240427" y="108966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188" name="Text Box 20">
          <a:extLst>
            <a:ext uri="{FF2B5EF4-FFF2-40B4-BE49-F238E27FC236}">
              <a16:creationId xmlns:a16="http://schemas.microsoft.com/office/drawing/2014/main" id="{AA1766A1-C469-5891-2516-31FC137F3420}"/>
            </a:ext>
          </a:extLst>
        </xdr:cNvPr>
        <xdr:cNvSpPr txBox="1"/>
      </xdr:nvSpPr>
      <xdr:spPr bwMode="auto">
        <a:xfrm>
          <a:off x="8240427" y="108966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189" name="Text Box 21">
          <a:extLst>
            <a:ext uri="{FF2B5EF4-FFF2-40B4-BE49-F238E27FC236}">
              <a16:creationId xmlns:a16="http://schemas.microsoft.com/office/drawing/2014/main" id="{F931A9D4-641C-09D3-7F5D-29FD7C1021AC}"/>
            </a:ext>
          </a:extLst>
        </xdr:cNvPr>
        <xdr:cNvSpPr txBox="1"/>
      </xdr:nvSpPr>
      <xdr:spPr bwMode="auto">
        <a:xfrm>
          <a:off x="8240427" y="108966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75</xdr:row>
      <xdr:rowOff>0</xdr:rowOff>
    </xdr:from>
    <xdr:to>
      <xdr:col>9</xdr:col>
      <xdr:colOff>180975</xdr:colOff>
      <xdr:row>75</xdr:row>
      <xdr:rowOff>0</xdr:rowOff>
    </xdr:to>
    <xdr:sp macro="" textlink="">
      <xdr:nvSpPr>
        <xdr:cNvPr id="190" name="Text Box 22">
          <a:extLst>
            <a:ext uri="{FF2B5EF4-FFF2-40B4-BE49-F238E27FC236}">
              <a16:creationId xmlns:a16="http://schemas.microsoft.com/office/drawing/2014/main" id="{C751F17D-824F-6AE5-B7E2-A95FC2051568}"/>
            </a:ext>
          </a:extLst>
        </xdr:cNvPr>
        <xdr:cNvSpPr txBox="1"/>
      </xdr:nvSpPr>
      <xdr:spPr bwMode="auto">
        <a:xfrm>
          <a:off x="9544" y="108966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191" name="Text Box 23">
          <a:extLst>
            <a:ext uri="{FF2B5EF4-FFF2-40B4-BE49-F238E27FC236}">
              <a16:creationId xmlns:a16="http://schemas.microsoft.com/office/drawing/2014/main" id="{86245E8E-FCCF-3BA0-162A-E8B9C87B74DA}"/>
            </a:ext>
          </a:extLst>
        </xdr:cNvPr>
        <xdr:cNvSpPr txBox="1"/>
      </xdr:nvSpPr>
      <xdr:spPr bwMode="auto">
        <a:xfrm>
          <a:off x="12895362" y="111537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192" name="Text Box 24">
          <a:extLst>
            <a:ext uri="{FF2B5EF4-FFF2-40B4-BE49-F238E27FC236}">
              <a16:creationId xmlns:a16="http://schemas.microsoft.com/office/drawing/2014/main" id="{4116E198-6D6A-FD86-1541-37289B909582}"/>
            </a:ext>
          </a:extLst>
        </xdr:cNvPr>
        <xdr:cNvSpPr txBox="1"/>
      </xdr:nvSpPr>
      <xdr:spPr bwMode="auto">
        <a:xfrm>
          <a:off x="12895362" y="111537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193" name="Text Box 25">
          <a:extLst>
            <a:ext uri="{FF2B5EF4-FFF2-40B4-BE49-F238E27FC236}">
              <a16:creationId xmlns:a16="http://schemas.microsoft.com/office/drawing/2014/main" id="{BBDD8B7F-80B7-D0FC-8CCE-DD2BAC24E2FF}"/>
            </a:ext>
          </a:extLst>
        </xdr:cNvPr>
        <xdr:cNvSpPr txBox="1"/>
      </xdr:nvSpPr>
      <xdr:spPr bwMode="auto">
        <a:xfrm>
          <a:off x="12895362" y="111537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76</xdr:row>
      <xdr:rowOff>0</xdr:rowOff>
    </xdr:from>
    <xdr:to>
      <xdr:col>19</xdr:col>
      <xdr:colOff>314381</xdr:colOff>
      <xdr:row>76</xdr:row>
      <xdr:rowOff>0</xdr:rowOff>
    </xdr:to>
    <xdr:sp macro="" textlink="">
      <xdr:nvSpPr>
        <xdr:cNvPr id="194" name="Text Box 26">
          <a:extLst>
            <a:ext uri="{FF2B5EF4-FFF2-40B4-BE49-F238E27FC236}">
              <a16:creationId xmlns:a16="http://schemas.microsoft.com/office/drawing/2014/main" id="{AFD5D052-3DFB-8239-A26C-843F4024A72D}"/>
            </a:ext>
          </a:extLst>
        </xdr:cNvPr>
        <xdr:cNvSpPr txBox="1"/>
      </xdr:nvSpPr>
      <xdr:spPr bwMode="auto">
        <a:xfrm>
          <a:off x="15706865" y="111537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76</xdr:row>
      <xdr:rowOff>0</xdr:rowOff>
    </xdr:from>
    <xdr:to>
      <xdr:col>13</xdr:col>
      <xdr:colOff>2275340</xdr:colOff>
      <xdr:row>76</xdr:row>
      <xdr:rowOff>0</xdr:rowOff>
    </xdr:to>
    <xdr:sp macro="" textlink="">
      <xdr:nvSpPr>
        <xdr:cNvPr id="195" name="Text Box 27">
          <a:extLst>
            <a:ext uri="{FF2B5EF4-FFF2-40B4-BE49-F238E27FC236}">
              <a16:creationId xmlns:a16="http://schemas.microsoft.com/office/drawing/2014/main" id="{0AB33B7A-A7D3-172D-14F3-5912BDDC5A4A}"/>
            </a:ext>
          </a:extLst>
        </xdr:cNvPr>
        <xdr:cNvSpPr txBox="1"/>
      </xdr:nvSpPr>
      <xdr:spPr bwMode="auto">
        <a:xfrm>
          <a:off x="8154814" y="111537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76</xdr:row>
      <xdr:rowOff>0</xdr:rowOff>
    </xdr:from>
    <xdr:to>
      <xdr:col>10</xdr:col>
      <xdr:colOff>1532930</xdr:colOff>
      <xdr:row>76</xdr:row>
      <xdr:rowOff>0</xdr:rowOff>
    </xdr:to>
    <xdr:sp macro="" textlink="">
      <xdr:nvSpPr>
        <xdr:cNvPr id="196" name="Text Box 28">
          <a:extLst>
            <a:ext uri="{FF2B5EF4-FFF2-40B4-BE49-F238E27FC236}">
              <a16:creationId xmlns:a16="http://schemas.microsoft.com/office/drawing/2014/main" id="{9F72204B-EB63-F09F-4A01-31E188FC53C6}"/>
            </a:ext>
          </a:extLst>
        </xdr:cNvPr>
        <xdr:cNvSpPr txBox="1"/>
      </xdr:nvSpPr>
      <xdr:spPr bwMode="auto">
        <a:xfrm>
          <a:off x="1152079" y="111537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197" name="Text Box 29">
          <a:extLst>
            <a:ext uri="{FF2B5EF4-FFF2-40B4-BE49-F238E27FC236}">
              <a16:creationId xmlns:a16="http://schemas.microsoft.com/office/drawing/2014/main" id="{809A5151-EB8C-8B30-4174-AD412DFC911C}"/>
            </a:ext>
          </a:extLst>
        </xdr:cNvPr>
        <xdr:cNvSpPr txBox="1"/>
      </xdr:nvSpPr>
      <xdr:spPr bwMode="auto">
        <a:xfrm>
          <a:off x="8240427" y="111537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198" name="Text Box 30">
          <a:extLst>
            <a:ext uri="{FF2B5EF4-FFF2-40B4-BE49-F238E27FC236}">
              <a16:creationId xmlns:a16="http://schemas.microsoft.com/office/drawing/2014/main" id="{91558203-2B76-AEC2-BE4F-D169CDD56DBB}"/>
            </a:ext>
          </a:extLst>
        </xdr:cNvPr>
        <xdr:cNvSpPr txBox="1"/>
      </xdr:nvSpPr>
      <xdr:spPr bwMode="auto">
        <a:xfrm>
          <a:off x="8240427" y="111537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199" name="Text Box 31">
          <a:extLst>
            <a:ext uri="{FF2B5EF4-FFF2-40B4-BE49-F238E27FC236}">
              <a16:creationId xmlns:a16="http://schemas.microsoft.com/office/drawing/2014/main" id="{83119B1E-8A86-827B-2DEB-774608B786CA}"/>
            </a:ext>
          </a:extLst>
        </xdr:cNvPr>
        <xdr:cNvSpPr txBox="1"/>
      </xdr:nvSpPr>
      <xdr:spPr bwMode="auto">
        <a:xfrm>
          <a:off x="8240427" y="111537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00" name="Text Box 32">
          <a:extLst>
            <a:ext uri="{FF2B5EF4-FFF2-40B4-BE49-F238E27FC236}">
              <a16:creationId xmlns:a16="http://schemas.microsoft.com/office/drawing/2014/main" id="{B14E6A34-3A45-4F51-30F8-4AE692AD4D84}"/>
            </a:ext>
          </a:extLst>
        </xdr:cNvPr>
        <xdr:cNvSpPr txBox="1"/>
      </xdr:nvSpPr>
      <xdr:spPr bwMode="auto">
        <a:xfrm>
          <a:off x="9544" y="111537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76</xdr:row>
      <xdr:rowOff>0</xdr:rowOff>
    </xdr:from>
    <xdr:to>
      <xdr:col>15</xdr:col>
      <xdr:colOff>934269</xdr:colOff>
      <xdr:row>76</xdr:row>
      <xdr:rowOff>0</xdr:rowOff>
    </xdr:to>
    <xdr:sp macro="" textlink="">
      <xdr:nvSpPr>
        <xdr:cNvPr id="201" name="Text Box 33">
          <a:extLst>
            <a:ext uri="{FF2B5EF4-FFF2-40B4-BE49-F238E27FC236}">
              <a16:creationId xmlns:a16="http://schemas.microsoft.com/office/drawing/2014/main" id="{A846618B-7B4C-2CC6-5595-58F85286997D}"/>
            </a:ext>
          </a:extLst>
        </xdr:cNvPr>
        <xdr:cNvSpPr txBox="1"/>
      </xdr:nvSpPr>
      <xdr:spPr bwMode="auto">
        <a:xfrm>
          <a:off x="13373323" y="11153775"/>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76</xdr:row>
      <xdr:rowOff>0</xdr:rowOff>
    </xdr:from>
    <xdr:to>
      <xdr:col>13</xdr:col>
      <xdr:colOff>2248998</xdr:colOff>
      <xdr:row>76</xdr:row>
      <xdr:rowOff>0</xdr:rowOff>
    </xdr:to>
    <xdr:sp macro="" textlink="">
      <xdr:nvSpPr>
        <xdr:cNvPr id="202" name="Text Box 34">
          <a:extLst>
            <a:ext uri="{FF2B5EF4-FFF2-40B4-BE49-F238E27FC236}">
              <a16:creationId xmlns:a16="http://schemas.microsoft.com/office/drawing/2014/main" id="{F99414C9-F94E-8F07-E514-4004ECBCA6AC}"/>
            </a:ext>
          </a:extLst>
        </xdr:cNvPr>
        <xdr:cNvSpPr txBox="1"/>
      </xdr:nvSpPr>
      <xdr:spPr bwMode="auto">
        <a:xfrm>
          <a:off x="8085665" y="111537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03" name="Text Box 35">
          <a:extLst>
            <a:ext uri="{FF2B5EF4-FFF2-40B4-BE49-F238E27FC236}">
              <a16:creationId xmlns:a16="http://schemas.microsoft.com/office/drawing/2014/main" id="{2C3DDDC0-5E80-756B-3EAF-EC2DE7703A25}"/>
            </a:ext>
          </a:extLst>
        </xdr:cNvPr>
        <xdr:cNvSpPr txBox="1"/>
      </xdr:nvSpPr>
      <xdr:spPr bwMode="auto">
        <a:xfrm>
          <a:off x="12895362" y="111537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04" name="Text Box 36">
          <a:extLst>
            <a:ext uri="{FF2B5EF4-FFF2-40B4-BE49-F238E27FC236}">
              <a16:creationId xmlns:a16="http://schemas.microsoft.com/office/drawing/2014/main" id="{0F009278-B12A-54ED-DF5F-B2451DC276B4}"/>
            </a:ext>
          </a:extLst>
        </xdr:cNvPr>
        <xdr:cNvSpPr txBox="1"/>
      </xdr:nvSpPr>
      <xdr:spPr bwMode="auto">
        <a:xfrm>
          <a:off x="8240427" y="111537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05" name="Text Box 37">
          <a:extLst>
            <a:ext uri="{FF2B5EF4-FFF2-40B4-BE49-F238E27FC236}">
              <a16:creationId xmlns:a16="http://schemas.microsoft.com/office/drawing/2014/main" id="{724480F6-5056-C5B1-D1F5-4E11E37F4623}"/>
            </a:ext>
          </a:extLst>
        </xdr:cNvPr>
        <xdr:cNvSpPr txBox="1"/>
      </xdr:nvSpPr>
      <xdr:spPr bwMode="auto">
        <a:xfrm>
          <a:off x="12895362" y="111537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06" name="Text Box 38">
          <a:extLst>
            <a:ext uri="{FF2B5EF4-FFF2-40B4-BE49-F238E27FC236}">
              <a16:creationId xmlns:a16="http://schemas.microsoft.com/office/drawing/2014/main" id="{CE6DF2C7-80DF-1D74-2F12-532CA0AF1178}"/>
            </a:ext>
          </a:extLst>
        </xdr:cNvPr>
        <xdr:cNvSpPr txBox="1"/>
      </xdr:nvSpPr>
      <xdr:spPr bwMode="auto">
        <a:xfrm>
          <a:off x="8240427" y="111537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07" name="Text Box 39">
          <a:extLst>
            <a:ext uri="{FF2B5EF4-FFF2-40B4-BE49-F238E27FC236}">
              <a16:creationId xmlns:a16="http://schemas.microsoft.com/office/drawing/2014/main" id="{4E348C5D-77C9-3479-AFA6-1F862D6E828D}"/>
            </a:ext>
          </a:extLst>
        </xdr:cNvPr>
        <xdr:cNvSpPr txBox="1"/>
      </xdr:nvSpPr>
      <xdr:spPr bwMode="auto">
        <a:xfrm>
          <a:off x="9544" y="111537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08" name="Text Box 40">
          <a:extLst>
            <a:ext uri="{FF2B5EF4-FFF2-40B4-BE49-F238E27FC236}">
              <a16:creationId xmlns:a16="http://schemas.microsoft.com/office/drawing/2014/main" id="{B5CEDFE6-6D19-C8CB-B0C8-D797184B875D}"/>
            </a:ext>
          </a:extLst>
        </xdr:cNvPr>
        <xdr:cNvSpPr txBox="1"/>
      </xdr:nvSpPr>
      <xdr:spPr bwMode="auto">
        <a:xfrm>
          <a:off x="12895362" y="111537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09" name="Text Box 41">
          <a:extLst>
            <a:ext uri="{FF2B5EF4-FFF2-40B4-BE49-F238E27FC236}">
              <a16:creationId xmlns:a16="http://schemas.microsoft.com/office/drawing/2014/main" id="{0B1C5CBE-B50D-11C8-8B71-D7ECC1658473}"/>
            </a:ext>
          </a:extLst>
        </xdr:cNvPr>
        <xdr:cNvSpPr txBox="1"/>
      </xdr:nvSpPr>
      <xdr:spPr bwMode="auto">
        <a:xfrm>
          <a:off x="12895362" y="111537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10" name="Text Box 42">
          <a:extLst>
            <a:ext uri="{FF2B5EF4-FFF2-40B4-BE49-F238E27FC236}">
              <a16:creationId xmlns:a16="http://schemas.microsoft.com/office/drawing/2014/main" id="{1F49165D-FD1F-6DA8-924B-5508D52A2EB2}"/>
            </a:ext>
          </a:extLst>
        </xdr:cNvPr>
        <xdr:cNvSpPr txBox="1"/>
      </xdr:nvSpPr>
      <xdr:spPr bwMode="auto">
        <a:xfrm>
          <a:off x="12895362" y="111537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76</xdr:row>
      <xdr:rowOff>0</xdr:rowOff>
    </xdr:from>
    <xdr:to>
      <xdr:col>19</xdr:col>
      <xdr:colOff>314381</xdr:colOff>
      <xdr:row>76</xdr:row>
      <xdr:rowOff>0</xdr:rowOff>
    </xdr:to>
    <xdr:sp macro="" textlink="">
      <xdr:nvSpPr>
        <xdr:cNvPr id="211" name="Text Box 43">
          <a:extLst>
            <a:ext uri="{FF2B5EF4-FFF2-40B4-BE49-F238E27FC236}">
              <a16:creationId xmlns:a16="http://schemas.microsoft.com/office/drawing/2014/main" id="{62959E21-98BC-70CC-57AA-B62E52AF98DC}"/>
            </a:ext>
          </a:extLst>
        </xdr:cNvPr>
        <xdr:cNvSpPr txBox="1"/>
      </xdr:nvSpPr>
      <xdr:spPr bwMode="auto">
        <a:xfrm>
          <a:off x="15706865" y="111537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76</xdr:row>
      <xdr:rowOff>0</xdr:rowOff>
    </xdr:from>
    <xdr:to>
      <xdr:col>13</xdr:col>
      <xdr:colOff>2275340</xdr:colOff>
      <xdr:row>76</xdr:row>
      <xdr:rowOff>0</xdr:rowOff>
    </xdr:to>
    <xdr:sp macro="" textlink="">
      <xdr:nvSpPr>
        <xdr:cNvPr id="212" name="Text Box 44">
          <a:extLst>
            <a:ext uri="{FF2B5EF4-FFF2-40B4-BE49-F238E27FC236}">
              <a16:creationId xmlns:a16="http://schemas.microsoft.com/office/drawing/2014/main" id="{6932D6F8-9322-53C1-9A5F-AAF179FCA9AB}"/>
            </a:ext>
          </a:extLst>
        </xdr:cNvPr>
        <xdr:cNvSpPr txBox="1"/>
      </xdr:nvSpPr>
      <xdr:spPr bwMode="auto">
        <a:xfrm>
          <a:off x="8154814" y="111537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76</xdr:row>
      <xdr:rowOff>0</xdr:rowOff>
    </xdr:from>
    <xdr:to>
      <xdr:col>10</xdr:col>
      <xdr:colOff>1532930</xdr:colOff>
      <xdr:row>76</xdr:row>
      <xdr:rowOff>0</xdr:rowOff>
    </xdr:to>
    <xdr:sp macro="" textlink="">
      <xdr:nvSpPr>
        <xdr:cNvPr id="213" name="Text Box 45">
          <a:extLst>
            <a:ext uri="{FF2B5EF4-FFF2-40B4-BE49-F238E27FC236}">
              <a16:creationId xmlns:a16="http://schemas.microsoft.com/office/drawing/2014/main" id="{5E514CAD-D497-97D7-1020-9998307AF695}"/>
            </a:ext>
          </a:extLst>
        </xdr:cNvPr>
        <xdr:cNvSpPr txBox="1"/>
      </xdr:nvSpPr>
      <xdr:spPr bwMode="auto">
        <a:xfrm>
          <a:off x="1152079" y="111537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14" name="Text Box 46">
          <a:extLst>
            <a:ext uri="{FF2B5EF4-FFF2-40B4-BE49-F238E27FC236}">
              <a16:creationId xmlns:a16="http://schemas.microsoft.com/office/drawing/2014/main" id="{92DAF75D-E8C3-BF64-089F-E9DD57D26F50}"/>
            </a:ext>
          </a:extLst>
        </xdr:cNvPr>
        <xdr:cNvSpPr txBox="1"/>
      </xdr:nvSpPr>
      <xdr:spPr bwMode="auto">
        <a:xfrm>
          <a:off x="8240427" y="111537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15" name="Text Box 47">
          <a:extLst>
            <a:ext uri="{FF2B5EF4-FFF2-40B4-BE49-F238E27FC236}">
              <a16:creationId xmlns:a16="http://schemas.microsoft.com/office/drawing/2014/main" id="{CF7DF9A9-787F-9F3A-9CA3-E6621977D556}"/>
            </a:ext>
          </a:extLst>
        </xdr:cNvPr>
        <xdr:cNvSpPr txBox="1"/>
      </xdr:nvSpPr>
      <xdr:spPr bwMode="auto">
        <a:xfrm>
          <a:off x="8240427" y="111537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16" name="Text Box 48">
          <a:extLst>
            <a:ext uri="{FF2B5EF4-FFF2-40B4-BE49-F238E27FC236}">
              <a16:creationId xmlns:a16="http://schemas.microsoft.com/office/drawing/2014/main" id="{D4A65B4A-D7DE-2F08-C5D7-9D743BD3BD7E}"/>
            </a:ext>
          </a:extLst>
        </xdr:cNvPr>
        <xdr:cNvSpPr txBox="1"/>
      </xdr:nvSpPr>
      <xdr:spPr bwMode="auto">
        <a:xfrm>
          <a:off x="8240427" y="111537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17" name="Text Box 49">
          <a:extLst>
            <a:ext uri="{FF2B5EF4-FFF2-40B4-BE49-F238E27FC236}">
              <a16:creationId xmlns:a16="http://schemas.microsoft.com/office/drawing/2014/main" id="{F334B921-97A6-3C76-7BCD-D7B815678C28}"/>
            </a:ext>
          </a:extLst>
        </xdr:cNvPr>
        <xdr:cNvSpPr txBox="1"/>
      </xdr:nvSpPr>
      <xdr:spPr bwMode="auto">
        <a:xfrm>
          <a:off x="9544" y="111537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18" name="Text Box 50">
          <a:extLst>
            <a:ext uri="{FF2B5EF4-FFF2-40B4-BE49-F238E27FC236}">
              <a16:creationId xmlns:a16="http://schemas.microsoft.com/office/drawing/2014/main" id="{EB24D3F5-4E46-FCF7-738D-8761C932FA67}"/>
            </a:ext>
          </a:extLst>
        </xdr:cNvPr>
        <xdr:cNvSpPr txBox="1"/>
      </xdr:nvSpPr>
      <xdr:spPr bwMode="auto">
        <a:xfrm>
          <a:off x="9544" y="111537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104</xdr:row>
      <xdr:rowOff>0</xdr:rowOff>
    </xdr:from>
    <xdr:to>
      <xdr:col>9</xdr:col>
      <xdr:colOff>180975</xdr:colOff>
      <xdr:row>104</xdr:row>
      <xdr:rowOff>0</xdr:rowOff>
    </xdr:to>
    <xdr:sp macro="" textlink="">
      <xdr:nvSpPr>
        <xdr:cNvPr id="219" name="Text Box 52">
          <a:extLst>
            <a:ext uri="{FF2B5EF4-FFF2-40B4-BE49-F238E27FC236}">
              <a16:creationId xmlns:a16="http://schemas.microsoft.com/office/drawing/2014/main" id="{449107B8-8208-81C7-99D5-1D1FA68AD1B7}"/>
            </a:ext>
          </a:extLst>
        </xdr:cNvPr>
        <xdr:cNvSpPr txBox="1"/>
      </xdr:nvSpPr>
      <xdr:spPr bwMode="auto">
        <a:xfrm>
          <a:off x="9544" y="17316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20" name="Text Box 53">
          <a:extLst>
            <a:ext uri="{FF2B5EF4-FFF2-40B4-BE49-F238E27FC236}">
              <a16:creationId xmlns:a16="http://schemas.microsoft.com/office/drawing/2014/main" id="{EE15116E-079B-7292-394D-36E12413C278}"/>
            </a:ext>
          </a:extLst>
        </xdr:cNvPr>
        <xdr:cNvSpPr txBox="1"/>
      </xdr:nvSpPr>
      <xdr:spPr bwMode="auto">
        <a:xfrm>
          <a:off x="12895362" y="193738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21" name="Text Box 54">
          <a:extLst>
            <a:ext uri="{FF2B5EF4-FFF2-40B4-BE49-F238E27FC236}">
              <a16:creationId xmlns:a16="http://schemas.microsoft.com/office/drawing/2014/main" id="{60885690-25AE-8D03-4FB1-4D2B7BCA368D}"/>
            </a:ext>
          </a:extLst>
        </xdr:cNvPr>
        <xdr:cNvSpPr txBox="1"/>
      </xdr:nvSpPr>
      <xdr:spPr bwMode="auto">
        <a:xfrm>
          <a:off x="12895362" y="193738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22" name="Text Box 55">
          <a:extLst>
            <a:ext uri="{FF2B5EF4-FFF2-40B4-BE49-F238E27FC236}">
              <a16:creationId xmlns:a16="http://schemas.microsoft.com/office/drawing/2014/main" id="{3B7B56DE-5FC8-5179-D2F2-BF69083798D3}"/>
            </a:ext>
          </a:extLst>
        </xdr:cNvPr>
        <xdr:cNvSpPr txBox="1"/>
      </xdr:nvSpPr>
      <xdr:spPr bwMode="auto">
        <a:xfrm>
          <a:off x="12895362" y="193738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114</xdr:row>
      <xdr:rowOff>0</xdr:rowOff>
    </xdr:from>
    <xdr:to>
      <xdr:col>19</xdr:col>
      <xdr:colOff>314381</xdr:colOff>
      <xdr:row>114</xdr:row>
      <xdr:rowOff>0</xdr:rowOff>
    </xdr:to>
    <xdr:sp macro="" textlink="">
      <xdr:nvSpPr>
        <xdr:cNvPr id="223" name="Text Box 56">
          <a:extLst>
            <a:ext uri="{FF2B5EF4-FFF2-40B4-BE49-F238E27FC236}">
              <a16:creationId xmlns:a16="http://schemas.microsoft.com/office/drawing/2014/main" id="{E2683CBE-100B-8872-3349-6A7FF5ABB22D}"/>
            </a:ext>
          </a:extLst>
        </xdr:cNvPr>
        <xdr:cNvSpPr txBox="1"/>
      </xdr:nvSpPr>
      <xdr:spPr bwMode="auto">
        <a:xfrm>
          <a:off x="15706865" y="193738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114</xdr:row>
      <xdr:rowOff>0</xdr:rowOff>
    </xdr:from>
    <xdr:to>
      <xdr:col>13</xdr:col>
      <xdr:colOff>2275340</xdr:colOff>
      <xdr:row>114</xdr:row>
      <xdr:rowOff>0</xdr:rowOff>
    </xdr:to>
    <xdr:sp macro="" textlink="">
      <xdr:nvSpPr>
        <xdr:cNvPr id="224" name="Text Box 57">
          <a:extLst>
            <a:ext uri="{FF2B5EF4-FFF2-40B4-BE49-F238E27FC236}">
              <a16:creationId xmlns:a16="http://schemas.microsoft.com/office/drawing/2014/main" id="{E7750659-4CDF-8AF5-29D7-9B14D783A9D5}"/>
            </a:ext>
          </a:extLst>
        </xdr:cNvPr>
        <xdr:cNvSpPr txBox="1"/>
      </xdr:nvSpPr>
      <xdr:spPr bwMode="auto">
        <a:xfrm>
          <a:off x="8154814" y="193738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114</xdr:row>
      <xdr:rowOff>0</xdr:rowOff>
    </xdr:from>
    <xdr:to>
      <xdr:col>10</xdr:col>
      <xdr:colOff>1532930</xdr:colOff>
      <xdr:row>114</xdr:row>
      <xdr:rowOff>0</xdr:rowOff>
    </xdr:to>
    <xdr:sp macro="" textlink="">
      <xdr:nvSpPr>
        <xdr:cNvPr id="225" name="Text Box 58">
          <a:extLst>
            <a:ext uri="{FF2B5EF4-FFF2-40B4-BE49-F238E27FC236}">
              <a16:creationId xmlns:a16="http://schemas.microsoft.com/office/drawing/2014/main" id="{79A76A20-0854-852B-80C6-2B86F19E0710}"/>
            </a:ext>
          </a:extLst>
        </xdr:cNvPr>
        <xdr:cNvSpPr txBox="1"/>
      </xdr:nvSpPr>
      <xdr:spPr bwMode="auto">
        <a:xfrm>
          <a:off x="1152079" y="193738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26" name="Text Box 59">
          <a:extLst>
            <a:ext uri="{FF2B5EF4-FFF2-40B4-BE49-F238E27FC236}">
              <a16:creationId xmlns:a16="http://schemas.microsoft.com/office/drawing/2014/main" id="{C57E7B90-4F2B-A0A6-386E-5FEAE2324B23}"/>
            </a:ext>
          </a:extLst>
        </xdr:cNvPr>
        <xdr:cNvSpPr txBox="1"/>
      </xdr:nvSpPr>
      <xdr:spPr bwMode="auto">
        <a:xfrm>
          <a:off x="8240427" y="193738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27" name="Text Box 60">
          <a:extLst>
            <a:ext uri="{FF2B5EF4-FFF2-40B4-BE49-F238E27FC236}">
              <a16:creationId xmlns:a16="http://schemas.microsoft.com/office/drawing/2014/main" id="{3D0AD556-69FA-0644-9880-AE8664ED6CA0}"/>
            </a:ext>
          </a:extLst>
        </xdr:cNvPr>
        <xdr:cNvSpPr txBox="1"/>
      </xdr:nvSpPr>
      <xdr:spPr bwMode="auto">
        <a:xfrm>
          <a:off x="8240427" y="193738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28" name="Text Box 61">
          <a:extLst>
            <a:ext uri="{FF2B5EF4-FFF2-40B4-BE49-F238E27FC236}">
              <a16:creationId xmlns:a16="http://schemas.microsoft.com/office/drawing/2014/main" id="{0C09D549-7C5A-0843-B5EB-1D0E3FFAC25B}"/>
            </a:ext>
          </a:extLst>
        </xdr:cNvPr>
        <xdr:cNvSpPr txBox="1"/>
      </xdr:nvSpPr>
      <xdr:spPr bwMode="auto">
        <a:xfrm>
          <a:off x="8240427" y="193738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114</xdr:row>
      <xdr:rowOff>0</xdr:rowOff>
    </xdr:from>
    <xdr:to>
      <xdr:col>9</xdr:col>
      <xdr:colOff>180975</xdr:colOff>
      <xdr:row>114</xdr:row>
      <xdr:rowOff>0</xdr:rowOff>
    </xdr:to>
    <xdr:sp macro="" textlink="">
      <xdr:nvSpPr>
        <xdr:cNvPr id="229" name="Text Box 62">
          <a:extLst>
            <a:ext uri="{FF2B5EF4-FFF2-40B4-BE49-F238E27FC236}">
              <a16:creationId xmlns:a16="http://schemas.microsoft.com/office/drawing/2014/main" id="{A45A811F-65E6-A547-E469-E7903ADE0E1A}"/>
            </a:ext>
          </a:extLst>
        </xdr:cNvPr>
        <xdr:cNvSpPr txBox="1"/>
      </xdr:nvSpPr>
      <xdr:spPr bwMode="auto">
        <a:xfrm>
          <a:off x="9544" y="19373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1095375</xdr:colOff>
      <xdr:row>100</xdr:row>
      <xdr:rowOff>180975</xdr:rowOff>
    </xdr:from>
    <xdr:to>
      <xdr:col>14</xdr:col>
      <xdr:colOff>3133725</xdr:colOff>
      <xdr:row>107</xdr:row>
      <xdr:rowOff>123825</xdr:rowOff>
    </xdr:to>
    <xdr:sp macro="" textlink="">
      <xdr:nvSpPr>
        <xdr:cNvPr id="230"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164687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3094137</xdr:colOff>
      <xdr:row>75</xdr:row>
      <xdr:rowOff>0</xdr:rowOff>
    </xdr:from>
    <xdr:to>
      <xdr:col>15</xdr:col>
      <xdr:colOff>467134</xdr:colOff>
      <xdr:row>75</xdr:row>
      <xdr:rowOff>0</xdr:rowOff>
    </xdr:to>
    <xdr:sp macro="" textlink="">
      <xdr:nvSpPr>
        <xdr:cNvPr id="231" name="Text Box 13">
          <a:extLst>
            <a:ext uri="{FF2B5EF4-FFF2-40B4-BE49-F238E27FC236}">
              <a16:creationId xmlns:a16="http://schemas.microsoft.com/office/drawing/2014/main" id="{19147425-FBBD-5C69-D2FB-B83376FC8078}"/>
            </a:ext>
          </a:extLst>
        </xdr:cNvPr>
        <xdr:cNvSpPr txBox="1"/>
      </xdr:nvSpPr>
      <xdr:spPr bwMode="auto">
        <a:xfrm>
          <a:off x="12895362" y="108966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232" name="Text Box 14">
          <a:extLst>
            <a:ext uri="{FF2B5EF4-FFF2-40B4-BE49-F238E27FC236}">
              <a16:creationId xmlns:a16="http://schemas.microsoft.com/office/drawing/2014/main" id="{708D775D-70B8-D9F1-E5E1-1F6FD47DB479}"/>
            </a:ext>
          </a:extLst>
        </xdr:cNvPr>
        <xdr:cNvSpPr txBox="1"/>
      </xdr:nvSpPr>
      <xdr:spPr bwMode="auto">
        <a:xfrm>
          <a:off x="12895362" y="108966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233" name="Text Box 15">
          <a:extLst>
            <a:ext uri="{FF2B5EF4-FFF2-40B4-BE49-F238E27FC236}">
              <a16:creationId xmlns:a16="http://schemas.microsoft.com/office/drawing/2014/main" id="{5CE68518-9C02-A28C-9265-788AF167289B}"/>
            </a:ext>
          </a:extLst>
        </xdr:cNvPr>
        <xdr:cNvSpPr txBox="1"/>
      </xdr:nvSpPr>
      <xdr:spPr bwMode="auto">
        <a:xfrm>
          <a:off x="12895362" y="108966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75</xdr:row>
      <xdr:rowOff>0</xdr:rowOff>
    </xdr:from>
    <xdr:to>
      <xdr:col>19</xdr:col>
      <xdr:colOff>314381</xdr:colOff>
      <xdr:row>75</xdr:row>
      <xdr:rowOff>0</xdr:rowOff>
    </xdr:to>
    <xdr:sp macro="" textlink="">
      <xdr:nvSpPr>
        <xdr:cNvPr id="234" name="Text Box 16">
          <a:extLst>
            <a:ext uri="{FF2B5EF4-FFF2-40B4-BE49-F238E27FC236}">
              <a16:creationId xmlns:a16="http://schemas.microsoft.com/office/drawing/2014/main" id="{B7936818-B03B-7D1E-39DC-055A95378CE1}"/>
            </a:ext>
          </a:extLst>
        </xdr:cNvPr>
        <xdr:cNvSpPr txBox="1"/>
      </xdr:nvSpPr>
      <xdr:spPr bwMode="auto">
        <a:xfrm>
          <a:off x="15706865" y="1089660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75</xdr:row>
      <xdr:rowOff>0</xdr:rowOff>
    </xdr:from>
    <xdr:to>
      <xdr:col>13</xdr:col>
      <xdr:colOff>2275340</xdr:colOff>
      <xdr:row>75</xdr:row>
      <xdr:rowOff>0</xdr:rowOff>
    </xdr:to>
    <xdr:sp macro="" textlink="">
      <xdr:nvSpPr>
        <xdr:cNvPr id="235" name="Text Box 17">
          <a:extLst>
            <a:ext uri="{FF2B5EF4-FFF2-40B4-BE49-F238E27FC236}">
              <a16:creationId xmlns:a16="http://schemas.microsoft.com/office/drawing/2014/main" id="{4AD09734-6269-B1C7-A029-A4B8A86869A3}"/>
            </a:ext>
          </a:extLst>
        </xdr:cNvPr>
        <xdr:cNvSpPr txBox="1"/>
      </xdr:nvSpPr>
      <xdr:spPr bwMode="auto">
        <a:xfrm>
          <a:off x="8154814" y="1089660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75</xdr:row>
      <xdr:rowOff>0</xdr:rowOff>
    </xdr:from>
    <xdr:to>
      <xdr:col>10</xdr:col>
      <xdr:colOff>1532930</xdr:colOff>
      <xdr:row>75</xdr:row>
      <xdr:rowOff>0</xdr:rowOff>
    </xdr:to>
    <xdr:sp macro="" textlink="">
      <xdr:nvSpPr>
        <xdr:cNvPr id="236" name="Text Box 18">
          <a:extLst>
            <a:ext uri="{FF2B5EF4-FFF2-40B4-BE49-F238E27FC236}">
              <a16:creationId xmlns:a16="http://schemas.microsoft.com/office/drawing/2014/main" id="{488BE169-5AE8-252C-1996-973B9115BD2B}"/>
            </a:ext>
          </a:extLst>
        </xdr:cNvPr>
        <xdr:cNvSpPr txBox="1"/>
      </xdr:nvSpPr>
      <xdr:spPr bwMode="auto">
        <a:xfrm>
          <a:off x="1152079" y="1089660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237" name="Text Box 19">
          <a:extLst>
            <a:ext uri="{FF2B5EF4-FFF2-40B4-BE49-F238E27FC236}">
              <a16:creationId xmlns:a16="http://schemas.microsoft.com/office/drawing/2014/main" id="{A532160A-D4A6-58BB-9230-AF5597B02A1F}"/>
            </a:ext>
          </a:extLst>
        </xdr:cNvPr>
        <xdr:cNvSpPr txBox="1"/>
      </xdr:nvSpPr>
      <xdr:spPr bwMode="auto">
        <a:xfrm>
          <a:off x="8240427" y="108966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238" name="Text Box 20">
          <a:extLst>
            <a:ext uri="{FF2B5EF4-FFF2-40B4-BE49-F238E27FC236}">
              <a16:creationId xmlns:a16="http://schemas.microsoft.com/office/drawing/2014/main" id="{AD9339A2-7E10-4E58-D298-326F4C9715BB}"/>
            </a:ext>
          </a:extLst>
        </xdr:cNvPr>
        <xdr:cNvSpPr txBox="1"/>
      </xdr:nvSpPr>
      <xdr:spPr bwMode="auto">
        <a:xfrm>
          <a:off x="8240427" y="108966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239" name="Text Box 21">
          <a:extLst>
            <a:ext uri="{FF2B5EF4-FFF2-40B4-BE49-F238E27FC236}">
              <a16:creationId xmlns:a16="http://schemas.microsoft.com/office/drawing/2014/main" id="{173B5389-119C-F3BA-EEB6-A69FDAC369D0}"/>
            </a:ext>
          </a:extLst>
        </xdr:cNvPr>
        <xdr:cNvSpPr txBox="1"/>
      </xdr:nvSpPr>
      <xdr:spPr bwMode="auto">
        <a:xfrm>
          <a:off x="8240427" y="108966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75</xdr:row>
      <xdr:rowOff>0</xdr:rowOff>
    </xdr:from>
    <xdr:to>
      <xdr:col>9</xdr:col>
      <xdr:colOff>180975</xdr:colOff>
      <xdr:row>75</xdr:row>
      <xdr:rowOff>0</xdr:rowOff>
    </xdr:to>
    <xdr:sp macro="" textlink="">
      <xdr:nvSpPr>
        <xdr:cNvPr id="240" name="Text Box 22">
          <a:extLst>
            <a:ext uri="{FF2B5EF4-FFF2-40B4-BE49-F238E27FC236}">
              <a16:creationId xmlns:a16="http://schemas.microsoft.com/office/drawing/2014/main" id="{3F4A3778-3EDF-A19B-CC71-96B31D757EDA}"/>
            </a:ext>
          </a:extLst>
        </xdr:cNvPr>
        <xdr:cNvSpPr txBox="1"/>
      </xdr:nvSpPr>
      <xdr:spPr bwMode="auto">
        <a:xfrm>
          <a:off x="9544" y="108966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41" name="Text Box 23">
          <a:extLst>
            <a:ext uri="{FF2B5EF4-FFF2-40B4-BE49-F238E27FC236}">
              <a16:creationId xmlns:a16="http://schemas.microsoft.com/office/drawing/2014/main" id="{F739198A-DC64-07A7-3465-C44E7E96DB86}"/>
            </a:ext>
          </a:extLst>
        </xdr:cNvPr>
        <xdr:cNvSpPr txBox="1"/>
      </xdr:nvSpPr>
      <xdr:spPr bwMode="auto">
        <a:xfrm>
          <a:off x="12895362" y="111537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42" name="Text Box 24">
          <a:extLst>
            <a:ext uri="{FF2B5EF4-FFF2-40B4-BE49-F238E27FC236}">
              <a16:creationId xmlns:a16="http://schemas.microsoft.com/office/drawing/2014/main" id="{7F6EC194-132D-DF56-147D-2F288FCEF98C}"/>
            </a:ext>
          </a:extLst>
        </xdr:cNvPr>
        <xdr:cNvSpPr txBox="1"/>
      </xdr:nvSpPr>
      <xdr:spPr bwMode="auto">
        <a:xfrm>
          <a:off x="12895362" y="111537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43" name="Text Box 25">
          <a:extLst>
            <a:ext uri="{FF2B5EF4-FFF2-40B4-BE49-F238E27FC236}">
              <a16:creationId xmlns:a16="http://schemas.microsoft.com/office/drawing/2014/main" id="{14F38021-E1C0-041F-2BD7-C7BDAA045EE0}"/>
            </a:ext>
          </a:extLst>
        </xdr:cNvPr>
        <xdr:cNvSpPr txBox="1"/>
      </xdr:nvSpPr>
      <xdr:spPr bwMode="auto">
        <a:xfrm>
          <a:off x="12895362" y="111537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76</xdr:row>
      <xdr:rowOff>0</xdr:rowOff>
    </xdr:from>
    <xdr:to>
      <xdr:col>19</xdr:col>
      <xdr:colOff>314381</xdr:colOff>
      <xdr:row>76</xdr:row>
      <xdr:rowOff>0</xdr:rowOff>
    </xdr:to>
    <xdr:sp macro="" textlink="">
      <xdr:nvSpPr>
        <xdr:cNvPr id="244" name="Text Box 26">
          <a:extLst>
            <a:ext uri="{FF2B5EF4-FFF2-40B4-BE49-F238E27FC236}">
              <a16:creationId xmlns:a16="http://schemas.microsoft.com/office/drawing/2014/main" id="{247FB501-F590-4A49-FC94-6A1FACAD424C}"/>
            </a:ext>
          </a:extLst>
        </xdr:cNvPr>
        <xdr:cNvSpPr txBox="1"/>
      </xdr:nvSpPr>
      <xdr:spPr bwMode="auto">
        <a:xfrm>
          <a:off x="15706865" y="111537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76</xdr:row>
      <xdr:rowOff>0</xdr:rowOff>
    </xdr:from>
    <xdr:to>
      <xdr:col>13</xdr:col>
      <xdr:colOff>2275340</xdr:colOff>
      <xdr:row>76</xdr:row>
      <xdr:rowOff>0</xdr:rowOff>
    </xdr:to>
    <xdr:sp macro="" textlink="">
      <xdr:nvSpPr>
        <xdr:cNvPr id="245" name="Text Box 27">
          <a:extLst>
            <a:ext uri="{FF2B5EF4-FFF2-40B4-BE49-F238E27FC236}">
              <a16:creationId xmlns:a16="http://schemas.microsoft.com/office/drawing/2014/main" id="{951317C1-E1E0-9A54-40EB-B321E7B647A6}"/>
            </a:ext>
          </a:extLst>
        </xdr:cNvPr>
        <xdr:cNvSpPr txBox="1"/>
      </xdr:nvSpPr>
      <xdr:spPr bwMode="auto">
        <a:xfrm>
          <a:off x="8154814" y="111537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76</xdr:row>
      <xdr:rowOff>0</xdr:rowOff>
    </xdr:from>
    <xdr:to>
      <xdr:col>10</xdr:col>
      <xdr:colOff>1532930</xdr:colOff>
      <xdr:row>76</xdr:row>
      <xdr:rowOff>0</xdr:rowOff>
    </xdr:to>
    <xdr:sp macro="" textlink="">
      <xdr:nvSpPr>
        <xdr:cNvPr id="246" name="Text Box 28">
          <a:extLst>
            <a:ext uri="{FF2B5EF4-FFF2-40B4-BE49-F238E27FC236}">
              <a16:creationId xmlns:a16="http://schemas.microsoft.com/office/drawing/2014/main" id="{A23975E7-B243-B533-46B7-DFC76D83C22A}"/>
            </a:ext>
          </a:extLst>
        </xdr:cNvPr>
        <xdr:cNvSpPr txBox="1"/>
      </xdr:nvSpPr>
      <xdr:spPr bwMode="auto">
        <a:xfrm>
          <a:off x="1152079" y="111537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47" name="Text Box 29">
          <a:extLst>
            <a:ext uri="{FF2B5EF4-FFF2-40B4-BE49-F238E27FC236}">
              <a16:creationId xmlns:a16="http://schemas.microsoft.com/office/drawing/2014/main" id="{BCC0F4AB-81F5-9F56-E743-F448A9EAAB6A}"/>
            </a:ext>
          </a:extLst>
        </xdr:cNvPr>
        <xdr:cNvSpPr txBox="1"/>
      </xdr:nvSpPr>
      <xdr:spPr bwMode="auto">
        <a:xfrm>
          <a:off x="8240427" y="111537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48" name="Text Box 30">
          <a:extLst>
            <a:ext uri="{FF2B5EF4-FFF2-40B4-BE49-F238E27FC236}">
              <a16:creationId xmlns:a16="http://schemas.microsoft.com/office/drawing/2014/main" id="{0426A439-A61C-61D5-7CC0-529C2D6D9EED}"/>
            </a:ext>
          </a:extLst>
        </xdr:cNvPr>
        <xdr:cNvSpPr txBox="1"/>
      </xdr:nvSpPr>
      <xdr:spPr bwMode="auto">
        <a:xfrm>
          <a:off x="8240427" y="111537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49" name="Text Box 31">
          <a:extLst>
            <a:ext uri="{FF2B5EF4-FFF2-40B4-BE49-F238E27FC236}">
              <a16:creationId xmlns:a16="http://schemas.microsoft.com/office/drawing/2014/main" id="{35042433-1F1D-5836-6D7F-0203338E6D71}"/>
            </a:ext>
          </a:extLst>
        </xdr:cNvPr>
        <xdr:cNvSpPr txBox="1"/>
      </xdr:nvSpPr>
      <xdr:spPr bwMode="auto">
        <a:xfrm>
          <a:off x="8240427" y="111537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50" name="Text Box 32">
          <a:extLst>
            <a:ext uri="{FF2B5EF4-FFF2-40B4-BE49-F238E27FC236}">
              <a16:creationId xmlns:a16="http://schemas.microsoft.com/office/drawing/2014/main" id="{A15422DC-3197-0BA3-446C-C55713102BA0}"/>
            </a:ext>
          </a:extLst>
        </xdr:cNvPr>
        <xdr:cNvSpPr txBox="1"/>
      </xdr:nvSpPr>
      <xdr:spPr bwMode="auto">
        <a:xfrm>
          <a:off x="9544" y="111537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76</xdr:row>
      <xdr:rowOff>0</xdr:rowOff>
    </xdr:from>
    <xdr:to>
      <xdr:col>15</xdr:col>
      <xdr:colOff>934269</xdr:colOff>
      <xdr:row>76</xdr:row>
      <xdr:rowOff>0</xdr:rowOff>
    </xdr:to>
    <xdr:sp macro="" textlink="">
      <xdr:nvSpPr>
        <xdr:cNvPr id="251" name="Text Box 33">
          <a:extLst>
            <a:ext uri="{FF2B5EF4-FFF2-40B4-BE49-F238E27FC236}">
              <a16:creationId xmlns:a16="http://schemas.microsoft.com/office/drawing/2014/main" id="{0D575E5E-18B1-ED5B-F0D0-BB638ADEFA92}"/>
            </a:ext>
          </a:extLst>
        </xdr:cNvPr>
        <xdr:cNvSpPr txBox="1"/>
      </xdr:nvSpPr>
      <xdr:spPr bwMode="auto">
        <a:xfrm>
          <a:off x="13373323" y="11153775"/>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76</xdr:row>
      <xdr:rowOff>0</xdr:rowOff>
    </xdr:from>
    <xdr:to>
      <xdr:col>13</xdr:col>
      <xdr:colOff>2248998</xdr:colOff>
      <xdr:row>76</xdr:row>
      <xdr:rowOff>0</xdr:rowOff>
    </xdr:to>
    <xdr:sp macro="" textlink="">
      <xdr:nvSpPr>
        <xdr:cNvPr id="252" name="Text Box 34">
          <a:extLst>
            <a:ext uri="{FF2B5EF4-FFF2-40B4-BE49-F238E27FC236}">
              <a16:creationId xmlns:a16="http://schemas.microsoft.com/office/drawing/2014/main" id="{5F7D5009-14E3-6B98-3226-A7B1CF7F64F9}"/>
            </a:ext>
          </a:extLst>
        </xdr:cNvPr>
        <xdr:cNvSpPr txBox="1"/>
      </xdr:nvSpPr>
      <xdr:spPr bwMode="auto">
        <a:xfrm>
          <a:off x="8085665" y="111537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53" name="Text Box 35">
          <a:extLst>
            <a:ext uri="{FF2B5EF4-FFF2-40B4-BE49-F238E27FC236}">
              <a16:creationId xmlns:a16="http://schemas.microsoft.com/office/drawing/2014/main" id="{6AF20875-0A2F-259F-455B-0AE326B4A6A6}"/>
            </a:ext>
          </a:extLst>
        </xdr:cNvPr>
        <xdr:cNvSpPr txBox="1"/>
      </xdr:nvSpPr>
      <xdr:spPr bwMode="auto">
        <a:xfrm>
          <a:off x="12895362" y="111537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54" name="Text Box 36">
          <a:extLst>
            <a:ext uri="{FF2B5EF4-FFF2-40B4-BE49-F238E27FC236}">
              <a16:creationId xmlns:a16="http://schemas.microsoft.com/office/drawing/2014/main" id="{C4E27B32-9C92-9B2B-17A6-BA1CFE14EBD5}"/>
            </a:ext>
          </a:extLst>
        </xdr:cNvPr>
        <xdr:cNvSpPr txBox="1"/>
      </xdr:nvSpPr>
      <xdr:spPr bwMode="auto">
        <a:xfrm>
          <a:off x="8240427" y="111537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55" name="Text Box 37">
          <a:extLst>
            <a:ext uri="{FF2B5EF4-FFF2-40B4-BE49-F238E27FC236}">
              <a16:creationId xmlns:a16="http://schemas.microsoft.com/office/drawing/2014/main" id="{8B452768-A952-10BB-867C-7DE0004FB448}"/>
            </a:ext>
          </a:extLst>
        </xdr:cNvPr>
        <xdr:cNvSpPr txBox="1"/>
      </xdr:nvSpPr>
      <xdr:spPr bwMode="auto">
        <a:xfrm>
          <a:off x="12895362" y="111537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56" name="Text Box 38">
          <a:extLst>
            <a:ext uri="{FF2B5EF4-FFF2-40B4-BE49-F238E27FC236}">
              <a16:creationId xmlns:a16="http://schemas.microsoft.com/office/drawing/2014/main" id="{B4B927BD-8571-2F77-D29A-F1FA212346B9}"/>
            </a:ext>
          </a:extLst>
        </xdr:cNvPr>
        <xdr:cNvSpPr txBox="1"/>
      </xdr:nvSpPr>
      <xdr:spPr bwMode="auto">
        <a:xfrm>
          <a:off x="8240427" y="111537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57" name="Text Box 39">
          <a:extLst>
            <a:ext uri="{FF2B5EF4-FFF2-40B4-BE49-F238E27FC236}">
              <a16:creationId xmlns:a16="http://schemas.microsoft.com/office/drawing/2014/main" id="{BF7F99C7-E86D-F95F-7F0D-478FCFA710D3}"/>
            </a:ext>
          </a:extLst>
        </xdr:cNvPr>
        <xdr:cNvSpPr txBox="1"/>
      </xdr:nvSpPr>
      <xdr:spPr bwMode="auto">
        <a:xfrm>
          <a:off x="9544" y="111537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58" name="Text Box 40">
          <a:extLst>
            <a:ext uri="{FF2B5EF4-FFF2-40B4-BE49-F238E27FC236}">
              <a16:creationId xmlns:a16="http://schemas.microsoft.com/office/drawing/2014/main" id="{D7EC07C8-67AF-0432-63DD-EA94CF5A9C91}"/>
            </a:ext>
          </a:extLst>
        </xdr:cNvPr>
        <xdr:cNvSpPr txBox="1"/>
      </xdr:nvSpPr>
      <xdr:spPr bwMode="auto">
        <a:xfrm>
          <a:off x="12895362" y="111537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59" name="Text Box 41">
          <a:extLst>
            <a:ext uri="{FF2B5EF4-FFF2-40B4-BE49-F238E27FC236}">
              <a16:creationId xmlns:a16="http://schemas.microsoft.com/office/drawing/2014/main" id="{8A3CE022-D894-37C1-F9E5-A1B6B8B9C84F}"/>
            </a:ext>
          </a:extLst>
        </xdr:cNvPr>
        <xdr:cNvSpPr txBox="1"/>
      </xdr:nvSpPr>
      <xdr:spPr bwMode="auto">
        <a:xfrm>
          <a:off x="12895362" y="111537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60" name="Text Box 42">
          <a:extLst>
            <a:ext uri="{FF2B5EF4-FFF2-40B4-BE49-F238E27FC236}">
              <a16:creationId xmlns:a16="http://schemas.microsoft.com/office/drawing/2014/main" id="{11DBCD9C-0761-EAAB-CF1D-8E75EA62531E}"/>
            </a:ext>
          </a:extLst>
        </xdr:cNvPr>
        <xdr:cNvSpPr txBox="1"/>
      </xdr:nvSpPr>
      <xdr:spPr bwMode="auto">
        <a:xfrm>
          <a:off x="12895362" y="111537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76</xdr:row>
      <xdr:rowOff>0</xdr:rowOff>
    </xdr:from>
    <xdr:to>
      <xdr:col>19</xdr:col>
      <xdr:colOff>314381</xdr:colOff>
      <xdr:row>76</xdr:row>
      <xdr:rowOff>0</xdr:rowOff>
    </xdr:to>
    <xdr:sp macro="" textlink="">
      <xdr:nvSpPr>
        <xdr:cNvPr id="261" name="Text Box 43">
          <a:extLst>
            <a:ext uri="{FF2B5EF4-FFF2-40B4-BE49-F238E27FC236}">
              <a16:creationId xmlns:a16="http://schemas.microsoft.com/office/drawing/2014/main" id="{E543A50E-3BD2-001C-AAC6-4773D048E483}"/>
            </a:ext>
          </a:extLst>
        </xdr:cNvPr>
        <xdr:cNvSpPr txBox="1"/>
      </xdr:nvSpPr>
      <xdr:spPr bwMode="auto">
        <a:xfrm>
          <a:off x="15706865" y="111537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76</xdr:row>
      <xdr:rowOff>0</xdr:rowOff>
    </xdr:from>
    <xdr:to>
      <xdr:col>13</xdr:col>
      <xdr:colOff>2275340</xdr:colOff>
      <xdr:row>76</xdr:row>
      <xdr:rowOff>0</xdr:rowOff>
    </xdr:to>
    <xdr:sp macro="" textlink="">
      <xdr:nvSpPr>
        <xdr:cNvPr id="262" name="Text Box 44">
          <a:extLst>
            <a:ext uri="{FF2B5EF4-FFF2-40B4-BE49-F238E27FC236}">
              <a16:creationId xmlns:a16="http://schemas.microsoft.com/office/drawing/2014/main" id="{75670524-DF69-19F4-A477-8652DCFA3141}"/>
            </a:ext>
          </a:extLst>
        </xdr:cNvPr>
        <xdr:cNvSpPr txBox="1"/>
      </xdr:nvSpPr>
      <xdr:spPr bwMode="auto">
        <a:xfrm>
          <a:off x="8154814" y="111537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76</xdr:row>
      <xdr:rowOff>0</xdr:rowOff>
    </xdr:from>
    <xdr:to>
      <xdr:col>10</xdr:col>
      <xdr:colOff>1532930</xdr:colOff>
      <xdr:row>76</xdr:row>
      <xdr:rowOff>0</xdr:rowOff>
    </xdr:to>
    <xdr:sp macro="" textlink="">
      <xdr:nvSpPr>
        <xdr:cNvPr id="263" name="Text Box 45">
          <a:extLst>
            <a:ext uri="{FF2B5EF4-FFF2-40B4-BE49-F238E27FC236}">
              <a16:creationId xmlns:a16="http://schemas.microsoft.com/office/drawing/2014/main" id="{81D170E1-9344-BAEC-E5C9-5DCC7AF4C2A0}"/>
            </a:ext>
          </a:extLst>
        </xdr:cNvPr>
        <xdr:cNvSpPr txBox="1"/>
      </xdr:nvSpPr>
      <xdr:spPr bwMode="auto">
        <a:xfrm>
          <a:off x="1152079" y="111537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64" name="Text Box 46">
          <a:extLst>
            <a:ext uri="{FF2B5EF4-FFF2-40B4-BE49-F238E27FC236}">
              <a16:creationId xmlns:a16="http://schemas.microsoft.com/office/drawing/2014/main" id="{00AE41BD-08D8-06EE-A8C7-41E2076074AA}"/>
            </a:ext>
          </a:extLst>
        </xdr:cNvPr>
        <xdr:cNvSpPr txBox="1"/>
      </xdr:nvSpPr>
      <xdr:spPr bwMode="auto">
        <a:xfrm>
          <a:off x="8240427" y="111537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65" name="Text Box 47">
          <a:extLst>
            <a:ext uri="{FF2B5EF4-FFF2-40B4-BE49-F238E27FC236}">
              <a16:creationId xmlns:a16="http://schemas.microsoft.com/office/drawing/2014/main" id="{5387CCB8-6FB6-ACBD-D46D-209B5EBFCBA2}"/>
            </a:ext>
          </a:extLst>
        </xdr:cNvPr>
        <xdr:cNvSpPr txBox="1"/>
      </xdr:nvSpPr>
      <xdr:spPr bwMode="auto">
        <a:xfrm>
          <a:off x="8240427" y="111537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66" name="Text Box 48">
          <a:extLst>
            <a:ext uri="{FF2B5EF4-FFF2-40B4-BE49-F238E27FC236}">
              <a16:creationId xmlns:a16="http://schemas.microsoft.com/office/drawing/2014/main" id="{998A9146-6496-C7C8-C7B5-344D5D97B7D1}"/>
            </a:ext>
          </a:extLst>
        </xdr:cNvPr>
        <xdr:cNvSpPr txBox="1"/>
      </xdr:nvSpPr>
      <xdr:spPr bwMode="auto">
        <a:xfrm>
          <a:off x="8240427" y="111537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67" name="Text Box 49">
          <a:extLst>
            <a:ext uri="{FF2B5EF4-FFF2-40B4-BE49-F238E27FC236}">
              <a16:creationId xmlns:a16="http://schemas.microsoft.com/office/drawing/2014/main" id="{7752819F-4339-679B-667C-3F57984FEC18}"/>
            </a:ext>
          </a:extLst>
        </xdr:cNvPr>
        <xdr:cNvSpPr txBox="1"/>
      </xdr:nvSpPr>
      <xdr:spPr bwMode="auto">
        <a:xfrm>
          <a:off x="9544" y="111537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68" name="Text Box 50">
          <a:extLst>
            <a:ext uri="{FF2B5EF4-FFF2-40B4-BE49-F238E27FC236}">
              <a16:creationId xmlns:a16="http://schemas.microsoft.com/office/drawing/2014/main" id="{24C18C4D-FAAD-6493-F966-625F80343815}"/>
            </a:ext>
          </a:extLst>
        </xdr:cNvPr>
        <xdr:cNvSpPr txBox="1"/>
      </xdr:nvSpPr>
      <xdr:spPr bwMode="auto">
        <a:xfrm>
          <a:off x="9544" y="111537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104</xdr:row>
      <xdr:rowOff>0</xdr:rowOff>
    </xdr:from>
    <xdr:to>
      <xdr:col>9</xdr:col>
      <xdr:colOff>180975</xdr:colOff>
      <xdr:row>104</xdr:row>
      <xdr:rowOff>0</xdr:rowOff>
    </xdr:to>
    <xdr:sp macro="" textlink="">
      <xdr:nvSpPr>
        <xdr:cNvPr id="269" name="Text Box 52">
          <a:extLst>
            <a:ext uri="{FF2B5EF4-FFF2-40B4-BE49-F238E27FC236}">
              <a16:creationId xmlns:a16="http://schemas.microsoft.com/office/drawing/2014/main" id="{1C070BE4-0F87-F1BE-C70B-1A115525D1EC}"/>
            </a:ext>
          </a:extLst>
        </xdr:cNvPr>
        <xdr:cNvSpPr txBox="1"/>
      </xdr:nvSpPr>
      <xdr:spPr bwMode="auto">
        <a:xfrm>
          <a:off x="9544" y="17316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70" name="Text Box 53">
          <a:extLst>
            <a:ext uri="{FF2B5EF4-FFF2-40B4-BE49-F238E27FC236}">
              <a16:creationId xmlns:a16="http://schemas.microsoft.com/office/drawing/2014/main" id="{9661543E-AA1D-71BC-4513-DD35DBFF4806}"/>
            </a:ext>
          </a:extLst>
        </xdr:cNvPr>
        <xdr:cNvSpPr txBox="1"/>
      </xdr:nvSpPr>
      <xdr:spPr bwMode="auto">
        <a:xfrm>
          <a:off x="12895362" y="193738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71" name="Text Box 54">
          <a:extLst>
            <a:ext uri="{FF2B5EF4-FFF2-40B4-BE49-F238E27FC236}">
              <a16:creationId xmlns:a16="http://schemas.microsoft.com/office/drawing/2014/main" id="{5049410E-000F-21C4-6EE3-3C1B688AB2D3}"/>
            </a:ext>
          </a:extLst>
        </xdr:cNvPr>
        <xdr:cNvSpPr txBox="1"/>
      </xdr:nvSpPr>
      <xdr:spPr bwMode="auto">
        <a:xfrm>
          <a:off x="12895362" y="193738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72" name="Text Box 55">
          <a:extLst>
            <a:ext uri="{FF2B5EF4-FFF2-40B4-BE49-F238E27FC236}">
              <a16:creationId xmlns:a16="http://schemas.microsoft.com/office/drawing/2014/main" id="{82C8F868-5B66-3C97-B1EA-65137CC23EAB}"/>
            </a:ext>
          </a:extLst>
        </xdr:cNvPr>
        <xdr:cNvSpPr txBox="1"/>
      </xdr:nvSpPr>
      <xdr:spPr bwMode="auto">
        <a:xfrm>
          <a:off x="12895362" y="193738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114</xdr:row>
      <xdr:rowOff>0</xdr:rowOff>
    </xdr:from>
    <xdr:to>
      <xdr:col>19</xdr:col>
      <xdr:colOff>314381</xdr:colOff>
      <xdr:row>114</xdr:row>
      <xdr:rowOff>0</xdr:rowOff>
    </xdr:to>
    <xdr:sp macro="" textlink="">
      <xdr:nvSpPr>
        <xdr:cNvPr id="273" name="Text Box 56">
          <a:extLst>
            <a:ext uri="{FF2B5EF4-FFF2-40B4-BE49-F238E27FC236}">
              <a16:creationId xmlns:a16="http://schemas.microsoft.com/office/drawing/2014/main" id="{1AEA4990-2AE0-A90C-0CC7-DD1B0DF7C9F9}"/>
            </a:ext>
          </a:extLst>
        </xdr:cNvPr>
        <xdr:cNvSpPr txBox="1"/>
      </xdr:nvSpPr>
      <xdr:spPr bwMode="auto">
        <a:xfrm>
          <a:off x="15706865" y="193738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114</xdr:row>
      <xdr:rowOff>0</xdr:rowOff>
    </xdr:from>
    <xdr:to>
      <xdr:col>13</xdr:col>
      <xdr:colOff>2275340</xdr:colOff>
      <xdr:row>114</xdr:row>
      <xdr:rowOff>0</xdr:rowOff>
    </xdr:to>
    <xdr:sp macro="" textlink="">
      <xdr:nvSpPr>
        <xdr:cNvPr id="274" name="Text Box 57">
          <a:extLst>
            <a:ext uri="{FF2B5EF4-FFF2-40B4-BE49-F238E27FC236}">
              <a16:creationId xmlns:a16="http://schemas.microsoft.com/office/drawing/2014/main" id="{32CEFD0A-ABFA-1018-9EDF-5396FD842D32}"/>
            </a:ext>
          </a:extLst>
        </xdr:cNvPr>
        <xdr:cNvSpPr txBox="1"/>
      </xdr:nvSpPr>
      <xdr:spPr bwMode="auto">
        <a:xfrm>
          <a:off x="8154814" y="193738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114</xdr:row>
      <xdr:rowOff>0</xdr:rowOff>
    </xdr:from>
    <xdr:to>
      <xdr:col>10</xdr:col>
      <xdr:colOff>1532930</xdr:colOff>
      <xdr:row>114</xdr:row>
      <xdr:rowOff>0</xdr:rowOff>
    </xdr:to>
    <xdr:sp macro="" textlink="">
      <xdr:nvSpPr>
        <xdr:cNvPr id="275" name="Text Box 58">
          <a:extLst>
            <a:ext uri="{FF2B5EF4-FFF2-40B4-BE49-F238E27FC236}">
              <a16:creationId xmlns:a16="http://schemas.microsoft.com/office/drawing/2014/main" id="{819364B0-A64A-2AC8-7A7E-B7019331FDC6}"/>
            </a:ext>
          </a:extLst>
        </xdr:cNvPr>
        <xdr:cNvSpPr txBox="1"/>
      </xdr:nvSpPr>
      <xdr:spPr bwMode="auto">
        <a:xfrm>
          <a:off x="1152079" y="193738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76" name="Text Box 59">
          <a:extLst>
            <a:ext uri="{FF2B5EF4-FFF2-40B4-BE49-F238E27FC236}">
              <a16:creationId xmlns:a16="http://schemas.microsoft.com/office/drawing/2014/main" id="{053556EC-C3D8-9BE8-D378-A0D9AC1C85AB}"/>
            </a:ext>
          </a:extLst>
        </xdr:cNvPr>
        <xdr:cNvSpPr txBox="1"/>
      </xdr:nvSpPr>
      <xdr:spPr bwMode="auto">
        <a:xfrm>
          <a:off x="8240427" y="193738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77" name="Text Box 60">
          <a:extLst>
            <a:ext uri="{FF2B5EF4-FFF2-40B4-BE49-F238E27FC236}">
              <a16:creationId xmlns:a16="http://schemas.microsoft.com/office/drawing/2014/main" id="{DA54F529-A911-2DE4-AD13-3B778CC42543}"/>
            </a:ext>
          </a:extLst>
        </xdr:cNvPr>
        <xdr:cNvSpPr txBox="1"/>
      </xdr:nvSpPr>
      <xdr:spPr bwMode="auto">
        <a:xfrm>
          <a:off x="8240427" y="193738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78" name="Text Box 61">
          <a:extLst>
            <a:ext uri="{FF2B5EF4-FFF2-40B4-BE49-F238E27FC236}">
              <a16:creationId xmlns:a16="http://schemas.microsoft.com/office/drawing/2014/main" id="{73530AF5-8A7C-1B5A-C252-9A0F11D092EE}"/>
            </a:ext>
          </a:extLst>
        </xdr:cNvPr>
        <xdr:cNvSpPr txBox="1"/>
      </xdr:nvSpPr>
      <xdr:spPr bwMode="auto">
        <a:xfrm>
          <a:off x="8240427" y="193738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114</xdr:row>
      <xdr:rowOff>0</xdr:rowOff>
    </xdr:from>
    <xdr:to>
      <xdr:col>9</xdr:col>
      <xdr:colOff>180975</xdr:colOff>
      <xdr:row>114</xdr:row>
      <xdr:rowOff>0</xdr:rowOff>
    </xdr:to>
    <xdr:sp macro="" textlink="">
      <xdr:nvSpPr>
        <xdr:cNvPr id="279" name="Text Box 62">
          <a:extLst>
            <a:ext uri="{FF2B5EF4-FFF2-40B4-BE49-F238E27FC236}">
              <a16:creationId xmlns:a16="http://schemas.microsoft.com/office/drawing/2014/main" id="{A55B9E5B-DE9E-CAF1-3689-45125C7B2BE3}"/>
            </a:ext>
          </a:extLst>
        </xdr:cNvPr>
        <xdr:cNvSpPr txBox="1"/>
      </xdr:nvSpPr>
      <xdr:spPr bwMode="auto">
        <a:xfrm>
          <a:off x="9544" y="19373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1095375</xdr:colOff>
      <xdr:row>100</xdr:row>
      <xdr:rowOff>180975</xdr:rowOff>
    </xdr:from>
    <xdr:to>
      <xdr:col>14</xdr:col>
      <xdr:colOff>3133725</xdr:colOff>
      <xdr:row>107</xdr:row>
      <xdr:rowOff>123825</xdr:rowOff>
    </xdr:to>
    <xdr:sp macro="" textlink="">
      <xdr:nvSpPr>
        <xdr:cNvPr id="280"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164687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141</xdr:row>
      <xdr:rowOff>0</xdr:rowOff>
    </xdr:from>
    <xdr:to>
      <xdr:col>9</xdr:col>
      <xdr:colOff>180975</xdr:colOff>
      <xdr:row>141</xdr:row>
      <xdr:rowOff>0</xdr:rowOff>
    </xdr:to>
    <xdr:sp macro="" textlink="">
      <xdr:nvSpPr>
        <xdr:cNvPr id="281" name="Text Box 51">
          <a:extLst>
            <a:ext uri="{FF2B5EF4-FFF2-40B4-BE49-F238E27FC236}">
              <a16:creationId xmlns:a16="http://schemas.microsoft.com/office/drawing/2014/main" id="{F2EF6713-A0B4-85E8-90FB-FE2E467F5DE7}"/>
            </a:ext>
          </a:extLst>
        </xdr:cNvPr>
        <xdr:cNvSpPr txBox="1"/>
      </xdr:nvSpPr>
      <xdr:spPr bwMode="auto">
        <a:xfrm>
          <a:off x="9544" y="2014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282" name="Text Box 53">
          <a:extLst>
            <a:ext uri="{FF2B5EF4-FFF2-40B4-BE49-F238E27FC236}">
              <a16:creationId xmlns:a16="http://schemas.microsoft.com/office/drawing/2014/main" id="{24EFABDD-2418-B9CE-BBF0-73F5339075EC}"/>
            </a:ext>
          </a:extLst>
        </xdr:cNvPr>
        <xdr:cNvSpPr txBox="1"/>
      </xdr:nvSpPr>
      <xdr:spPr bwMode="auto">
        <a:xfrm>
          <a:off x="12876609" y="2014537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283" name="Text Box 54">
          <a:extLst>
            <a:ext uri="{FF2B5EF4-FFF2-40B4-BE49-F238E27FC236}">
              <a16:creationId xmlns:a16="http://schemas.microsoft.com/office/drawing/2014/main" id="{73C9EDC4-0318-3361-CB20-CCB1EAC68308}"/>
            </a:ext>
          </a:extLst>
        </xdr:cNvPr>
        <xdr:cNvSpPr txBox="1"/>
      </xdr:nvSpPr>
      <xdr:spPr bwMode="auto">
        <a:xfrm>
          <a:off x="12876609" y="2014537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485552</xdr:colOff>
      <xdr:row>151</xdr:row>
      <xdr:rowOff>0</xdr:rowOff>
    </xdr:to>
    <xdr:sp macro="" textlink="">
      <xdr:nvSpPr>
        <xdr:cNvPr id="284" name="Text Box 55">
          <a:extLst>
            <a:ext uri="{FF2B5EF4-FFF2-40B4-BE49-F238E27FC236}">
              <a16:creationId xmlns:a16="http://schemas.microsoft.com/office/drawing/2014/main" id="{CB4C195E-CFAE-E96A-A4C8-B5BCF41C56D2}"/>
            </a:ext>
          </a:extLst>
        </xdr:cNvPr>
        <xdr:cNvSpPr txBox="1"/>
      </xdr:nvSpPr>
      <xdr:spPr bwMode="auto">
        <a:xfrm>
          <a:off x="12876609" y="20145375"/>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151</xdr:row>
      <xdr:rowOff>0</xdr:rowOff>
    </xdr:from>
    <xdr:to>
      <xdr:col>19</xdr:col>
      <xdr:colOff>314381</xdr:colOff>
      <xdr:row>151</xdr:row>
      <xdr:rowOff>0</xdr:rowOff>
    </xdr:to>
    <xdr:sp macro="" textlink="">
      <xdr:nvSpPr>
        <xdr:cNvPr id="285" name="Text Box 56">
          <a:extLst>
            <a:ext uri="{FF2B5EF4-FFF2-40B4-BE49-F238E27FC236}">
              <a16:creationId xmlns:a16="http://schemas.microsoft.com/office/drawing/2014/main" id="{D00341BC-7EE5-8AB9-E549-E35F81D9B756}"/>
            </a:ext>
          </a:extLst>
        </xdr:cNvPr>
        <xdr:cNvSpPr txBox="1"/>
      </xdr:nvSpPr>
      <xdr:spPr bwMode="auto">
        <a:xfrm>
          <a:off x="15716064" y="20145375"/>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159</xdr:row>
      <xdr:rowOff>0</xdr:rowOff>
    </xdr:from>
    <xdr:to>
      <xdr:col>13</xdr:col>
      <xdr:colOff>2295097</xdr:colOff>
      <xdr:row>159</xdr:row>
      <xdr:rowOff>0</xdr:rowOff>
    </xdr:to>
    <xdr:sp macro="" textlink="">
      <xdr:nvSpPr>
        <xdr:cNvPr id="286" name="Text Box 57">
          <a:extLst>
            <a:ext uri="{FF2B5EF4-FFF2-40B4-BE49-F238E27FC236}">
              <a16:creationId xmlns:a16="http://schemas.microsoft.com/office/drawing/2014/main" id="{AE6FF30F-2E09-D8FD-D8F9-C76167EC9466}"/>
            </a:ext>
          </a:extLst>
        </xdr:cNvPr>
        <xdr:cNvSpPr txBox="1"/>
      </xdr:nvSpPr>
      <xdr:spPr bwMode="auto">
        <a:xfrm>
          <a:off x="8161400" y="201453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159</xdr:row>
      <xdr:rowOff>0</xdr:rowOff>
    </xdr:from>
    <xdr:to>
      <xdr:col>10</xdr:col>
      <xdr:colOff>1553394</xdr:colOff>
      <xdr:row>159</xdr:row>
      <xdr:rowOff>0</xdr:rowOff>
    </xdr:to>
    <xdr:sp macro="" textlink="">
      <xdr:nvSpPr>
        <xdr:cNvPr id="287" name="Text Box 58">
          <a:extLst>
            <a:ext uri="{FF2B5EF4-FFF2-40B4-BE49-F238E27FC236}">
              <a16:creationId xmlns:a16="http://schemas.microsoft.com/office/drawing/2014/main" id="{A72F576C-579C-C7E5-A2CC-9AFCD7EE8C1C}"/>
            </a:ext>
          </a:extLst>
        </xdr:cNvPr>
        <xdr:cNvSpPr txBox="1"/>
      </xdr:nvSpPr>
      <xdr:spPr bwMode="auto">
        <a:xfrm>
          <a:off x="1161380" y="201453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288" name="Text Box 59">
          <a:extLst>
            <a:ext uri="{FF2B5EF4-FFF2-40B4-BE49-F238E27FC236}">
              <a16:creationId xmlns:a16="http://schemas.microsoft.com/office/drawing/2014/main" id="{524F38C4-7BE5-3D69-57FB-6FD6BD461E6D}"/>
            </a:ext>
          </a:extLst>
        </xdr:cNvPr>
        <xdr:cNvSpPr txBox="1"/>
      </xdr:nvSpPr>
      <xdr:spPr bwMode="auto">
        <a:xfrm>
          <a:off x="8230549" y="201453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1817638</xdr:colOff>
      <xdr:row>159</xdr:row>
      <xdr:rowOff>0</xdr:rowOff>
    </xdr:from>
    <xdr:to>
      <xdr:col>13</xdr:col>
      <xdr:colOff>2380710</xdr:colOff>
      <xdr:row>159</xdr:row>
      <xdr:rowOff>0</xdr:rowOff>
    </xdr:to>
    <xdr:sp macro="" textlink="">
      <xdr:nvSpPr>
        <xdr:cNvPr id="289" name="Text Box 60">
          <a:extLst>
            <a:ext uri="{FF2B5EF4-FFF2-40B4-BE49-F238E27FC236}">
              <a16:creationId xmlns:a16="http://schemas.microsoft.com/office/drawing/2014/main" id="{8E7330D0-9922-6BF3-502F-3A9AECABE1C5}"/>
            </a:ext>
          </a:extLst>
        </xdr:cNvPr>
        <xdr:cNvSpPr txBox="1"/>
      </xdr:nvSpPr>
      <xdr:spPr bwMode="auto">
        <a:xfrm>
          <a:off x="8247013" y="201453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290" name="Text Box 61">
          <a:extLst>
            <a:ext uri="{FF2B5EF4-FFF2-40B4-BE49-F238E27FC236}">
              <a16:creationId xmlns:a16="http://schemas.microsoft.com/office/drawing/2014/main" id="{9B172A60-0A1F-E85A-82DB-2AD93842C64F}"/>
            </a:ext>
          </a:extLst>
        </xdr:cNvPr>
        <xdr:cNvSpPr txBox="1"/>
      </xdr:nvSpPr>
      <xdr:spPr bwMode="auto">
        <a:xfrm>
          <a:off x="8230549" y="201453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151</xdr:row>
      <xdr:rowOff>0</xdr:rowOff>
    </xdr:from>
    <xdr:to>
      <xdr:col>9</xdr:col>
      <xdr:colOff>180975</xdr:colOff>
      <xdr:row>151</xdr:row>
      <xdr:rowOff>0</xdr:rowOff>
    </xdr:to>
    <xdr:sp macro="" textlink="">
      <xdr:nvSpPr>
        <xdr:cNvPr id="291" name="Text Box 62">
          <a:extLst>
            <a:ext uri="{FF2B5EF4-FFF2-40B4-BE49-F238E27FC236}">
              <a16:creationId xmlns:a16="http://schemas.microsoft.com/office/drawing/2014/main" id="{13D8B8B5-7985-AAD2-E323-C66E4955AE1E}"/>
            </a:ext>
          </a:extLst>
        </xdr:cNvPr>
        <xdr:cNvSpPr txBox="1"/>
      </xdr:nvSpPr>
      <xdr:spPr bwMode="auto">
        <a:xfrm>
          <a:off x="9544" y="2014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141</xdr:row>
      <xdr:rowOff>0</xdr:rowOff>
    </xdr:from>
    <xdr:to>
      <xdr:col>9</xdr:col>
      <xdr:colOff>180975</xdr:colOff>
      <xdr:row>141</xdr:row>
      <xdr:rowOff>0</xdr:rowOff>
    </xdr:to>
    <xdr:sp macro="" textlink="">
      <xdr:nvSpPr>
        <xdr:cNvPr id="292" name="Text Box 51">
          <a:extLst>
            <a:ext uri="{FF2B5EF4-FFF2-40B4-BE49-F238E27FC236}">
              <a16:creationId xmlns:a16="http://schemas.microsoft.com/office/drawing/2014/main" id="{32F3346F-5680-CCA4-0A1F-BEB80A3F1365}"/>
            </a:ext>
          </a:extLst>
        </xdr:cNvPr>
        <xdr:cNvSpPr txBox="1"/>
      </xdr:nvSpPr>
      <xdr:spPr bwMode="auto">
        <a:xfrm>
          <a:off x="9544" y="2014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293" name="Text Box 53">
          <a:extLst>
            <a:ext uri="{FF2B5EF4-FFF2-40B4-BE49-F238E27FC236}">
              <a16:creationId xmlns:a16="http://schemas.microsoft.com/office/drawing/2014/main" id="{B50FDB8D-CD80-F336-26A8-063C4F62155C}"/>
            </a:ext>
          </a:extLst>
        </xdr:cNvPr>
        <xdr:cNvSpPr txBox="1"/>
      </xdr:nvSpPr>
      <xdr:spPr bwMode="auto">
        <a:xfrm>
          <a:off x="12876609" y="2014537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294" name="Text Box 54">
          <a:extLst>
            <a:ext uri="{FF2B5EF4-FFF2-40B4-BE49-F238E27FC236}">
              <a16:creationId xmlns:a16="http://schemas.microsoft.com/office/drawing/2014/main" id="{42853D92-868F-1BEE-48D6-4B1C6D0ED04F}"/>
            </a:ext>
          </a:extLst>
        </xdr:cNvPr>
        <xdr:cNvSpPr txBox="1"/>
      </xdr:nvSpPr>
      <xdr:spPr bwMode="auto">
        <a:xfrm>
          <a:off x="12876609" y="2014537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485552</xdr:colOff>
      <xdr:row>151</xdr:row>
      <xdr:rowOff>0</xdr:rowOff>
    </xdr:to>
    <xdr:sp macro="" textlink="">
      <xdr:nvSpPr>
        <xdr:cNvPr id="295" name="Text Box 55">
          <a:extLst>
            <a:ext uri="{FF2B5EF4-FFF2-40B4-BE49-F238E27FC236}">
              <a16:creationId xmlns:a16="http://schemas.microsoft.com/office/drawing/2014/main" id="{EE9B7032-D4BD-B0AA-3EA8-4AF0E93C747A}"/>
            </a:ext>
          </a:extLst>
        </xdr:cNvPr>
        <xdr:cNvSpPr txBox="1"/>
      </xdr:nvSpPr>
      <xdr:spPr bwMode="auto">
        <a:xfrm>
          <a:off x="12876609" y="20145375"/>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151</xdr:row>
      <xdr:rowOff>0</xdr:rowOff>
    </xdr:from>
    <xdr:to>
      <xdr:col>19</xdr:col>
      <xdr:colOff>314381</xdr:colOff>
      <xdr:row>151</xdr:row>
      <xdr:rowOff>0</xdr:rowOff>
    </xdr:to>
    <xdr:sp macro="" textlink="">
      <xdr:nvSpPr>
        <xdr:cNvPr id="296" name="Text Box 56">
          <a:extLst>
            <a:ext uri="{FF2B5EF4-FFF2-40B4-BE49-F238E27FC236}">
              <a16:creationId xmlns:a16="http://schemas.microsoft.com/office/drawing/2014/main" id="{76C28FAA-4DF6-7965-6146-659198DF733D}"/>
            </a:ext>
          </a:extLst>
        </xdr:cNvPr>
        <xdr:cNvSpPr txBox="1"/>
      </xdr:nvSpPr>
      <xdr:spPr bwMode="auto">
        <a:xfrm>
          <a:off x="15716064" y="20145375"/>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159</xdr:row>
      <xdr:rowOff>0</xdr:rowOff>
    </xdr:from>
    <xdr:to>
      <xdr:col>13</xdr:col>
      <xdr:colOff>2295097</xdr:colOff>
      <xdr:row>159</xdr:row>
      <xdr:rowOff>0</xdr:rowOff>
    </xdr:to>
    <xdr:sp macro="" textlink="">
      <xdr:nvSpPr>
        <xdr:cNvPr id="297" name="Text Box 57">
          <a:extLst>
            <a:ext uri="{FF2B5EF4-FFF2-40B4-BE49-F238E27FC236}">
              <a16:creationId xmlns:a16="http://schemas.microsoft.com/office/drawing/2014/main" id="{19C63330-B82B-D411-4DE9-4C69D87336CD}"/>
            </a:ext>
          </a:extLst>
        </xdr:cNvPr>
        <xdr:cNvSpPr txBox="1"/>
      </xdr:nvSpPr>
      <xdr:spPr bwMode="auto">
        <a:xfrm>
          <a:off x="8161400" y="201453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159</xdr:row>
      <xdr:rowOff>0</xdr:rowOff>
    </xdr:from>
    <xdr:to>
      <xdr:col>10</xdr:col>
      <xdr:colOff>1553394</xdr:colOff>
      <xdr:row>159</xdr:row>
      <xdr:rowOff>0</xdr:rowOff>
    </xdr:to>
    <xdr:sp macro="" textlink="">
      <xdr:nvSpPr>
        <xdr:cNvPr id="298" name="Text Box 58">
          <a:extLst>
            <a:ext uri="{FF2B5EF4-FFF2-40B4-BE49-F238E27FC236}">
              <a16:creationId xmlns:a16="http://schemas.microsoft.com/office/drawing/2014/main" id="{C9D59FCD-4DC7-3ECF-D669-647A18B907D4}"/>
            </a:ext>
          </a:extLst>
        </xdr:cNvPr>
        <xdr:cNvSpPr txBox="1"/>
      </xdr:nvSpPr>
      <xdr:spPr bwMode="auto">
        <a:xfrm>
          <a:off x="1161380" y="201453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299" name="Text Box 59">
          <a:extLst>
            <a:ext uri="{FF2B5EF4-FFF2-40B4-BE49-F238E27FC236}">
              <a16:creationId xmlns:a16="http://schemas.microsoft.com/office/drawing/2014/main" id="{7AF5D7C7-D6CE-DCC1-E586-F844CEB7B003}"/>
            </a:ext>
          </a:extLst>
        </xdr:cNvPr>
        <xdr:cNvSpPr txBox="1"/>
      </xdr:nvSpPr>
      <xdr:spPr bwMode="auto">
        <a:xfrm>
          <a:off x="8230549" y="201453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1817638</xdr:colOff>
      <xdr:row>159</xdr:row>
      <xdr:rowOff>0</xdr:rowOff>
    </xdr:from>
    <xdr:to>
      <xdr:col>13</xdr:col>
      <xdr:colOff>2380710</xdr:colOff>
      <xdr:row>159</xdr:row>
      <xdr:rowOff>0</xdr:rowOff>
    </xdr:to>
    <xdr:sp macro="" textlink="">
      <xdr:nvSpPr>
        <xdr:cNvPr id="300" name="Text Box 60">
          <a:extLst>
            <a:ext uri="{FF2B5EF4-FFF2-40B4-BE49-F238E27FC236}">
              <a16:creationId xmlns:a16="http://schemas.microsoft.com/office/drawing/2014/main" id="{DE102EB9-1287-7912-DB4A-8333C997B8C7}"/>
            </a:ext>
          </a:extLst>
        </xdr:cNvPr>
        <xdr:cNvSpPr txBox="1"/>
      </xdr:nvSpPr>
      <xdr:spPr bwMode="auto">
        <a:xfrm>
          <a:off x="8247013" y="201453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01" name="Text Box 61">
          <a:extLst>
            <a:ext uri="{FF2B5EF4-FFF2-40B4-BE49-F238E27FC236}">
              <a16:creationId xmlns:a16="http://schemas.microsoft.com/office/drawing/2014/main" id="{EC028A02-0CEC-0B9E-3BFC-D64B62F8677A}"/>
            </a:ext>
          </a:extLst>
        </xdr:cNvPr>
        <xdr:cNvSpPr txBox="1"/>
      </xdr:nvSpPr>
      <xdr:spPr bwMode="auto">
        <a:xfrm>
          <a:off x="8230549" y="201453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151</xdr:row>
      <xdr:rowOff>0</xdr:rowOff>
    </xdr:from>
    <xdr:to>
      <xdr:col>9</xdr:col>
      <xdr:colOff>180975</xdr:colOff>
      <xdr:row>151</xdr:row>
      <xdr:rowOff>0</xdr:rowOff>
    </xdr:to>
    <xdr:sp macro="" textlink="">
      <xdr:nvSpPr>
        <xdr:cNvPr id="302" name="Text Box 62">
          <a:extLst>
            <a:ext uri="{FF2B5EF4-FFF2-40B4-BE49-F238E27FC236}">
              <a16:creationId xmlns:a16="http://schemas.microsoft.com/office/drawing/2014/main" id="{86496908-0EF6-265A-EBF0-784634A46997}"/>
            </a:ext>
          </a:extLst>
        </xdr:cNvPr>
        <xdr:cNvSpPr txBox="1"/>
      </xdr:nvSpPr>
      <xdr:spPr bwMode="auto">
        <a:xfrm>
          <a:off x="9544" y="2014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141</xdr:row>
      <xdr:rowOff>0</xdr:rowOff>
    </xdr:from>
    <xdr:to>
      <xdr:col>9</xdr:col>
      <xdr:colOff>180975</xdr:colOff>
      <xdr:row>141</xdr:row>
      <xdr:rowOff>0</xdr:rowOff>
    </xdr:to>
    <xdr:sp macro="" textlink="">
      <xdr:nvSpPr>
        <xdr:cNvPr id="303" name="Text Box 51">
          <a:extLst>
            <a:ext uri="{FF2B5EF4-FFF2-40B4-BE49-F238E27FC236}">
              <a16:creationId xmlns:a16="http://schemas.microsoft.com/office/drawing/2014/main" id="{2D7ABEFC-3A34-EE4D-BE0E-871F76C43129}"/>
            </a:ext>
          </a:extLst>
        </xdr:cNvPr>
        <xdr:cNvSpPr txBox="1"/>
      </xdr:nvSpPr>
      <xdr:spPr bwMode="auto">
        <a:xfrm>
          <a:off x="9544" y="2014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304" name="Text Box 53">
          <a:extLst>
            <a:ext uri="{FF2B5EF4-FFF2-40B4-BE49-F238E27FC236}">
              <a16:creationId xmlns:a16="http://schemas.microsoft.com/office/drawing/2014/main" id="{E6CA6ED9-82D1-B870-F898-E0B65DCB0B5F}"/>
            </a:ext>
          </a:extLst>
        </xdr:cNvPr>
        <xdr:cNvSpPr txBox="1"/>
      </xdr:nvSpPr>
      <xdr:spPr bwMode="auto">
        <a:xfrm>
          <a:off x="12876609" y="2014537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305" name="Text Box 54">
          <a:extLst>
            <a:ext uri="{FF2B5EF4-FFF2-40B4-BE49-F238E27FC236}">
              <a16:creationId xmlns:a16="http://schemas.microsoft.com/office/drawing/2014/main" id="{998B6328-6D4C-41DE-4CF7-35CCDE78321A}"/>
            </a:ext>
          </a:extLst>
        </xdr:cNvPr>
        <xdr:cNvSpPr txBox="1"/>
      </xdr:nvSpPr>
      <xdr:spPr bwMode="auto">
        <a:xfrm>
          <a:off x="12876609" y="2014537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485552</xdr:colOff>
      <xdr:row>151</xdr:row>
      <xdr:rowOff>0</xdr:rowOff>
    </xdr:to>
    <xdr:sp macro="" textlink="">
      <xdr:nvSpPr>
        <xdr:cNvPr id="306" name="Text Box 55">
          <a:extLst>
            <a:ext uri="{FF2B5EF4-FFF2-40B4-BE49-F238E27FC236}">
              <a16:creationId xmlns:a16="http://schemas.microsoft.com/office/drawing/2014/main" id="{989864F8-61B1-B6FC-4444-8DC033D994A5}"/>
            </a:ext>
          </a:extLst>
        </xdr:cNvPr>
        <xdr:cNvSpPr txBox="1"/>
      </xdr:nvSpPr>
      <xdr:spPr bwMode="auto">
        <a:xfrm>
          <a:off x="12876609" y="20145375"/>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151</xdr:row>
      <xdr:rowOff>0</xdr:rowOff>
    </xdr:from>
    <xdr:to>
      <xdr:col>19</xdr:col>
      <xdr:colOff>314381</xdr:colOff>
      <xdr:row>151</xdr:row>
      <xdr:rowOff>0</xdr:rowOff>
    </xdr:to>
    <xdr:sp macro="" textlink="">
      <xdr:nvSpPr>
        <xdr:cNvPr id="307" name="Text Box 56">
          <a:extLst>
            <a:ext uri="{FF2B5EF4-FFF2-40B4-BE49-F238E27FC236}">
              <a16:creationId xmlns:a16="http://schemas.microsoft.com/office/drawing/2014/main" id="{3194ABDF-D718-62FA-8D30-27B1D6900C99}"/>
            </a:ext>
          </a:extLst>
        </xdr:cNvPr>
        <xdr:cNvSpPr txBox="1"/>
      </xdr:nvSpPr>
      <xdr:spPr bwMode="auto">
        <a:xfrm>
          <a:off x="15716064" y="20145375"/>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159</xdr:row>
      <xdr:rowOff>0</xdr:rowOff>
    </xdr:from>
    <xdr:to>
      <xdr:col>13</xdr:col>
      <xdr:colOff>2295097</xdr:colOff>
      <xdr:row>159</xdr:row>
      <xdr:rowOff>0</xdr:rowOff>
    </xdr:to>
    <xdr:sp macro="" textlink="">
      <xdr:nvSpPr>
        <xdr:cNvPr id="308" name="Text Box 57">
          <a:extLst>
            <a:ext uri="{FF2B5EF4-FFF2-40B4-BE49-F238E27FC236}">
              <a16:creationId xmlns:a16="http://schemas.microsoft.com/office/drawing/2014/main" id="{50BDDE3A-97AE-1B31-1E17-B9C1689523A6}"/>
            </a:ext>
          </a:extLst>
        </xdr:cNvPr>
        <xdr:cNvSpPr txBox="1"/>
      </xdr:nvSpPr>
      <xdr:spPr bwMode="auto">
        <a:xfrm>
          <a:off x="8161400" y="201453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159</xdr:row>
      <xdr:rowOff>0</xdr:rowOff>
    </xdr:from>
    <xdr:to>
      <xdr:col>10</xdr:col>
      <xdr:colOff>1553394</xdr:colOff>
      <xdr:row>159</xdr:row>
      <xdr:rowOff>0</xdr:rowOff>
    </xdr:to>
    <xdr:sp macro="" textlink="">
      <xdr:nvSpPr>
        <xdr:cNvPr id="309" name="Text Box 58">
          <a:extLst>
            <a:ext uri="{FF2B5EF4-FFF2-40B4-BE49-F238E27FC236}">
              <a16:creationId xmlns:a16="http://schemas.microsoft.com/office/drawing/2014/main" id="{44ACB9B1-172B-187A-06C5-0D4D7C076F23}"/>
            </a:ext>
          </a:extLst>
        </xdr:cNvPr>
        <xdr:cNvSpPr txBox="1"/>
      </xdr:nvSpPr>
      <xdr:spPr bwMode="auto">
        <a:xfrm>
          <a:off x="1161380" y="201453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10" name="Text Box 59">
          <a:extLst>
            <a:ext uri="{FF2B5EF4-FFF2-40B4-BE49-F238E27FC236}">
              <a16:creationId xmlns:a16="http://schemas.microsoft.com/office/drawing/2014/main" id="{99260A2B-233A-9C65-A126-41E7C444B9BD}"/>
            </a:ext>
          </a:extLst>
        </xdr:cNvPr>
        <xdr:cNvSpPr txBox="1"/>
      </xdr:nvSpPr>
      <xdr:spPr bwMode="auto">
        <a:xfrm>
          <a:off x="8230549" y="201453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1817638</xdr:colOff>
      <xdr:row>159</xdr:row>
      <xdr:rowOff>0</xdr:rowOff>
    </xdr:from>
    <xdr:to>
      <xdr:col>13</xdr:col>
      <xdr:colOff>2380710</xdr:colOff>
      <xdr:row>159</xdr:row>
      <xdr:rowOff>0</xdr:rowOff>
    </xdr:to>
    <xdr:sp macro="" textlink="">
      <xdr:nvSpPr>
        <xdr:cNvPr id="311" name="Text Box 60">
          <a:extLst>
            <a:ext uri="{FF2B5EF4-FFF2-40B4-BE49-F238E27FC236}">
              <a16:creationId xmlns:a16="http://schemas.microsoft.com/office/drawing/2014/main" id="{C6B7EBC1-5988-D350-66E9-B38990990A27}"/>
            </a:ext>
          </a:extLst>
        </xdr:cNvPr>
        <xdr:cNvSpPr txBox="1"/>
      </xdr:nvSpPr>
      <xdr:spPr bwMode="auto">
        <a:xfrm>
          <a:off x="8247013" y="201453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12" name="Text Box 61">
          <a:extLst>
            <a:ext uri="{FF2B5EF4-FFF2-40B4-BE49-F238E27FC236}">
              <a16:creationId xmlns:a16="http://schemas.microsoft.com/office/drawing/2014/main" id="{5F8AE11F-946A-4A84-7B92-205BCE04FB82}"/>
            </a:ext>
          </a:extLst>
        </xdr:cNvPr>
        <xdr:cNvSpPr txBox="1"/>
      </xdr:nvSpPr>
      <xdr:spPr bwMode="auto">
        <a:xfrm>
          <a:off x="8230549" y="201453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151</xdr:row>
      <xdr:rowOff>0</xdr:rowOff>
    </xdr:from>
    <xdr:to>
      <xdr:col>9</xdr:col>
      <xdr:colOff>180975</xdr:colOff>
      <xdr:row>151</xdr:row>
      <xdr:rowOff>0</xdr:rowOff>
    </xdr:to>
    <xdr:sp macro="" textlink="">
      <xdr:nvSpPr>
        <xdr:cNvPr id="313" name="Text Box 62">
          <a:extLst>
            <a:ext uri="{FF2B5EF4-FFF2-40B4-BE49-F238E27FC236}">
              <a16:creationId xmlns:a16="http://schemas.microsoft.com/office/drawing/2014/main" id="{A33E76E2-57D9-2C51-B861-07613DD776DB}"/>
            </a:ext>
          </a:extLst>
        </xdr:cNvPr>
        <xdr:cNvSpPr txBox="1"/>
      </xdr:nvSpPr>
      <xdr:spPr bwMode="auto">
        <a:xfrm>
          <a:off x="9544" y="2014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141</xdr:row>
      <xdr:rowOff>0</xdr:rowOff>
    </xdr:from>
    <xdr:to>
      <xdr:col>9</xdr:col>
      <xdr:colOff>180975</xdr:colOff>
      <xdr:row>141</xdr:row>
      <xdr:rowOff>0</xdr:rowOff>
    </xdr:to>
    <xdr:sp macro="" textlink="">
      <xdr:nvSpPr>
        <xdr:cNvPr id="314" name="Text Box 51">
          <a:extLst>
            <a:ext uri="{FF2B5EF4-FFF2-40B4-BE49-F238E27FC236}">
              <a16:creationId xmlns:a16="http://schemas.microsoft.com/office/drawing/2014/main" id="{C629BD15-12B7-1B26-5982-9357FDE14875}"/>
            </a:ext>
          </a:extLst>
        </xdr:cNvPr>
        <xdr:cNvSpPr txBox="1"/>
      </xdr:nvSpPr>
      <xdr:spPr bwMode="auto">
        <a:xfrm>
          <a:off x="9544" y="2014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315" name="Text Box 53">
          <a:extLst>
            <a:ext uri="{FF2B5EF4-FFF2-40B4-BE49-F238E27FC236}">
              <a16:creationId xmlns:a16="http://schemas.microsoft.com/office/drawing/2014/main" id="{5336623E-849A-EAF3-9455-EFDC1203641A}"/>
            </a:ext>
          </a:extLst>
        </xdr:cNvPr>
        <xdr:cNvSpPr txBox="1"/>
      </xdr:nvSpPr>
      <xdr:spPr bwMode="auto">
        <a:xfrm>
          <a:off x="12876609" y="2014537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316" name="Text Box 54">
          <a:extLst>
            <a:ext uri="{FF2B5EF4-FFF2-40B4-BE49-F238E27FC236}">
              <a16:creationId xmlns:a16="http://schemas.microsoft.com/office/drawing/2014/main" id="{674C31AF-5107-EDB4-2A34-EAE8DEE12186}"/>
            </a:ext>
          </a:extLst>
        </xdr:cNvPr>
        <xdr:cNvSpPr txBox="1"/>
      </xdr:nvSpPr>
      <xdr:spPr bwMode="auto">
        <a:xfrm>
          <a:off x="12876609" y="20145375"/>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485552</xdr:colOff>
      <xdr:row>151</xdr:row>
      <xdr:rowOff>0</xdr:rowOff>
    </xdr:to>
    <xdr:sp macro="" textlink="">
      <xdr:nvSpPr>
        <xdr:cNvPr id="317" name="Text Box 55">
          <a:extLst>
            <a:ext uri="{FF2B5EF4-FFF2-40B4-BE49-F238E27FC236}">
              <a16:creationId xmlns:a16="http://schemas.microsoft.com/office/drawing/2014/main" id="{5A44A064-56FD-01E2-4DB5-4AEF2CA51C52}"/>
            </a:ext>
          </a:extLst>
        </xdr:cNvPr>
        <xdr:cNvSpPr txBox="1"/>
      </xdr:nvSpPr>
      <xdr:spPr bwMode="auto">
        <a:xfrm>
          <a:off x="12876609" y="20145375"/>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151</xdr:row>
      <xdr:rowOff>0</xdr:rowOff>
    </xdr:from>
    <xdr:to>
      <xdr:col>19</xdr:col>
      <xdr:colOff>314381</xdr:colOff>
      <xdr:row>151</xdr:row>
      <xdr:rowOff>0</xdr:rowOff>
    </xdr:to>
    <xdr:sp macro="" textlink="">
      <xdr:nvSpPr>
        <xdr:cNvPr id="318" name="Text Box 56">
          <a:extLst>
            <a:ext uri="{FF2B5EF4-FFF2-40B4-BE49-F238E27FC236}">
              <a16:creationId xmlns:a16="http://schemas.microsoft.com/office/drawing/2014/main" id="{ABE49A01-027F-40E8-0283-76F165FBE0C4}"/>
            </a:ext>
          </a:extLst>
        </xdr:cNvPr>
        <xdr:cNvSpPr txBox="1"/>
      </xdr:nvSpPr>
      <xdr:spPr bwMode="auto">
        <a:xfrm>
          <a:off x="15716064" y="20145375"/>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159</xdr:row>
      <xdr:rowOff>0</xdr:rowOff>
    </xdr:from>
    <xdr:to>
      <xdr:col>13</xdr:col>
      <xdr:colOff>2295097</xdr:colOff>
      <xdr:row>159</xdr:row>
      <xdr:rowOff>0</xdr:rowOff>
    </xdr:to>
    <xdr:sp macro="" textlink="">
      <xdr:nvSpPr>
        <xdr:cNvPr id="319" name="Text Box 57">
          <a:extLst>
            <a:ext uri="{FF2B5EF4-FFF2-40B4-BE49-F238E27FC236}">
              <a16:creationId xmlns:a16="http://schemas.microsoft.com/office/drawing/2014/main" id="{8715AD57-E3DC-870C-D590-BEC3B94054E8}"/>
            </a:ext>
          </a:extLst>
        </xdr:cNvPr>
        <xdr:cNvSpPr txBox="1"/>
      </xdr:nvSpPr>
      <xdr:spPr bwMode="auto">
        <a:xfrm>
          <a:off x="8161400" y="201453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159</xdr:row>
      <xdr:rowOff>0</xdr:rowOff>
    </xdr:from>
    <xdr:to>
      <xdr:col>10</xdr:col>
      <xdr:colOff>1553394</xdr:colOff>
      <xdr:row>159</xdr:row>
      <xdr:rowOff>0</xdr:rowOff>
    </xdr:to>
    <xdr:sp macro="" textlink="">
      <xdr:nvSpPr>
        <xdr:cNvPr id="320" name="Text Box 58">
          <a:extLst>
            <a:ext uri="{FF2B5EF4-FFF2-40B4-BE49-F238E27FC236}">
              <a16:creationId xmlns:a16="http://schemas.microsoft.com/office/drawing/2014/main" id="{74593B76-0117-9EC6-C1F0-52D181D69B64}"/>
            </a:ext>
          </a:extLst>
        </xdr:cNvPr>
        <xdr:cNvSpPr txBox="1"/>
      </xdr:nvSpPr>
      <xdr:spPr bwMode="auto">
        <a:xfrm>
          <a:off x="1161380" y="201453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21" name="Text Box 59">
          <a:extLst>
            <a:ext uri="{FF2B5EF4-FFF2-40B4-BE49-F238E27FC236}">
              <a16:creationId xmlns:a16="http://schemas.microsoft.com/office/drawing/2014/main" id="{437339F6-ACB0-EBE4-8500-18018F84231A}"/>
            </a:ext>
          </a:extLst>
        </xdr:cNvPr>
        <xdr:cNvSpPr txBox="1"/>
      </xdr:nvSpPr>
      <xdr:spPr bwMode="auto">
        <a:xfrm>
          <a:off x="8230549" y="201453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1817638</xdr:colOff>
      <xdr:row>159</xdr:row>
      <xdr:rowOff>0</xdr:rowOff>
    </xdr:from>
    <xdr:to>
      <xdr:col>13</xdr:col>
      <xdr:colOff>2380710</xdr:colOff>
      <xdr:row>159</xdr:row>
      <xdr:rowOff>0</xdr:rowOff>
    </xdr:to>
    <xdr:sp macro="" textlink="">
      <xdr:nvSpPr>
        <xdr:cNvPr id="322" name="Text Box 60">
          <a:extLst>
            <a:ext uri="{FF2B5EF4-FFF2-40B4-BE49-F238E27FC236}">
              <a16:creationId xmlns:a16="http://schemas.microsoft.com/office/drawing/2014/main" id="{B80D8EB7-FEDF-0654-9545-ED9A9E71D346}"/>
            </a:ext>
          </a:extLst>
        </xdr:cNvPr>
        <xdr:cNvSpPr txBox="1"/>
      </xdr:nvSpPr>
      <xdr:spPr bwMode="auto">
        <a:xfrm>
          <a:off x="8247013" y="201453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23" name="Text Box 61">
          <a:extLst>
            <a:ext uri="{FF2B5EF4-FFF2-40B4-BE49-F238E27FC236}">
              <a16:creationId xmlns:a16="http://schemas.microsoft.com/office/drawing/2014/main" id="{7F70F067-8AE3-B0F7-C2D5-990B5A3FFDE7}"/>
            </a:ext>
          </a:extLst>
        </xdr:cNvPr>
        <xdr:cNvSpPr txBox="1"/>
      </xdr:nvSpPr>
      <xdr:spPr bwMode="auto">
        <a:xfrm>
          <a:off x="8230549" y="201453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151</xdr:row>
      <xdr:rowOff>0</xdr:rowOff>
    </xdr:from>
    <xdr:to>
      <xdr:col>9</xdr:col>
      <xdr:colOff>180975</xdr:colOff>
      <xdr:row>151</xdr:row>
      <xdr:rowOff>0</xdr:rowOff>
    </xdr:to>
    <xdr:sp macro="" textlink="">
      <xdr:nvSpPr>
        <xdr:cNvPr id="324" name="Text Box 62">
          <a:extLst>
            <a:ext uri="{FF2B5EF4-FFF2-40B4-BE49-F238E27FC236}">
              <a16:creationId xmlns:a16="http://schemas.microsoft.com/office/drawing/2014/main" id="{D8199C4E-BB28-8F76-EFF4-C3B4531265FC}"/>
            </a:ext>
          </a:extLst>
        </xdr:cNvPr>
        <xdr:cNvSpPr txBox="1"/>
      </xdr:nvSpPr>
      <xdr:spPr bwMode="auto">
        <a:xfrm>
          <a:off x="9544" y="2014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27709</xdr:colOff>
      <xdr:row>38</xdr:row>
      <xdr:rowOff>0</xdr:rowOff>
    </xdr:from>
    <xdr:to>
      <xdr:col>18</xdr:col>
      <xdr:colOff>0</xdr:colOff>
      <xdr:row>39</xdr:row>
      <xdr:rowOff>147782</xdr:rowOff>
    </xdr:to>
    <xdr:sp macro="" textlink="">
      <xdr:nvSpPr>
        <xdr:cNvPr id="2" name="Line 1">
          <a:extLst>
            <a:ext uri="{FF2B5EF4-FFF2-40B4-BE49-F238E27FC236}">
              <a16:creationId xmlns:a16="http://schemas.microsoft.com/office/drawing/2014/main" id="{00000000-0008-0000-1300-000002000000}"/>
            </a:ext>
          </a:extLst>
        </xdr:cNvPr>
        <xdr:cNvSpPr>
          <a:spLocks noChangeShapeType="1"/>
        </xdr:cNvSpPr>
      </xdr:nvSpPr>
      <xdr:spPr bwMode="auto">
        <a:xfrm flipH="1">
          <a:off x="1570759" y="6372225"/>
          <a:ext cx="3010766" cy="24303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27709</xdr:colOff>
      <xdr:row>56</xdr:row>
      <xdr:rowOff>157018</xdr:rowOff>
    </xdr:from>
    <xdr:to>
      <xdr:col>17</xdr:col>
      <xdr:colOff>240145</xdr:colOff>
      <xdr:row>58</xdr:row>
      <xdr:rowOff>147782</xdr:rowOff>
    </xdr:to>
    <xdr:sp macro="" textlink="">
      <xdr:nvSpPr>
        <xdr:cNvPr id="3" name="Line 2">
          <a:extLst>
            <a:ext uri="{FF2B5EF4-FFF2-40B4-BE49-F238E27FC236}">
              <a16:creationId xmlns:a16="http://schemas.microsoft.com/office/drawing/2014/main" id="{00000000-0008-0000-1300-000003000000}"/>
            </a:ext>
          </a:extLst>
        </xdr:cNvPr>
        <xdr:cNvSpPr>
          <a:spLocks noChangeShapeType="1"/>
        </xdr:cNvSpPr>
      </xdr:nvSpPr>
      <xdr:spPr bwMode="auto">
        <a:xfrm flipH="1">
          <a:off x="1570759" y="9862993"/>
          <a:ext cx="2974686" cy="25746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161925</xdr:colOff>
      <xdr:row>9</xdr:row>
      <xdr:rowOff>76200</xdr:rowOff>
    </xdr:from>
    <xdr:to>
      <xdr:col>3</xdr:col>
      <xdr:colOff>238125</xdr:colOff>
      <xdr:row>10</xdr:row>
      <xdr:rowOff>161925</xdr:rowOff>
    </xdr:to>
    <xdr:sp macro="" textlink="">
      <xdr:nvSpPr>
        <xdr:cNvPr id="2" name="AutoShape 1">
          <a:extLst>
            <a:ext uri="{FF2B5EF4-FFF2-40B4-BE49-F238E27FC236}">
              <a16:creationId xmlns:a16="http://schemas.microsoft.com/office/drawing/2014/main" id="{00000000-0008-0000-1C00-000002000000}"/>
            </a:ext>
          </a:extLst>
        </xdr:cNvPr>
        <xdr:cNvSpPr>
          <a:spLocks/>
        </xdr:cNvSpPr>
      </xdr:nvSpPr>
      <xdr:spPr bwMode="auto">
        <a:xfrm>
          <a:off x="2238375" y="21907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9</xdr:row>
      <xdr:rowOff>57150</xdr:rowOff>
    </xdr:from>
    <xdr:to>
      <xdr:col>4</xdr:col>
      <xdr:colOff>247650</xdr:colOff>
      <xdr:row>10</xdr:row>
      <xdr:rowOff>142875</xdr:rowOff>
    </xdr:to>
    <xdr:sp macro="" textlink="">
      <xdr:nvSpPr>
        <xdr:cNvPr id="3" name="AutoShape 2">
          <a:extLst>
            <a:ext uri="{FF2B5EF4-FFF2-40B4-BE49-F238E27FC236}">
              <a16:creationId xmlns:a16="http://schemas.microsoft.com/office/drawing/2014/main" id="{00000000-0008-0000-1C00-000003000000}"/>
            </a:ext>
          </a:extLst>
        </xdr:cNvPr>
        <xdr:cNvSpPr>
          <a:spLocks/>
        </xdr:cNvSpPr>
      </xdr:nvSpPr>
      <xdr:spPr bwMode="auto">
        <a:xfrm>
          <a:off x="3248025" y="21717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11</xdr:row>
      <xdr:rowOff>76200</xdr:rowOff>
    </xdr:from>
    <xdr:to>
      <xdr:col>3</xdr:col>
      <xdr:colOff>238125</xdr:colOff>
      <xdr:row>12</xdr:row>
      <xdr:rowOff>161925</xdr:rowOff>
    </xdr:to>
    <xdr:sp macro="" textlink="">
      <xdr:nvSpPr>
        <xdr:cNvPr id="4" name="AutoShape 3">
          <a:extLst>
            <a:ext uri="{FF2B5EF4-FFF2-40B4-BE49-F238E27FC236}">
              <a16:creationId xmlns:a16="http://schemas.microsoft.com/office/drawing/2014/main" id="{00000000-0008-0000-1C00-000004000000}"/>
            </a:ext>
          </a:extLst>
        </xdr:cNvPr>
        <xdr:cNvSpPr>
          <a:spLocks/>
        </xdr:cNvSpPr>
      </xdr:nvSpPr>
      <xdr:spPr bwMode="auto">
        <a:xfrm>
          <a:off x="2238375" y="26479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13</xdr:row>
      <xdr:rowOff>76200</xdr:rowOff>
    </xdr:from>
    <xdr:to>
      <xdr:col>3</xdr:col>
      <xdr:colOff>238125</xdr:colOff>
      <xdr:row>14</xdr:row>
      <xdr:rowOff>161925</xdr:rowOff>
    </xdr:to>
    <xdr:sp macro="" textlink="">
      <xdr:nvSpPr>
        <xdr:cNvPr id="5" name="AutoShape 4">
          <a:extLst>
            <a:ext uri="{FF2B5EF4-FFF2-40B4-BE49-F238E27FC236}">
              <a16:creationId xmlns:a16="http://schemas.microsoft.com/office/drawing/2014/main" id="{00000000-0008-0000-1C00-000005000000}"/>
            </a:ext>
          </a:extLst>
        </xdr:cNvPr>
        <xdr:cNvSpPr>
          <a:spLocks/>
        </xdr:cNvSpPr>
      </xdr:nvSpPr>
      <xdr:spPr bwMode="auto">
        <a:xfrm>
          <a:off x="2238375" y="31051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15</xdr:row>
      <xdr:rowOff>76200</xdr:rowOff>
    </xdr:from>
    <xdr:to>
      <xdr:col>3</xdr:col>
      <xdr:colOff>238125</xdr:colOff>
      <xdr:row>16</xdr:row>
      <xdr:rowOff>161925</xdr:rowOff>
    </xdr:to>
    <xdr:sp macro="" textlink="">
      <xdr:nvSpPr>
        <xdr:cNvPr id="6" name="AutoShape 5">
          <a:extLst>
            <a:ext uri="{FF2B5EF4-FFF2-40B4-BE49-F238E27FC236}">
              <a16:creationId xmlns:a16="http://schemas.microsoft.com/office/drawing/2014/main" id="{00000000-0008-0000-1C00-000006000000}"/>
            </a:ext>
          </a:extLst>
        </xdr:cNvPr>
        <xdr:cNvSpPr>
          <a:spLocks/>
        </xdr:cNvSpPr>
      </xdr:nvSpPr>
      <xdr:spPr bwMode="auto">
        <a:xfrm>
          <a:off x="2238375" y="35623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17</xdr:row>
      <xdr:rowOff>76200</xdr:rowOff>
    </xdr:from>
    <xdr:to>
      <xdr:col>3</xdr:col>
      <xdr:colOff>238125</xdr:colOff>
      <xdr:row>18</xdr:row>
      <xdr:rowOff>161925</xdr:rowOff>
    </xdr:to>
    <xdr:sp macro="" textlink="">
      <xdr:nvSpPr>
        <xdr:cNvPr id="7" name="AutoShape 6">
          <a:extLst>
            <a:ext uri="{FF2B5EF4-FFF2-40B4-BE49-F238E27FC236}">
              <a16:creationId xmlns:a16="http://schemas.microsoft.com/office/drawing/2014/main" id="{00000000-0008-0000-1C00-000007000000}"/>
            </a:ext>
          </a:extLst>
        </xdr:cNvPr>
        <xdr:cNvSpPr>
          <a:spLocks/>
        </xdr:cNvSpPr>
      </xdr:nvSpPr>
      <xdr:spPr bwMode="auto">
        <a:xfrm>
          <a:off x="2238375" y="40195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19</xdr:row>
      <xdr:rowOff>76200</xdr:rowOff>
    </xdr:from>
    <xdr:to>
      <xdr:col>3</xdr:col>
      <xdr:colOff>238125</xdr:colOff>
      <xdr:row>20</xdr:row>
      <xdr:rowOff>161925</xdr:rowOff>
    </xdr:to>
    <xdr:sp macro="" textlink="">
      <xdr:nvSpPr>
        <xdr:cNvPr id="8" name="AutoShape 7">
          <a:extLst>
            <a:ext uri="{FF2B5EF4-FFF2-40B4-BE49-F238E27FC236}">
              <a16:creationId xmlns:a16="http://schemas.microsoft.com/office/drawing/2014/main" id="{00000000-0008-0000-1C00-000008000000}"/>
            </a:ext>
          </a:extLst>
        </xdr:cNvPr>
        <xdr:cNvSpPr>
          <a:spLocks/>
        </xdr:cNvSpPr>
      </xdr:nvSpPr>
      <xdr:spPr bwMode="auto">
        <a:xfrm>
          <a:off x="2238375" y="44767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21</xdr:row>
      <xdr:rowOff>76200</xdr:rowOff>
    </xdr:from>
    <xdr:to>
      <xdr:col>3</xdr:col>
      <xdr:colOff>238125</xdr:colOff>
      <xdr:row>22</xdr:row>
      <xdr:rowOff>161925</xdr:rowOff>
    </xdr:to>
    <xdr:sp macro="" textlink="">
      <xdr:nvSpPr>
        <xdr:cNvPr id="9" name="AutoShape 8">
          <a:extLst>
            <a:ext uri="{FF2B5EF4-FFF2-40B4-BE49-F238E27FC236}">
              <a16:creationId xmlns:a16="http://schemas.microsoft.com/office/drawing/2014/main" id="{00000000-0008-0000-1C00-000009000000}"/>
            </a:ext>
          </a:extLst>
        </xdr:cNvPr>
        <xdr:cNvSpPr>
          <a:spLocks/>
        </xdr:cNvSpPr>
      </xdr:nvSpPr>
      <xdr:spPr bwMode="auto">
        <a:xfrm>
          <a:off x="2238375" y="49339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23</xdr:row>
      <xdr:rowOff>76200</xdr:rowOff>
    </xdr:from>
    <xdr:to>
      <xdr:col>3</xdr:col>
      <xdr:colOff>238125</xdr:colOff>
      <xdr:row>24</xdr:row>
      <xdr:rowOff>161925</xdr:rowOff>
    </xdr:to>
    <xdr:sp macro="" textlink="">
      <xdr:nvSpPr>
        <xdr:cNvPr id="10" name="AutoShape 9">
          <a:extLst>
            <a:ext uri="{FF2B5EF4-FFF2-40B4-BE49-F238E27FC236}">
              <a16:creationId xmlns:a16="http://schemas.microsoft.com/office/drawing/2014/main" id="{00000000-0008-0000-1C00-00000A000000}"/>
            </a:ext>
          </a:extLst>
        </xdr:cNvPr>
        <xdr:cNvSpPr>
          <a:spLocks/>
        </xdr:cNvSpPr>
      </xdr:nvSpPr>
      <xdr:spPr bwMode="auto">
        <a:xfrm>
          <a:off x="2238375" y="53911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25</xdr:row>
      <xdr:rowOff>76200</xdr:rowOff>
    </xdr:from>
    <xdr:to>
      <xdr:col>3</xdr:col>
      <xdr:colOff>238125</xdr:colOff>
      <xdr:row>26</xdr:row>
      <xdr:rowOff>161925</xdr:rowOff>
    </xdr:to>
    <xdr:sp macro="" textlink="">
      <xdr:nvSpPr>
        <xdr:cNvPr id="11" name="AutoShape 10">
          <a:extLst>
            <a:ext uri="{FF2B5EF4-FFF2-40B4-BE49-F238E27FC236}">
              <a16:creationId xmlns:a16="http://schemas.microsoft.com/office/drawing/2014/main" id="{00000000-0008-0000-1C00-00000B000000}"/>
            </a:ext>
          </a:extLst>
        </xdr:cNvPr>
        <xdr:cNvSpPr>
          <a:spLocks/>
        </xdr:cNvSpPr>
      </xdr:nvSpPr>
      <xdr:spPr bwMode="auto">
        <a:xfrm>
          <a:off x="2238375" y="58483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27</xdr:row>
      <xdr:rowOff>76200</xdr:rowOff>
    </xdr:from>
    <xdr:to>
      <xdr:col>3</xdr:col>
      <xdr:colOff>238125</xdr:colOff>
      <xdr:row>28</xdr:row>
      <xdr:rowOff>161925</xdr:rowOff>
    </xdr:to>
    <xdr:sp macro="" textlink="">
      <xdr:nvSpPr>
        <xdr:cNvPr id="12" name="AutoShape 11">
          <a:extLst>
            <a:ext uri="{FF2B5EF4-FFF2-40B4-BE49-F238E27FC236}">
              <a16:creationId xmlns:a16="http://schemas.microsoft.com/office/drawing/2014/main" id="{00000000-0008-0000-1C00-00000C000000}"/>
            </a:ext>
          </a:extLst>
        </xdr:cNvPr>
        <xdr:cNvSpPr>
          <a:spLocks/>
        </xdr:cNvSpPr>
      </xdr:nvSpPr>
      <xdr:spPr bwMode="auto">
        <a:xfrm>
          <a:off x="2238375" y="63055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29</xdr:row>
      <xdr:rowOff>76200</xdr:rowOff>
    </xdr:from>
    <xdr:to>
      <xdr:col>3</xdr:col>
      <xdr:colOff>238125</xdr:colOff>
      <xdr:row>30</xdr:row>
      <xdr:rowOff>161925</xdr:rowOff>
    </xdr:to>
    <xdr:sp macro="" textlink="">
      <xdr:nvSpPr>
        <xdr:cNvPr id="13" name="AutoShape 12">
          <a:extLst>
            <a:ext uri="{FF2B5EF4-FFF2-40B4-BE49-F238E27FC236}">
              <a16:creationId xmlns:a16="http://schemas.microsoft.com/office/drawing/2014/main" id="{00000000-0008-0000-1C00-00000D000000}"/>
            </a:ext>
          </a:extLst>
        </xdr:cNvPr>
        <xdr:cNvSpPr>
          <a:spLocks/>
        </xdr:cNvSpPr>
      </xdr:nvSpPr>
      <xdr:spPr bwMode="auto">
        <a:xfrm>
          <a:off x="2238375" y="67627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31</xdr:row>
      <xdr:rowOff>76200</xdr:rowOff>
    </xdr:from>
    <xdr:to>
      <xdr:col>3</xdr:col>
      <xdr:colOff>238125</xdr:colOff>
      <xdr:row>32</xdr:row>
      <xdr:rowOff>161925</xdr:rowOff>
    </xdr:to>
    <xdr:sp macro="" textlink="">
      <xdr:nvSpPr>
        <xdr:cNvPr id="14" name="AutoShape 13">
          <a:extLst>
            <a:ext uri="{FF2B5EF4-FFF2-40B4-BE49-F238E27FC236}">
              <a16:creationId xmlns:a16="http://schemas.microsoft.com/office/drawing/2014/main" id="{00000000-0008-0000-1C00-00000E000000}"/>
            </a:ext>
          </a:extLst>
        </xdr:cNvPr>
        <xdr:cNvSpPr>
          <a:spLocks/>
        </xdr:cNvSpPr>
      </xdr:nvSpPr>
      <xdr:spPr bwMode="auto">
        <a:xfrm>
          <a:off x="2238375" y="72199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33</xdr:row>
      <xdr:rowOff>76200</xdr:rowOff>
    </xdr:from>
    <xdr:to>
      <xdr:col>3</xdr:col>
      <xdr:colOff>238125</xdr:colOff>
      <xdr:row>34</xdr:row>
      <xdr:rowOff>161925</xdr:rowOff>
    </xdr:to>
    <xdr:sp macro="" textlink="">
      <xdr:nvSpPr>
        <xdr:cNvPr id="15" name="AutoShape 14">
          <a:extLst>
            <a:ext uri="{FF2B5EF4-FFF2-40B4-BE49-F238E27FC236}">
              <a16:creationId xmlns:a16="http://schemas.microsoft.com/office/drawing/2014/main" id="{00000000-0008-0000-1C00-00000F000000}"/>
            </a:ext>
          </a:extLst>
        </xdr:cNvPr>
        <xdr:cNvSpPr>
          <a:spLocks/>
        </xdr:cNvSpPr>
      </xdr:nvSpPr>
      <xdr:spPr bwMode="auto">
        <a:xfrm>
          <a:off x="2238375" y="76771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35</xdr:row>
      <xdr:rowOff>76200</xdr:rowOff>
    </xdr:from>
    <xdr:to>
      <xdr:col>3</xdr:col>
      <xdr:colOff>238125</xdr:colOff>
      <xdr:row>36</xdr:row>
      <xdr:rowOff>161925</xdr:rowOff>
    </xdr:to>
    <xdr:sp macro="" textlink="">
      <xdr:nvSpPr>
        <xdr:cNvPr id="16" name="AutoShape 15">
          <a:extLst>
            <a:ext uri="{FF2B5EF4-FFF2-40B4-BE49-F238E27FC236}">
              <a16:creationId xmlns:a16="http://schemas.microsoft.com/office/drawing/2014/main" id="{00000000-0008-0000-1C00-000010000000}"/>
            </a:ext>
          </a:extLst>
        </xdr:cNvPr>
        <xdr:cNvSpPr>
          <a:spLocks/>
        </xdr:cNvSpPr>
      </xdr:nvSpPr>
      <xdr:spPr bwMode="auto">
        <a:xfrm>
          <a:off x="2238375" y="81343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37</xdr:row>
      <xdr:rowOff>76200</xdr:rowOff>
    </xdr:from>
    <xdr:to>
      <xdr:col>3</xdr:col>
      <xdr:colOff>238125</xdr:colOff>
      <xdr:row>38</xdr:row>
      <xdr:rowOff>161925</xdr:rowOff>
    </xdr:to>
    <xdr:sp macro="" textlink="">
      <xdr:nvSpPr>
        <xdr:cNvPr id="17" name="AutoShape 16">
          <a:extLst>
            <a:ext uri="{FF2B5EF4-FFF2-40B4-BE49-F238E27FC236}">
              <a16:creationId xmlns:a16="http://schemas.microsoft.com/office/drawing/2014/main" id="{00000000-0008-0000-1C00-000011000000}"/>
            </a:ext>
          </a:extLst>
        </xdr:cNvPr>
        <xdr:cNvSpPr>
          <a:spLocks/>
        </xdr:cNvSpPr>
      </xdr:nvSpPr>
      <xdr:spPr bwMode="auto">
        <a:xfrm>
          <a:off x="2238375" y="85915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39</xdr:row>
      <xdr:rowOff>76200</xdr:rowOff>
    </xdr:from>
    <xdr:to>
      <xdr:col>3</xdr:col>
      <xdr:colOff>238125</xdr:colOff>
      <xdr:row>40</xdr:row>
      <xdr:rowOff>161925</xdr:rowOff>
    </xdr:to>
    <xdr:sp macro="" textlink="">
      <xdr:nvSpPr>
        <xdr:cNvPr id="18" name="AutoShape 17">
          <a:extLst>
            <a:ext uri="{FF2B5EF4-FFF2-40B4-BE49-F238E27FC236}">
              <a16:creationId xmlns:a16="http://schemas.microsoft.com/office/drawing/2014/main" id="{00000000-0008-0000-1C00-000012000000}"/>
            </a:ext>
          </a:extLst>
        </xdr:cNvPr>
        <xdr:cNvSpPr>
          <a:spLocks/>
        </xdr:cNvSpPr>
      </xdr:nvSpPr>
      <xdr:spPr bwMode="auto">
        <a:xfrm>
          <a:off x="2238375" y="90487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11</xdr:row>
      <xdr:rowOff>57150</xdr:rowOff>
    </xdr:from>
    <xdr:to>
      <xdr:col>4</xdr:col>
      <xdr:colOff>247650</xdr:colOff>
      <xdr:row>12</xdr:row>
      <xdr:rowOff>142875</xdr:rowOff>
    </xdr:to>
    <xdr:sp macro="" textlink="">
      <xdr:nvSpPr>
        <xdr:cNvPr id="19" name="AutoShape 18">
          <a:extLst>
            <a:ext uri="{FF2B5EF4-FFF2-40B4-BE49-F238E27FC236}">
              <a16:creationId xmlns:a16="http://schemas.microsoft.com/office/drawing/2014/main" id="{00000000-0008-0000-1C00-000013000000}"/>
            </a:ext>
          </a:extLst>
        </xdr:cNvPr>
        <xdr:cNvSpPr>
          <a:spLocks/>
        </xdr:cNvSpPr>
      </xdr:nvSpPr>
      <xdr:spPr bwMode="auto">
        <a:xfrm>
          <a:off x="3248025" y="26289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13</xdr:row>
      <xdr:rowOff>57150</xdr:rowOff>
    </xdr:from>
    <xdr:to>
      <xdr:col>4</xdr:col>
      <xdr:colOff>247650</xdr:colOff>
      <xdr:row>14</xdr:row>
      <xdr:rowOff>142875</xdr:rowOff>
    </xdr:to>
    <xdr:sp macro="" textlink="">
      <xdr:nvSpPr>
        <xdr:cNvPr id="20" name="AutoShape 19">
          <a:extLst>
            <a:ext uri="{FF2B5EF4-FFF2-40B4-BE49-F238E27FC236}">
              <a16:creationId xmlns:a16="http://schemas.microsoft.com/office/drawing/2014/main" id="{00000000-0008-0000-1C00-000014000000}"/>
            </a:ext>
          </a:extLst>
        </xdr:cNvPr>
        <xdr:cNvSpPr>
          <a:spLocks/>
        </xdr:cNvSpPr>
      </xdr:nvSpPr>
      <xdr:spPr bwMode="auto">
        <a:xfrm>
          <a:off x="3248025" y="30861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15</xdr:row>
      <xdr:rowOff>57150</xdr:rowOff>
    </xdr:from>
    <xdr:to>
      <xdr:col>4</xdr:col>
      <xdr:colOff>247650</xdr:colOff>
      <xdr:row>16</xdr:row>
      <xdr:rowOff>142875</xdr:rowOff>
    </xdr:to>
    <xdr:sp macro="" textlink="">
      <xdr:nvSpPr>
        <xdr:cNvPr id="21" name="AutoShape 20">
          <a:extLst>
            <a:ext uri="{FF2B5EF4-FFF2-40B4-BE49-F238E27FC236}">
              <a16:creationId xmlns:a16="http://schemas.microsoft.com/office/drawing/2014/main" id="{00000000-0008-0000-1C00-000015000000}"/>
            </a:ext>
          </a:extLst>
        </xdr:cNvPr>
        <xdr:cNvSpPr>
          <a:spLocks/>
        </xdr:cNvSpPr>
      </xdr:nvSpPr>
      <xdr:spPr bwMode="auto">
        <a:xfrm>
          <a:off x="3248025" y="35433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17</xdr:row>
      <xdr:rowOff>57150</xdr:rowOff>
    </xdr:from>
    <xdr:to>
      <xdr:col>4</xdr:col>
      <xdr:colOff>247650</xdr:colOff>
      <xdr:row>18</xdr:row>
      <xdr:rowOff>142875</xdr:rowOff>
    </xdr:to>
    <xdr:sp macro="" textlink="">
      <xdr:nvSpPr>
        <xdr:cNvPr id="22" name="AutoShape 21">
          <a:extLst>
            <a:ext uri="{FF2B5EF4-FFF2-40B4-BE49-F238E27FC236}">
              <a16:creationId xmlns:a16="http://schemas.microsoft.com/office/drawing/2014/main" id="{00000000-0008-0000-1C00-000016000000}"/>
            </a:ext>
          </a:extLst>
        </xdr:cNvPr>
        <xdr:cNvSpPr>
          <a:spLocks/>
        </xdr:cNvSpPr>
      </xdr:nvSpPr>
      <xdr:spPr bwMode="auto">
        <a:xfrm>
          <a:off x="3248025" y="40005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19</xdr:row>
      <xdr:rowOff>57150</xdr:rowOff>
    </xdr:from>
    <xdr:to>
      <xdr:col>4</xdr:col>
      <xdr:colOff>247650</xdr:colOff>
      <xdr:row>20</xdr:row>
      <xdr:rowOff>142875</xdr:rowOff>
    </xdr:to>
    <xdr:sp macro="" textlink="">
      <xdr:nvSpPr>
        <xdr:cNvPr id="23" name="AutoShape 22">
          <a:extLst>
            <a:ext uri="{FF2B5EF4-FFF2-40B4-BE49-F238E27FC236}">
              <a16:creationId xmlns:a16="http://schemas.microsoft.com/office/drawing/2014/main" id="{00000000-0008-0000-1C00-000017000000}"/>
            </a:ext>
          </a:extLst>
        </xdr:cNvPr>
        <xdr:cNvSpPr>
          <a:spLocks/>
        </xdr:cNvSpPr>
      </xdr:nvSpPr>
      <xdr:spPr bwMode="auto">
        <a:xfrm>
          <a:off x="3248025" y="44577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21</xdr:row>
      <xdr:rowOff>57150</xdr:rowOff>
    </xdr:from>
    <xdr:to>
      <xdr:col>4</xdr:col>
      <xdr:colOff>247650</xdr:colOff>
      <xdr:row>22</xdr:row>
      <xdr:rowOff>142875</xdr:rowOff>
    </xdr:to>
    <xdr:sp macro="" textlink="">
      <xdr:nvSpPr>
        <xdr:cNvPr id="24" name="AutoShape 23">
          <a:extLst>
            <a:ext uri="{FF2B5EF4-FFF2-40B4-BE49-F238E27FC236}">
              <a16:creationId xmlns:a16="http://schemas.microsoft.com/office/drawing/2014/main" id="{00000000-0008-0000-1C00-000018000000}"/>
            </a:ext>
          </a:extLst>
        </xdr:cNvPr>
        <xdr:cNvSpPr>
          <a:spLocks/>
        </xdr:cNvSpPr>
      </xdr:nvSpPr>
      <xdr:spPr bwMode="auto">
        <a:xfrm>
          <a:off x="3248025" y="49149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23</xdr:row>
      <xdr:rowOff>57150</xdr:rowOff>
    </xdr:from>
    <xdr:to>
      <xdr:col>4</xdr:col>
      <xdr:colOff>247650</xdr:colOff>
      <xdr:row>24</xdr:row>
      <xdr:rowOff>142875</xdr:rowOff>
    </xdr:to>
    <xdr:sp macro="" textlink="">
      <xdr:nvSpPr>
        <xdr:cNvPr id="25" name="AutoShape 24">
          <a:extLst>
            <a:ext uri="{FF2B5EF4-FFF2-40B4-BE49-F238E27FC236}">
              <a16:creationId xmlns:a16="http://schemas.microsoft.com/office/drawing/2014/main" id="{00000000-0008-0000-1C00-000019000000}"/>
            </a:ext>
          </a:extLst>
        </xdr:cNvPr>
        <xdr:cNvSpPr>
          <a:spLocks/>
        </xdr:cNvSpPr>
      </xdr:nvSpPr>
      <xdr:spPr bwMode="auto">
        <a:xfrm>
          <a:off x="3248025" y="53721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25</xdr:row>
      <xdr:rowOff>57150</xdr:rowOff>
    </xdr:from>
    <xdr:to>
      <xdr:col>4</xdr:col>
      <xdr:colOff>247650</xdr:colOff>
      <xdr:row>26</xdr:row>
      <xdr:rowOff>142875</xdr:rowOff>
    </xdr:to>
    <xdr:sp macro="" textlink="">
      <xdr:nvSpPr>
        <xdr:cNvPr id="26" name="AutoShape 25">
          <a:extLst>
            <a:ext uri="{FF2B5EF4-FFF2-40B4-BE49-F238E27FC236}">
              <a16:creationId xmlns:a16="http://schemas.microsoft.com/office/drawing/2014/main" id="{00000000-0008-0000-1C00-00001A000000}"/>
            </a:ext>
          </a:extLst>
        </xdr:cNvPr>
        <xdr:cNvSpPr>
          <a:spLocks/>
        </xdr:cNvSpPr>
      </xdr:nvSpPr>
      <xdr:spPr bwMode="auto">
        <a:xfrm>
          <a:off x="3248025" y="58293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27</xdr:row>
      <xdr:rowOff>57150</xdr:rowOff>
    </xdr:from>
    <xdr:to>
      <xdr:col>4</xdr:col>
      <xdr:colOff>247650</xdr:colOff>
      <xdr:row>28</xdr:row>
      <xdr:rowOff>142875</xdr:rowOff>
    </xdr:to>
    <xdr:sp macro="" textlink="">
      <xdr:nvSpPr>
        <xdr:cNvPr id="27" name="AutoShape 26">
          <a:extLst>
            <a:ext uri="{FF2B5EF4-FFF2-40B4-BE49-F238E27FC236}">
              <a16:creationId xmlns:a16="http://schemas.microsoft.com/office/drawing/2014/main" id="{00000000-0008-0000-1C00-00001B000000}"/>
            </a:ext>
          </a:extLst>
        </xdr:cNvPr>
        <xdr:cNvSpPr>
          <a:spLocks/>
        </xdr:cNvSpPr>
      </xdr:nvSpPr>
      <xdr:spPr bwMode="auto">
        <a:xfrm>
          <a:off x="3248025" y="62865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29</xdr:row>
      <xdr:rowOff>57150</xdr:rowOff>
    </xdr:from>
    <xdr:to>
      <xdr:col>4</xdr:col>
      <xdr:colOff>247650</xdr:colOff>
      <xdr:row>30</xdr:row>
      <xdr:rowOff>142875</xdr:rowOff>
    </xdr:to>
    <xdr:sp macro="" textlink="">
      <xdr:nvSpPr>
        <xdr:cNvPr id="28" name="AutoShape 27">
          <a:extLst>
            <a:ext uri="{FF2B5EF4-FFF2-40B4-BE49-F238E27FC236}">
              <a16:creationId xmlns:a16="http://schemas.microsoft.com/office/drawing/2014/main" id="{00000000-0008-0000-1C00-00001C000000}"/>
            </a:ext>
          </a:extLst>
        </xdr:cNvPr>
        <xdr:cNvSpPr>
          <a:spLocks/>
        </xdr:cNvSpPr>
      </xdr:nvSpPr>
      <xdr:spPr bwMode="auto">
        <a:xfrm>
          <a:off x="3248025" y="67437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31</xdr:row>
      <xdr:rowOff>57150</xdr:rowOff>
    </xdr:from>
    <xdr:to>
      <xdr:col>4</xdr:col>
      <xdr:colOff>247650</xdr:colOff>
      <xdr:row>32</xdr:row>
      <xdr:rowOff>142875</xdr:rowOff>
    </xdr:to>
    <xdr:sp macro="" textlink="">
      <xdr:nvSpPr>
        <xdr:cNvPr id="29" name="AutoShape 28">
          <a:extLst>
            <a:ext uri="{FF2B5EF4-FFF2-40B4-BE49-F238E27FC236}">
              <a16:creationId xmlns:a16="http://schemas.microsoft.com/office/drawing/2014/main" id="{00000000-0008-0000-1C00-00001D000000}"/>
            </a:ext>
          </a:extLst>
        </xdr:cNvPr>
        <xdr:cNvSpPr>
          <a:spLocks/>
        </xdr:cNvSpPr>
      </xdr:nvSpPr>
      <xdr:spPr bwMode="auto">
        <a:xfrm>
          <a:off x="3248025" y="72009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33</xdr:row>
      <xdr:rowOff>57150</xdr:rowOff>
    </xdr:from>
    <xdr:to>
      <xdr:col>4</xdr:col>
      <xdr:colOff>247650</xdr:colOff>
      <xdr:row>34</xdr:row>
      <xdr:rowOff>142875</xdr:rowOff>
    </xdr:to>
    <xdr:sp macro="" textlink="">
      <xdr:nvSpPr>
        <xdr:cNvPr id="30" name="AutoShape 29">
          <a:extLst>
            <a:ext uri="{FF2B5EF4-FFF2-40B4-BE49-F238E27FC236}">
              <a16:creationId xmlns:a16="http://schemas.microsoft.com/office/drawing/2014/main" id="{00000000-0008-0000-1C00-00001E000000}"/>
            </a:ext>
          </a:extLst>
        </xdr:cNvPr>
        <xdr:cNvSpPr>
          <a:spLocks/>
        </xdr:cNvSpPr>
      </xdr:nvSpPr>
      <xdr:spPr bwMode="auto">
        <a:xfrm>
          <a:off x="3248025" y="76581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35</xdr:row>
      <xdr:rowOff>57150</xdr:rowOff>
    </xdr:from>
    <xdr:to>
      <xdr:col>4</xdr:col>
      <xdr:colOff>247650</xdr:colOff>
      <xdr:row>36</xdr:row>
      <xdr:rowOff>142875</xdr:rowOff>
    </xdr:to>
    <xdr:sp macro="" textlink="">
      <xdr:nvSpPr>
        <xdr:cNvPr id="31" name="AutoShape 30">
          <a:extLst>
            <a:ext uri="{FF2B5EF4-FFF2-40B4-BE49-F238E27FC236}">
              <a16:creationId xmlns:a16="http://schemas.microsoft.com/office/drawing/2014/main" id="{00000000-0008-0000-1C00-00001F000000}"/>
            </a:ext>
          </a:extLst>
        </xdr:cNvPr>
        <xdr:cNvSpPr>
          <a:spLocks/>
        </xdr:cNvSpPr>
      </xdr:nvSpPr>
      <xdr:spPr bwMode="auto">
        <a:xfrm>
          <a:off x="3248025" y="81153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37</xdr:row>
      <xdr:rowOff>57150</xdr:rowOff>
    </xdr:from>
    <xdr:to>
      <xdr:col>4</xdr:col>
      <xdr:colOff>247650</xdr:colOff>
      <xdr:row>38</xdr:row>
      <xdr:rowOff>142875</xdr:rowOff>
    </xdr:to>
    <xdr:sp macro="" textlink="">
      <xdr:nvSpPr>
        <xdr:cNvPr id="32" name="AutoShape 31">
          <a:extLst>
            <a:ext uri="{FF2B5EF4-FFF2-40B4-BE49-F238E27FC236}">
              <a16:creationId xmlns:a16="http://schemas.microsoft.com/office/drawing/2014/main" id="{00000000-0008-0000-1C00-000020000000}"/>
            </a:ext>
          </a:extLst>
        </xdr:cNvPr>
        <xdr:cNvSpPr>
          <a:spLocks/>
        </xdr:cNvSpPr>
      </xdr:nvSpPr>
      <xdr:spPr bwMode="auto">
        <a:xfrm>
          <a:off x="3248025" y="85725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39</xdr:row>
      <xdr:rowOff>57150</xdr:rowOff>
    </xdr:from>
    <xdr:to>
      <xdr:col>4</xdr:col>
      <xdr:colOff>247650</xdr:colOff>
      <xdr:row>40</xdr:row>
      <xdr:rowOff>142875</xdr:rowOff>
    </xdr:to>
    <xdr:sp macro="" textlink="">
      <xdr:nvSpPr>
        <xdr:cNvPr id="33" name="AutoShape 32">
          <a:extLst>
            <a:ext uri="{FF2B5EF4-FFF2-40B4-BE49-F238E27FC236}">
              <a16:creationId xmlns:a16="http://schemas.microsoft.com/office/drawing/2014/main" id="{00000000-0008-0000-1C00-000021000000}"/>
            </a:ext>
          </a:extLst>
        </xdr:cNvPr>
        <xdr:cNvSpPr>
          <a:spLocks/>
        </xdr:cNvSpPr>
      </xdr:nvSpPr>
      <xdr:spPr bwMode="auto">
        <a:xfrm>
          <a:off x="3248025" y="90297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11</xdr:row>
      <xdr:rowOff>76200</xdr:rowOff>
    </xdr:from>
    <xdr:to>
      <xdr:col>3</xdr:col>
      <xdr:colOff>238125</xdr:colOff>
      <xdr:row>12</xdr:row>
      <xdr:rowOff>161925</xdr:rowOff>
    </xdr:to>
    <xdr:sp macro="" textlink="">
      <xdr:nvSpPr>
        <xdr:cNvPr id="34" name="AutoShape 33">
          <a:extLst>
            <a:ext uri="{FF2B5EF4-FFF2-40B4-BE49-F238E27FC236}">
              <a16:creationId xmlns:a16="http://schemas.microsoft.com/office/drawing/2014/main" id="{00000000-0008-0000-1C00-000022000000}"/>
            </a:ext>
          </a:extLst>
        </xdr:cNvPr>
        <xdr:cNvSpPr>
          <a:spLocks/>
        </xdr:cNvSpPr>
      </xdr:nvSpPr>
      <xdr:spPr bwMode="auto">
        <a:xfrm>
          <a:off x="2238375" y="26479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11</xdr:row>
      <xdr:rowOff>57150</xdr:rowOff>
    </xdr:from>
    <xdr:to>
      <xdr:col>4</xdr:col>
      <xdr:colOff>247650</xdr:colOff>
      <xdr:row>12</xdr:row>
      <xdr:rowOff>142875</xdr:rowOff>
    </xdr:to>
    <xdr:sp macro="" textlink="">
      <xdr:nvSpPr>
        <xdr:cNvPr id="35" name="AutoShape 34">
          <a:extLst>
            <a:ext uri="{FF2B5EF4-FFF2-40B4-BE49-F238E27FC236}">
              <a16:creationId xmlns:a16="http://schemas.microsoft.com/office/drawing/2014/main" id="{00000000-0008-0000-1C00-000023000000}"/>
            </a:ext>
          </a:extLst>
        </xdr:cNvPr>
        <xdr:cNvSpPr>
          <a:spLocks/>
        </xdr:cNvSpPr>
      </xdr:nvSpPr>
      <xdr:spPr bwMode="auto">
        <a:xfrm>
          <a:off x="3248025" y="26289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13</xdr:row>
      <xdr:rowOff>76200</xdr:rowOff>
    </xdr:from>
    <xdr:to>
      <xdr:col>3</xdr:col>
      <xdr:colOff>238125</xdr:colOff>
      <xdr:row>14</xdr:row>
      <xdr:rowOff>161925</xdr:rowOff>
    </xdr:to>
    <xdr:sp macro="" textlink="">
      <xdr:nvSpPr>
        <xdr:cNvPr id="36" name="AutoShape 35">
          <a:extLst>
            <a:ext uri="{FF2B5EF4-FFF2-40B4-BE49-F238E27FC236}">
              <a16:creationId xmlns:a16="http://schemas.microsoft.com/office/drawing/2014/main" id="{00000000-0008-0000-1C00-000024000000}"/>
            </a:ext>
          </a:extLst>
        </xdr:cNvPr>
        <xdr:cNvSpPr>
          <a:spLocks/>
        </xdr:cNvSpPr>
      </xdr:nvSpPr>
      <xdr:spPr bwMode="auto">
        <a:xfrm>
          <a:off x="2238375" y="31051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13</xdr:row>
      <xdr:rowOff>57150</xdr:rowOff>
    </xdr:from>
    <xdr:to>
      <xdr:col>4</xdr:col>
      <xdr:colOff>247650</xdr:colOff>
      <xdr:row>14</xdr:row>
      <xdr:rowOff>142875</xdr:rowOff>
    </xdr:to>
    <xdr:sp macro="" textlink="">
      <xdr:nvSpPr>
        <xdr:cNvPr id="37" name="AutoShape 36">
          <a:extLst>
            <a:ext uri="{FF2B5EF4-FFF2-40B4-BE49-F238E27FC236}">
              <a16:creationId xmlns:a16="http://schemas.microsoft.com/office/drawing/2014/main" id="{00000000-0008-0000-1C00-000025000000}"/>
            </a:ext>
          </a:extLst>
        </xdr:cNvPr>
        <xdr:cNvSpPr>
          <a:spLocks/>
        </xdr:cNvSpPr>
      </xdr:nvSpPr>
      <xdr:spPr bwMode="auto">
        <a:xfrm>
          <a:off x="3248025" y="30861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15</xdr:row>
      <xdr:rowOff>76200</xdr:rowOff>
    </xdr:from>
    <xdr:to>
      <xdr:col>3</xdr:col>
      <xdr:colOff>238125</xdr:colOff>
      <xdr:row>16</xdr:row>
      <xdr:rowOff>161925</xdr:rowOff>
    </xdr:to>
    <xdr:sp macro="" textlink="">
      <xdr:nvSpPr>
        <xdr:cNvPr id="38" name="AutoShape 37">
          <a:extLst>
            <a:ext uri="{FF2B5EF4-FFF2-40B4-BE49-F238E27FC236}">
              <a16:creationId xmlns:a16="http://schemas.microsoft.com/office/drawing/2014/main" id="{00000000-0008-0000-1C00-000026000000}"/>
            </a:ext>
          </a:extLst>
        </xdr:cNvPr>
        <xdr:cNvSpPr>
          <a:spLocks/>
        </xdr:cNvSpPr>
      </xdr:nvSpPr>
      <xdr:spPr bwMode="auto">
        <a:xfrm>
          <a:off x="2238375" y="35623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15</xdr:row>
      <xdr:rowOff>57150</xdr:rowOff>
    </xdr:from>
    <xdr:to>
      <xdr:col>4</xdr:col>
      <xdr:colOff>247650</xdr:colOff>
      <xdr:row>16</xdr:row>
      <xdr:rowOff>142875</xdr:rowOff>
    </xdr:to>
    <xdr:sp macro="" textlink="">
      <xdr:nvSpPr>
        <xdr:cNvPr id="39" name="AutoShape 38">
          <a:extLst>
            <a:ext uri="{FF2B5EF4-FFF2-40B4-BE49-F238E27FC236}">
              <a16:creationId xmlns:a16="http://schemas.microsoft.com/office/drawing/2014/main" id="{00000000-0008-0000-1C00-000027000000}"/>
            </a:ext>
          </a:extLst>
        </xdr:cNvPr>
        <xdr:cNvSpPr>
          <a:spLocks/>
        </xdr:cNvSpPr>
      </xdr:nvSpPr>
      <xdr:spPr bwMode="auto">
        <a:xfrm>
          <a:off x="3248025" y="35433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17</xdr:row>
      <xdr:rowOff>76200</xdr:rowOff>
    </xdr:from>
    <xdr:to>
      <xdr:col>3</xdr:col>
      <xdr:colOff>238125</xdr:colOff>
      <xdr:row>18</xdr:row>
      <xdr:rowOff>161925</xdr:rowOff>
    </xdr:to>
    <xdr:sp macro="" textlink="">
      <xdr:nvSpPr>
        <xdr:cNvPr id="40" name="AutoShape 39">
          <a:extLst>
            <a:ext uri="{FF2B5EF4-FFF2-40B4-BE49-F238E27FC236}">
              <a16:creationId xmlns:a16="http://schemas.microsoft.com/office/drawing/2014/main" id="{00000000-0008-0000-1C00-000028000000}"/>
            </a:ext>
          </a:extLst>
        </xdr:cNvPr>
        <xdr:cNvSpPr>
          <a:spLocks/>
        </xdr:cNvSpPr>
      </xdr:nvSpPr>
      <xdr:spPr bwMode="auto">
        <a:xfrm>
          <a:off x="2238375" y="40195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17</xdr:row>
      <xdr:rowOff>57150</xdr:rowOff>
    </xdr:from>
    <xdr:to>
      <xdr:col>4</xdr:col>
      <xdr:colOff>247650</xdr:colOff>
      <xdr:row>18</xdr:row>
      <xdr:rowOff>142875</xdr:rowOff>
    </xdr:to>
    <xdr:sp macro="" textlink="">
      <xdr:nvSpPr>
        <xdr:cNvPr id="41" name="AutoShape 40">
          <a:extLst>
            <a:ext uri="{FF2B5EF4-FFF2-40B4-BE49-F238E27FC236}">
              <a16:creationId xmlns:a16="http://schemas.microsoft.com/office/drawing/2014/main" id="{00000000-0008-0000-1C00-000029000000}"/>
            </a:ext>
          </a:extLst>
        </xdr:cNvPr>
        <xdr:cNvSpPr>
          <a:spLocks/>
        </xdr:cNvSpPr>
      </xdr:nvSpPr>
      <xdr:spPr bwMode="auto">
        <a:xfrm>
          <a:off x="3248025" y="40005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19</xdr:row>
      <xdr:rowOff>76200</xdr:rowOff>
    </xdr:from>
    <xdr:to>
      <xdr:col>3</xdr:col>
      <xdr:colOff>238125</xdr:colOff>
      <xdr:row>20</xdr:row>
      <xdr:rowOff>161925</xdr:rowOff>
    </xdr:to>
    <xdr:sp macro="" textlink="">
      <xdr:nvSpPr>
        <xdr:cNvPr id="42" name="AutoShape 41">
          <a:extLst>
            <a:ext uri="{FF2B5EF4-FFF2-40B4-BE49-F238E27FC236}">
              <a16:creationId xmlns:a16="http://schemas.microsoft.com/office/drawing/2014/main" id="{00000000-0008-0000-1C00-00002A000000}"/>
            </a:ext>
          </a:extLst>
        </xdr:cNvPr>
        <xdr:cNvSpPr>
          <a:spLocks/>
        </xdr:cNvSpPr>
      </xdr:nvSpPr>
      <xdr:spPr bwMode="auto">
        <a:xfrm>
          <a:off x="2238375" y="44767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19</xdr:row>
      <xdr:rowOff>57150</xdr:rowOff>
    </xdr:from>
    <xdr:to>
      <xdr:col>4</xdr:col>
      <xdr:colOff>247650</xdr:colOff>
      <xdr:row>20</xdr:row>
      <xdr:rowOff>142875</xdr:rowOff>
    </xdr:to>
    <xdr:sp macro="" textlink="">
      <xdr:nvSpPr>
        <xdr:cNvPr id="43" name="AutoShape 42">
          <a:extLst>
            <a:ext uri="{FF2B5EF4-FFF2-40B4-BE49-F238E27FC236}">
              <a16:creationId xmlns:a16="http://schemas.microsoft.com/office/drawing/2014/main" id="{00000000-0008-0000-1C00-00002B000000}"/>
            </a:ext>
          </a:extLst>
        </xdr:cNvPr>
        <xdr:cNvSpPr>
          <a:spLocks/>
        </xdr:cNvSpPr>
      </xdr:nvSpPr>
      <xdr:spPr bwMode="auto">
        <a:xfrm>
          <a:off x="3248025" y="44577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21</xdr:row>
      <xdr:rowOff>76200</xdr:rowOff>
    </xdr:from>
    <xdr:to>
      <xdr:col>3</xdr:col>
      <xdr:colOff>238125</xdr:colOff>
      <xdr:row>22</xdr:row>
      <xdr:rowOff>161925</xdr:rowOff>
    </xdr:to>
    <xdr:sp macro="" textlink="">
      <xdr:nvSpPr>
        <xdr:cNvPr id="44" name="AutoShape 43">
          <a:extLst>
            <a:ext uri="{FF2B5EF4-FFF2-40B4-BE49-F238E27FC236}">
              <a16:creationId xmlns:a16="http://schemas.microsoft.com/office/drawing/2014/main" id="{00000000-0008-0000-1C00-00002C000000}"/>
            </a:ext>
          </a:extLst>
        </xdr:cNvPr>
        <xdr:cNvSpPr>
          <a:spLocks/>
        </xdr:cNvSpPr>
      </xdr:nvSpPr>
      <xdr:spPr bwMode="auto">
        <a:xfrm>
          <a:off x="2238375" y="49339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21</xdr:row>
      <xdr:rowOff>57150</xdr:rowOff>
    </xdr:from>
    <xdr:to>
      <xdr:col>4</xdr:col>
      <xdr:colOff>247650</xdr:colOff>
      <xdr:row>22</xdr:row>
      <xdr:rowOff>142875</xdr:rowOff>
    </xdr:to>
    <xdr:sp macro="" textlink="">
      <xdr:nvSpPr>
        <xdr:cNvPr id="45" name="AutoShape 44">
          <a:extLst>
            <a:ext uri="{FF2B5EF4-FFF2-40B4-BE49-F238E27FC236}">
              <a16:creationId xmlns:a16="http://schemas.microsoft.com/office/drawing/2014/main" id="{00000000-0008-0000-1C00-00002D000000}"/>
            </a:ext>
          </a:extLst>
        </xdr:cNvPr>
        <xdr:cNvSpPr>
          <a:spLocks/>
        </xdr:cNvSpPr>
      </xdr:nvSpPr>
      <xdr:spPr bwMode="auto">
        <a:xfrm>
          <a:off x="3248025" y="49149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23</xdr:row>
      <xdr:rowOff>76200</xdr:rowOff>
    </xdr:from>
    <xdr:to>
      <xdr:col>3</xdr:col>
      <xdr:colOff>238125</xdr:colOff>
      <xdr:row>24</xdr:row>
      <xdr:rowOff>161925</xdr:rowOff>
    </xdr:to>
    <xdr:sp macro="" textlink="">
      <xdr:nvSpPr>
        <xdr:cNvPr id="46" name="AutoShape 45">
          <a:extLst>
            <a:ext uri="{FF2B5EF4-FFF2-40B4-BE49-F238E27FC236}">
              <a16:creationId xmlns:a16="http://schemas.microsoft.com/office/drawing/2014/main" id="{00000000-0008-0000-1C00-00002E000000}"/>
            </a:ext>
          </a:extLst>
        </xdr:cNvPr>
        <xdr:cNvSpPr>
          <a:spLocks/>
        </xdr:cNvSpPr>
      </xdr:nvSpPr>
      <xdr:spPr bwMode="auto">
        <a:xfrm>
          <a:off x="2238375" y="53911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23</xdr:row>
      <xdr:rowOff>57150</xdr:rowOff>
    </xdr:from>
    <xdr:to>
      <xdr:col>4</xdr:col>
      <xdr:colOff>247650</xdr:colOff>
      <xdr:row>24</xdr:row>
      <xdr:rowOff>142875</xdr:rowOff>
    </xdr:to>
    <xdr:sp macro="" textlink="">
      <xdr:nvSpPr>
        <xdr:cNvPr id="47" name="AutoShape 46">
          <a:extLst>
            <a:ext uri="{FF2B5EF4-FFF2-40B4-BE49-F238E27FC236}">
              <a16:creationId xmlns:a16="http://schemas.microsoft.com/office/drawing/2014/main" id="{00000000-0008-0000-1C00-00002F000000}"/>
            </a:ext>
          </a:extLst>
        </xdr:cNvPr>
        <xdr:cNvSpPr>
          <a:spLocks/>
        </xdr:cNvSpPr>
      </xdr:nvSpPr>
      <xdr:spPr bwMode="auto">
        <a:xfrm>
          <a:off x="3248025" y="53721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25</xdr:row>
      <xdr:rowOff>76200</xdr:rowOff>
    </xdr:from>
    <xdr:to>
      <xdr:col>3</xdr:col>
      <xdr:colOff>238125</xdr:colOff>
      <xdr:row>26</xdr:row>
      <xdr:rowOff>161925</xdr:rowOff>
    </xdr:to>
    <xdr:sp macro="" textlink="">
      <xdr:nvSpPr>
        <xdr:cNvPr id="48" name="AutoShape 47">
          <a:extLst>
            <a:ext uri="{FF2B5EF4-FFF2-40B4-BE49-F238E27FC236}">
              <a16:creationId xmlns:a16="http://schemas.microsoft.com/office/drawing/2014/main" id="{00000000-0008-0000-1C00-000030000000}"/>
            </a:ext>
          </a:extLst>
        </xdr:cNvPr>
        <xdr:cNvSpPr>
          <a:spLocks/>
        </xdr:cNvSpPr>
      </xdr:nvSpPr>
      <xdr:spPr bwMode="auto">
        <a:xfrm>
          <a:off x="2238375" y="58483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25</xdr:row>
      <xdr:rowOff>57150</xdr:rowOff>
    </xdr:from>
    <xdr:to>
      <xdr:col>4</xdr:col>
      <xdr:colOff>247650</xdr:colOff>
      <xdr:row>26</xdr:row>
      <xdr:rowOff>142875</xdr:rowOff>
    </xdr:to>
    <xdr:sp macro="" textlink="">
      <xdr:nvSpPr>
        <xdr:cNvPr id="49" name="AutoShape 48">
          <a:extLst>
            <a:ext uri="{FF2B5EF4-FFF2-40B4-BE49-F238E27FC236}">
              <a16:creationId xmlns:a16="http://schemas.microsoft.com/office/drawing/2014/main" id="{00000000-0008-0000-1C00-000031000000}"/>
            </a:ext>
          </a:extLst>
        </xdr:cNvPr>
        <xdr:cNvSpPr>
          <a:spLocks/>
        </xdr:cNvSpPr>
      </xdr:nvSpPr>
      <xdr:spPr bwMode="auto">
        <a:xfrm>
          <a:off x="3248025" y="58293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27</xdr:row>
      <xdr:rowOff>76200</xdr:rowOff>
    </xdr:from>
    <xdr:to>
      <xdr:col>3</xdr:col>
      <xdr:colOff>238125</xdr:colOff>
      <xdr:row>28</xdr:row>
      <xdr:rowOff>161925</xdr:rowOff>
    </xdr:to>
    <xdr:sp macro="" textlink="">
      <xdr:nvSpPr>
        <xdr:cNvPr id="50" name="AutoShape 49">
          <a:extLst>
            <a:ext uri="{FF2B5EF4-FFF2-40B4-BE49-F238E27FC236}">
              <a16:creationId xmlns:a16="http://schemas.microsoft.com/office/drawing/2014/main" id="{00000000-0008-0000-1C00-000032000000}"/>
            </a:ext>
          </a:extLst>
        </xdr:cNvPr>
        <xdr:cNvSpPr>
          <a:spLocks/>
        </xdr:cNvSpPr>
      </xdr:nvSpPr>
      <xdr:spPr bwMode="auto">
        <a:xfrm>
          <a:off x="2238375" y="63055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27</xdr:row>
      <xdr:rowOff>57150</xdr:rowOff>
    </xdr:from>
    <xdr:to>
      <xdr:col>4</xdr:col>
      <xdr:colOff>247650</xdr:colOff>
      <xdr:row>28</xdr:row>
      <xdr:rowOff>142875</xdr:rowOff>
    </xdr:to>
    <xdr:sp macro="" textlink="">
      <xdr:nvSpPr>
        <xdr:cNvPr id="51" name="AutoShape 50">
          <a:extLst>
            <a:ext uri="{FF2B5EF4-FFF2-40B4-BE49-F238E27FC236}">
              <a16:creationId xmlns:a16="http://schemas.microsoft.com/office/drawing/2014/main" id="{00000000-0008-0000-1C00-000033000000}"/>
            </a:ext>
          </a:extLst>
        </xdr:cNvPr>
        <xdr:cNvSpPr>
          <a:spLocks/>
        </xdr:cNvSpPr>
      </xdr:nvSpPr>
      <xdr:spPr bwMode="auto">
        <a:xfrm>
          <a:off x="3248025" y="62865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29</xdr:row>
      <xdr:rowOff>76200</xdr:rowOff>
    </xdr:from>
    <xdr:to>
      <xdr:col>3</xdr:col>
      <xdr:colOff>238125</xdr:colOff>
      <xdr:row>30</xdr:row>
      <xdr:rowOff>161925</xdr:rowOff>
    </xdr:to>
    <xdr:sp macro="" textlink="">
      <xdr:nvSpPr>
        <xdr:cNvPr id="52" name="AutoShape 51">
          <a:extLst>
            <a:ext uri="{FF2B5EF4-FFF2-40B4-BE49-F238E27FC236}">
              <a16:creationId xmlns:a16="http://schemas.microsoft.com/office/drawing/2014/main" id="{00000000-0008-0000-1C00-000034000000}"/>
            </a:ext>
          </a:extLst>
        </xdr:cNvPr>
        <xdr:cNvSpPr>
          <a:spLocks/>
        </xdr:cNvSpPr>
      </xdr:nvSpPr>
      <xdr:spPr bwMode="auto">
        <a:xfrm>
          <a:off x="2238375" y="67627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29</xdr:row>
      <xdr:rowOff>57150</xdr:rowOff>
    </xdr:from>
    <xdr:to>
      <xdr:col>4</xdr:col>
      <xdr:colOff>247650</xdr:colOff>
      <xdr:row>30</xdr:row>
      <xdr:rowOff>142875</xdr:rowOff>
    </xdr:to>
    <xdr:sp macro="" textlink="">
      <xdr:nvSpPr>
        <xdr:cNvPr id="53" name="AutoShape 52">
          <a:extLst>
            <a:ext uri="{FF2B5EF4-FFF2-40B4-BE49-F238E27FC236}">
              <a16:creationId xmlns:a16="http://schemas.microsoft.com/office/drawing/2014/main" id="{00000000-0008-0000-1C00-000035000000}"/>
            </a:ext>
          </a:extLst>
        </xdr:cNvPr>
        <xdr:cNvSpPr>
          <a:spLocks/>
        </xdr:cNvSpPr>
      </xdr:nvSpPr>
      <xdr:spPr bwMode="auto">
        <a:xfrm>
          <a:off x="3248025" y="67437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31</xdr:row>
      <xdr:rowOff>76200</xdr:rowOff>
    </xdr:from>
    <xdr:to>
      <xdr:col>3</xdr:col>
      <xdr:colOff>238125</xdr:colOff>
      <xdr:row>32</xdr:row>
      <xdr:rowOff>161925</xdr:rowOff>
    </xdr:to>
    <xdr:sp macro="" textlink="">
      <xdr:nvSpPr>
        <xdr:cNvPr id="54" name="AutoShape 53">
          <a:extLst>
            <a:ext uri="{FF2B5EF4-FFF2-40B4-BE49-F238E27FC236}">
              <a16:creationId xmlns:a16="http://schemas.microsoft.com/office/drawing/2014/main" id="{00000000-0008-0000-1C00-000036000000}"/>
            </a:ext>
          </a:extLst>
        </xdr:cNvPr>
        <xdr:cNvSpPr>
          <a:spLocks/>
        </xdr:cNvSpPr>
      </xdr:nvSpPr>
      <xdr:spPr bwMode="auto">
        <a:xfrm>
          <a:off x="2238375" y="72199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31</xdr:row>
      <xdr:rowOff>57150</xdr:rowOff>
    </xdr:from>
    <xdr:to>
      <xdr:col>4</xdr:col>
      <xdr:colOff>247650</xdr:colOff>
      <xdr:row>32</xdr:row>
      <xdr:rowOff>142875</xdr:rowOff>
    </xdr:to>
    <xdr:sp macro="" textlink="">
      <xdr:nvSpPr>
        <xdr:cNvPr id="55" name="AutoShape 54">
          <a:extLst>
            <a:ext uri="{FF2B5EF4-FFF2-40B4-BE49-F238E27FC236}">
              <a16:creationId xmlns:a16="http://schemas.microsoft.com/office/drawing/2014/main" id="{00000000-0008-0000-1C00-000037000000}"/>
            </a:ext>
          </a:extLst>
        </xdr:cNvPr>
        <xdr:cNvSpPr>
          <a:spLocks/>
        </xdr:cNvSpPr>
      </xdr:nvSpPr>
      <xdr:spPr bwMode="auto">
        <a:xfrm>
          <a:off x="3248025" y="72009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33</xdr:row>
      <xdr:rowOff>76200</xdr:rowOff>
    </xdr:from>
    <xdr:to>
      <xdr:col>3</xdr:col>
      <xdr:colOff>238125</xdr:colOff>
      <xdr:row>34</xdr:row>
      <xdr:rowOff>161925</xdr:rowOff>
    </xdr:to>
    <xdr:sp macro="" textlink="">
      <xdr:nvSpPr>
        <xdr:cNvPr id="56" name="AutoShape 55">
          <a:extLst>
            <a:ext uri="{FF2B5EF4-FFF2-40B4-BE49-F238E27FC236}">
              <a16:creationId xmlns:a16="http://schemas.microsoft.com/office/drawing/2014/main" id="{00000000-0008-0000-1C00-000038000000}"/>
            </a:ext>
          </a:extLst>
        </xdr:cNvPr>
        <xdr:cNvSpPr>
          <a:spLocks/>
        </xdr:cNvSpPr>
      </xdr:nvSpPr>
      <xdr:spPr bwMode="auto">
        <a:xfrm>
          <a:off x="2238375" y="76771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33</xdr:row>
      <xdr:rowOff>57150</xdr:rowOff>
    </xdr:from>
    <xdr:to>
      <xdr:col>4</xdr:col>
      <xdr:colOff>247650</xdr:colOff>
      <xdr:row>34</xdr:row>
      <xdr:rowOff>142875</xdr:rowOff>
    </xdr:to>
    <xdr:sp macro="" textlink="">
      <xdr:nvSpPr>
        <xdr:cNvPr id="57" name="AutoShape 56">
          <a:extLst>
            <a:ext uri="{FF2B5EF4-FFF2-40B4-BE49-F238E27FC236}">
              <a16:creationId xmlns:a16="http://schemas.microsoft.com/office/drawing/2014/main" id="{00000000-0008-0000-1C00-000039000000}"/>
            </a:ext>
          </a:extLst>
        </xdr:cNvPr>
        <xdr:cNvSpPr>
          <a:spLocks/>
        </xdr:cNvSpPr>
      </xdr:nvSpPr>
      <xdr:spPr bwMode="auto">
        <a:xfrm>
          <a:off x="3248025" y="76581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35</xdr:row>
      <xdr:rowOff>76200</xdr:rowOff>
    </xdr:from>
    <xdr:to>
      <xdr:col>3</xdr:col>
      <xdr:colOff>238125</xdr:colOff>
      <xdr:row>36</xdr:row>
      <xdr:rowOff>161925</xdr:rowOff>
    </xdr:to>
    <xdr:sp macro="" textlink="">
      <xdr:nvSpPr>
        <xdr:cNvPr id="58" name="AutoShape 57">
          <a:extLst>
            <a:ext uri="{FF2B5EF4-FFF2-40B4-BE49-F238E27FC236}">
              <a16:creationId xmlns:a16="http://schemas.microsoft.com/office/drawing/2014/main" id="{00000000-0008-0000-1C00-00003A000000}"/>
            </a:ext>
          </a:extLst>
        </xdr:cNvPr>
        <xdr:cNvSpPr>
          <a:spLocks/>
        </xdr:cNvSpPr>
      </xdr:nvSpPr>
      <xdr:spPr bwMode="auto">
        <a:xfrm>
          <a:off x="2238375" y="81343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35</xdr:row>
      <xdr:rowOff>57150</xdr:rowOff>
    </xdr:from>
    <xdr:to>
      <xdr:col>4</xdr:col>
      <xdr:colOff>247650</xdr:colOff>
      <xdr:row>36</xdr:row>
      <xdr:rowOff>142875</xdr:rowOff>
    </xdr:to>
    <xdr:sp macro="" textlink="">
      <xdr:nvSpPr>
        <xdr:cNvPr id="59" name="AutoShape 58">
          <a:extLst>
            <a:ext uri="{FF2B5EF4-FFF2-40B4-BE49-F238E27FC236}">
              <a16:creationId xmlns:a16="http://schemas.microsoft.com/office/drawing/2014/main" id="{00000000-0008-0000-1C00-00003B000000}"/>
            </a:ext>
          </a:extLst>
        </xdr:cNvPr>
        <xdr:cNvSpPr>
          <a:spLocks/>
        </xdr:cNvSpPr>
      </xdr:nvSpPr>
      <xdr:spPr bwMode="auto">
        <a:xfrm>
          <a:off x="3248025" y="81153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37</xdr:row>
      <xdr:rowOff>76200</xdr:rowOff>
    </xdr:from>
    <xdr:to>
      <xdr:col>3</xdr:col>
      <xdr:colOff>238125</xdr:colOff>
      <xdr:row>38</xdr:row>
      <xdr:rowOff>161925</xdr:rowOff>
    </xdr:to>
    <xdr:sp macro="" textlink="">
      <xdr:nvSpPr>
        <xdr:cNvPr id="60" name="AutoShape 59">
          <a:extLst>
            <a:ext uri="{FF2B5EF4-FFF2-40B4-BE49-F238E27FC236}">
              <a16:creationId xmlns:a16="http://schemas.microsoft.com/office/drawing/2014/main" id="{00000000-0008-0000-1C00-00003C000000}"/>
            </a:ext>
          </a:extLst>
        </xdr:cNvPr>
        <xdr:cNvSpPr>
          <a:spLocks/>
        </xdr:cNvSpPr>
      </xdr:nvSpPr>
      <xdr:spPr bwMode="auto">
        <a:xfrm>
          <a:off x="2238375" y="85915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37</xdr:row>
      <xdr:rowOff>57150</xdr:rowOff>
    </xdr:from>
    <xdr:to>
      <xdr:col>4</xdr:col>
      <xdr:colOff>247650</xdr:colOff>
      <xdr:row>38</xdr:row>
      <xdr:rowOff>142875</xdr:rowOff>
    </xdr:to>
    <xdr:sp macro="" textlink="">
      <xdr:nvSpPr>
        <xdr:cNvPr id="61" name="AutoShape 60">
          <a:extLst>
            <a:ext uri="{FF2B5EF4-FFF2-40B4-BE49-F238E27FC236}">
              <a16:creationId xmlns:a16="http://schemas.microsoft.com/office/drawing/2014/main" id="{00000000-0008-0000-1C00-00003D000000}"/>
            </a:ext>
          </a:extLst>
        </xdr:cNvPr>
        <xdr:cNvSpPr>
          <a:spLocks/>
        </xdr:cNvSpPr>
      </xdr:nvSpPr>
      <xdr:spPr bwMode="auto">
        <a:xfrm>
          <a:off x="3248025" y="85725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39</xdr:row>
      <xdr:rowOff>76200</xdr:rowOff>
    </xdr:from>
    <xdr:to>
      <xdr:col>3</xdr:col>
      <xdr:colOff>238125</xdr:colOff>
      <xdr:row>40</xdr:row>
      <xdr:rowOff>161925</xdr:rowOff>
    </xdr:to>
    <xdr:sp macro="" textlink="">
      <xdr:nvSpPr>
        <xdr:cNvPr id="62" name="AutoShape 61">
          <a:extLst>
            <a:ext uri="{FF2B5EF4-FFF2-40B4-BE49-F238E27FC236}">
              <a16:creationId xmlns:a16="http://schemas.microsoft.com/office/drawing/2014/main" id="{00000000-0008-0000-1C00-00003E000000}"/>
            </a:ext>
          </a:extLst>
        </xdr:cNvPr>
        <xdr:cNvSpPr>
          <a:spLocks/>
        </xdr:cNvSpPr>
      </xdr:nvSpPr>
      <xdr:spPr bwMode="auto">
        <a:xfrm>
          <a:off x="2238375" y="90487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39</xdr:row>
      <xdr:rowOff>57150</xdr:rowOff>
    </xdr:from>
    <xdr:to>
      <xdr:col>4</xdr:col>
      <xdr:colOff>247650</xdr:colOff>
      <xdr:row>40</xdr:row>
      <xdr:rowOff>142875</xdr:rowOff>
    </xdr:to>
    <xdr:sp macro="" textlink="">
      <xdr:nvSpPr>
        <xdr:cNvPr id="63" name="AutoShape 62">
          <a:extLst>
            <a:ext uri="{FF2B5EF4-FFF2-40B4-BE49-F238E27FC236}">
              <a16:creationId xmlns:a16="http://schemas.microsoft.com/office/drawing/2014/main" id="{00000000-0008-0000-1C00-00003F000000}"/>
            </a:ext>
          </a:extLst>
        </xdr:cNvPr>
        <xdr:cNvSpPr>
          <a:spLocks/>
        </xdr:cNvSpPr>
      </xdr:nvSpPr>
      <xdr:spPr bwMode="auto">
        <a:xfrm>
          <a:off x="3248025" y="90297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11</xdr:row>
      <xdr:rowOff>76200</xdr:rowOff>
    </xdr:from>
    <xdr:to>
      <xdr:col>3</xdr:col>
      <xdr:colOff>238125</xdr:colOff>
      <xdr:row>12</xdr:row>
      <xdr:rowOff>161925</xdr:rowOff>
    </xdr:to>
    <xdr:sp macro="" textlink="">
      <xdr:nvSpPr>
        <xdr:cNvPr id="64" name="AutoShape 63">
          <a:extLst>
            <a:ext uri="{FF2B5EF4-FFF2-40B4-BE49-F238E27FC236}">
              <a16:creationId xmlns:a16="http://schemas.microsoft.com/office/drawing/2014/main" id="{00000000-0008-0000-1C00-000040000000}"/>
            </a:ext>
          </a:extLst>
        </xdr:cNvPr>
        <xdr:cNvSpPr>
          <a:spLocks/>
        </xdr:cNvSpPr>
      </xdr:nvSpPr>
      <xdr:spPr bwMode="auto">
        <a:xfrm>
          <a:off x="2238375" y="26479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11</xdr:row>
      <xdr:rowOff>57150</xdr:rowOff>
    </xdr:from>
    <xdr:to>
      <xdr:col>4</xdr:col>
      <xdr:colOff>247650</xdr:colOff>
      <xdr:row>12</xdr:row>
      <xdr:rowOff>142875</xdr:rowOff>
    </xdr:to>
    <xdr:sp macro="" textlink="">
      <xdr:nvSpPr>
        <xdr:cNvPr id="65" name="AutoShape 64">
          <a:extLst>
            <a:ext uri="{FF2B5EF4-FFF2-40B4-BE49-F238E27FC236}">
              <a16:creationId xmlns:a16="http://schemas.microsoft.com/office/drawing/2014/main" id="{00000000-0008-0000-1C00-000041000000}"/>
            </a:ext>
          </a:extLst>
        </xdr:cNvPr>
        <xdr:cNvSpPr>
          <a:spLocks/>
        </xdr:cNvSpPr>
      </xdr:nvSpPr>
      <xdr:spPr bwMode="auto">
        <a:xfrm>
          <a:off x="3248025" y="26289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13</xdr:row>
      <xdr:rowOff>76200</xdr:rowOff>
    </xdr:from>
    <xdr:to>
      <xdr:col>3</xdr:col>
      <xdr:colOff>238125</xdr:colOff>
      <xdr:row>14</xdr:row>
      <xdr:rowOff>161925</xdr:rowOff>
    </xdr:to>
    <xdr:sp macro="" textlink="">
      <xdr:nvSpPr>
        <xdr:cNvPr id="66" name="AutoShape 65">
          <a:extLst>
            <a:ext uri="{FF2B5EF4-FFF2-40B4-BE49-F238E27FC236}">
              <a16:creationId xmlns:a16="http://schemas.microsoft.com/office/drawing/2014/main" id="{00000000-0008-0000-1C00-000042000000}"/>
            </a:ext>
          </a:extLst>
        </xdr:cNvPr>
        <xdr:cNvSpPr>
          <a:spLocks/>
        </xdr:cNvSpPr>
      </xdr:nvSpPr>
      <xdr:spPr bwMode="auto">
        <a:xfrm>
          <a:off x="2238375" y="31051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13</xdr:row>
      <xdr:rowOff>57150</xdr:rowOff>
    </xdr:from>
    <xdr:to>
      <xdr:col>4</xdr:col>
      <xdr:colOff>247650</xdr:colOff>
      <xdr:row>14</xdr:row>
      <xdr:rowOff>142875</xdr:rowOff>
    </xdr:to>
    <xdr:sp macro="" textlink="">
      <xdr:nvSpPr>
        <xdr:cNvPr id="67" name="AutoShape 66">
          <a:extLst>
            <a:ext uri="{FF2B5EF4-FFF2-40B4-BE49-F238E27FC236}">
              <a16:creationId xmlns:a16="http://schemas.microsoft.com/office/drawing/2014/main" id="{00000000-0008-0000-1C00-000043000000}"/>
            </a:ext>
          </a:extLst>
        </xdr:cNvPr>
        <xdr:cNvSpPr>
          <a:spLocks/>
        </xdr:cNvSpPr>
      </xdr:nvSpPr>
      <xdr:spPr bwMode="auto">
        <a:xfrm>
          <a:off x="3248025" y="30861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15</xdr:row>
      <xdr:rowOff>76200</xdr:rowOff>
    </xdr:from>
    <xdr:to>
      <xdr:col>3</xdr:col>
      <xdr:colOff>238125</xdr:colOff>
      <xdr:row>16</xdr:row>
      <xdr:rowOff>161925</xdr:rowOff>
    </xdr:to>
    <xdr:sp macro="" textlink="">
      <xdr:nvSpPr>
        <xdr:cNvPr id="68" name="AutoShape 67">
          <a:extLst>
            <a:ext uri="{FF2B5EF4-FFF2-40B4-BE49-F238E27FC236}">
              <a16:creationId xmlns:a16="http://schemas.microsoft.com/office/drawing/2014/main" id="{00000000-0008-0000-1C00-000044000000}"/>
            </a:ext>
          </a:extLst>
        </xdr:cNvPr>
        <xdr:cNvSpPr>
          <a:spLocks/>
        </xdr:cNvSpPr>
      </xdr:nvSpPr>
      <xdr:spPr bwMode="auto">
        <a:xfrm>
          <a:off x="2238375" y="35623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15</xdr:row>
      <xdr:rowOff>57150</xdr:rowOff>
    </xdr:from>
    <xdr:to>
      <xdr:col>4</xdr:col>
      <xdr:colOff>247650</xdr:colOff>
      <xdr:row>16</xdr:row>
      <xdr:rowOff>142875</xdr:rowOff>
    </xdr:to>
    <xdr:sp macro="" textlink="">
      <xdr:nvSpPr>
        <xdr:cNvPr id="69" name="AutoShape 68">
          <a:extLst>
            <a:ext uri="{FF2B5EF4-FFF2-40B4-BE49-F238E27FC236}">
              <a16:creationId xmlns:a16="http://schemas.microsoft.com/office/drawing/2014/main" id="{00000000-0008-0000-1C00-000045000000}"/>
            </a:ext>
          </a:extLst>
        </xdr:cNvPr>
        <xdr:cNvSpPr>
          <a:spLocks/>
        </xdr:cNvSpPr>
      </xdr:nvSpPr>
      <xdr:spPr bwMode="auto">
        <a:xfrm>
          <a:off x="3248025" y="35433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17</xdr:row>
      <xdr:rowOff>76200</xdr:rowOff>
    </xdr:from>
    <xdr:to>
      <xdr:col>3</xdr:col>
      <xdr:colOff>238125</xdr:colOff>
      <xdr:row>18</xdr:row>
      <xdr:rowOff>161925</xdr:rowOff>
    </xdr:to>
    <xdr:sp macro="" textlink="">
      <xdr:nvSpPr>
        <xdr:cNvPr id="70" name="AutoShape 69">
          <a:extLst>
            <a:ext uri="{FF2B5EF4-FFF2-40B4-BE49-F238E27FC236}">
              <a16:creationId xmlns:a16="http://schemas.microsoft.com/office/drawing/2014/main" id="{00000000-0008-0000-1C00-000046000000}"/>
            </a:ext>
          </a:extLst>
        </xdr:cNvPr>
        <xdr:cNvSpPr>
          <a:spLocks/>
        </xdr:cNvSpPr>
      </xdr:nvSpPr>
      <xdr:spPr bwMode="auto">
        <a:xfrm>
          <a:off x="2238375" y="40195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17</xdr:row>
      <xdr:rowOff>57150</xdr:rowOff>
    </xdr:from>
    <xdr:to>
      <xdr:col>4</xdr:col>
      <xdr:colOff>247650</xdr:colOff>
      <xdr:row>18</xdr:row>
      <xdr:rowOff>142875</xdr:rowOff>
    </xdr:to>
    <xdr:sp macro="" textlink="">
      <xdr:nvSpPr>
        <xdr:cNvPr id="71" name="AutoShape 70">
          <a:extLst>
            <a:ext uri="{FF2B5EF4-FFF2-40B4-BE49-F238E27FC236}">
              <a16:creationId xmlns:a16="http://schemas.microsoft.com/office/drawing/2014/main" id="{00000000-0008-0000-1C00-000047000000}"/>
            </a:ext>
          </a:extLst>
        </xdr:cNvPr>
        <xdr:cNvSpPr>
          <a:spLocks/>
        </xdr:cNvSpPr>
      </xdr:nvSpPr>
      <xdr:spPr bwMode="auto">
        <a:xfrm>
          <a:off x="3248025" y="40005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19</xdr:row>
      <xdr:rowOff>76200</xdr:rowOff>
    </xdr:from>
    <xdr:to>
      <xdr:col>3</xdr:col>
      <xdr:colOff>238125</xdr:colOff>
      <xdr:row>20</xdr:row>
      <xdr:rowOff>161925</xdr:rowOff>
    </xdr:to>
    <xdr:sp macro="" textlink="">
      <xdr:nvSpPr>
        <xdr:cNvPr id="72" name="AutoShape 71">
          <a:extLst>
            <a:ext uri="{FF2B5EF4-FFF2-40B4-BE49-F238E27FC236}">
              <a16:creationId xmlns:a16="http://schemas.microsoft.com/office/drawing/2014/main" id="{00000000-0008-0000-1C00-000048000000}"/>
            </a:ext>
          </a:extLst>
        </xdr:cNvPr>
        <xdr:cNvSpPr>
          <a:spLocks/>
        </xdr:cNvSpPr>
      </xdr:nvSpPr>
      <xdr:spPr bwMode="auto">
        <a:xfrm>
          <a:off x="2238375" y="44767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19</xdr:row>
      <xdr:rowOff>57150</xdr:rowOff>
    </xdr:from>
    <xdr:to>
      <xdr:col>4</xdr:col>
      <xdr:colOff>247650</xdr:colOff>
      <xdr:row>20</xdr:row>
      <xdr:rowOff>142875</xdr:rowOff>
    </xdr:to>
    <xdr:sp macro="" textlink="">
      <xdr:nvSpPr>
        <xdr:cNvPr id="73" name="AutoShape 72">
          <a:extLst>
            <a:ext uri="{FF2B5EF4-FFF2-40B4-BE49-F238E27FC236}">
              <a16:creationId xmlns:a16="http://schemas.microsoft.com/office/drawing/2014/main" id="{00000000-0008-0000-1C00-000049000000}"/>
            </a:ext>
          </a:extLst>
        </xdr:cNvPr>
        <xdr:cNvSpPr>
          <a:spLocks/>
        </xdr:cNvSpPr>
      </xdr:nvSpPr>
      <xdr:spPr bwMode="auto">
        <a:xfrm>
          <a:off x="3248025" y="44577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21</xdr:row>
      <xdr:rowOff>76200</xdr:rowOff>
    </xdr:from>
    <xdr:to>
      <xdr:col>3</xdr:col>
      <xdr:colOff>238125</xdr:colOff>
      <xdr:row>22</xdr:row>
      <xdr:rowOff>161925</xdr:rowOff>
    </xdr:to>
    <xdr:sp macro="" textlink="">
      <xdr:nvSpPr>
        <xdr:cNvPr id="74" name="AutoShape 73">
          <a:extLst>
            <a:ext uri="{FF2B5EF4-FFF2-40B4-BE49-F238E27FC236}">
              <a16:creationId xmlns:a16="http://schemas.microsoft.com/office/drawing/2014/main" id="{00000000-0008-0000-1C00-00004A000000}"/>
            </a:ext>
          </a:extLst>
        </xdr:cNvPr>
        <xdr:cNvSpPr>
          <a:spLocks/>
        </xdr:cNvSpPr>
      </xdr:nvSpPr>
      <xdr:spPr bwMode="auto">
        <a:xfrm>
          <a:off x="2238375" y="49339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21</xdr:row>
      <xdr:rowOff>57150</xdr:rowOff>
    </xdr:from>
    <xdr:to>
      <xdr:col>4</xdr:col>
      <xdr:colOff>247650</xdr:colOff>
      <xdr:row>22</xdr:row>
      <xdr:rowOff>142875</xdr:rowOff>
    </xdr:to>
    <xdr:sp macro="" textlink="">
      <xdr:nvSpPr>
        <xdr:cNvPr id="75" name="AutoShape 74">
          <a:extLst>
            <a:ext uri="{FF2B5EF4-FFF2-40B4-BE49-F238E27FC236}">
              <a16:creationId xmlns:a16="http://schemas.microsoft.com/office/drawing/2014/main" id="{00000000-0008-0000-1C00-00004B000000}"/>
            </a:ext>
          </a:extLst>
        </xdr:cNvPr>
        <xdr:cNvSpPr>
          <a:spLocks/>
        </xdr:cNvSpPr>
      </xdr:nvSpPr>
      <xdr:spPr bwMode="auto">
        <a:xfrm>
          <a:off x="3248025" y="49149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23</xdr:row>
      <xdr:rowOff>76200</xdr:rowOff>
    </xdr:from>
    <xdr:to>
      <xdr:col>3</xdr:col>
      <xdr:colOff>238125</xdr:colOff>
      <xdr:row>24</xdr:row>
      <xdr:rowOff>161925</xdr:rowOff>
    </xdr:to>
    <xdr:sp macro="" textlink="">
      <xdr:nvSpPr>
        <xdr:cNvPr id="76" name="AutoShape 75">
          <a:extLst>
            <a:ext uri="{FF2B5EF4-FFF2-40B4-BE49-F238E27FC236}">
              <a16:creationId xmlns:a16="http://schemas.microsoft.com/office/drawing/2014/main" id="{00000000-0008-0000-1C00-00004C000000}"/>
            </a:ext>
          </a:extLst>
        </xdr:cNvPr>
        <xdr:cNvSpPr>
          <a:spLocks/>
        </xdr:cNvSpPr>
      </xdr:nvSpPr>
      <xdr:spPr bwMode="auto">
        <a:xfrm>
          <a:off x="2238375" y="53911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23</xdr:row>
      <xdr:rowOff>57150</xdr:rowOff>
    </xdr:from>
    <xdr:to>
      <xdr:col>4</xdr:col>
      <xdr:colOff>247650</xdr:colOff>
      <xdr:row>24</xdr:row>
      <xdr:rowOff>142875</xdr:rowOff>
    </xdr:to>
    <xdr:sp macro="" textlink="">
      <xdr:nvSpPr>
        <xdr:cNvPr id="77" name="AutoShape 76">
          <a:extLst>
            <a:ext uri="{FF2B5EF4-FFF2-40B4-BE49-F238E27FC236}">
              <a16:creationId xmlns:a16="http://schemas.microsoft.com/office/drawing/2014/main" id="{00000000-0008-0000-1C00-00004D000000}"/>
            </a:ext>
          </a:extLst>
        </xdr:cNvPr>
        <xdr:cNvSpPr>
          <a:spLocks/>
        </xdr:cNvSpPr>
      </xdr:nvSpPr>
      <xdr:spPr bwMode="auto">
        <a:xfrm>
          <a:off x="3248025" y="53721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25</xdr:row>
      <xdr:rowOff>76200</xdr:rowOff>
    </xdr:from>
    <xdr:to>
      <xdr:col>3</xdr:col>
      <xdr:colOff>238125</xdr:colOff>
      <xdr:row>26</xdr:row>
      <xdr:rowOff>161925</xdr:rowOff>
    </xdr:to>
    <xdr:sp macro="" textlink="">
      <xdr:nvSpPr>
        <xdr:cNvPr id="78" name="AutoShape 77">
          <a:extLst>
            <a:ext uri="{FF2B5EF4-FFF2-40B4-BE49-F238E27FC236}">
              <a16:creationId xmlns:a16="http://schemas.microsoft.com/office/drawing/2014/main" id="{00000000-0008-0000-1C00-00004E000000}"/>
            </a:ext>
          </a:extLst>
        </xdr:cNvPr>
        <xdr:cNvSpPr>
          <a:spLocks/>
        </xdr:cNvSpPr>
      </xdr:nvSpPr>
      <xdr:spPr bwMode="auto">
        <a:xfrm>
          <a:off x="2238375" y="58483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25</xdr:row>
      <xdr:rowOff>57150</xdr:rowOff>
    </xdr:from>
    <xdr:to>
      <xdr:col>4</xdr:col>
      <xdr:colOff>247650</xdr:colOff>
      <xdr:row>26</xdr:row>
      <xdr:rowOff>142875</xdr:rowOff>
    </xdr:to>
    <xdr:sp macro="" textlink="">
      <xdr:nvSpPr>
        <xdr:cNvPr id="79" name="AutoShape 78">
          <a:extLst>
            <a:ext uri="{FF2B5EF4-FFF2-40B4-BE49-F238E27FC236}">
              <a16:creationId xmlns:a16="http://schemas.microsoft.com/office/drawing/2014/main" id="{00000000-0008-0000-1C00-00004F000000}"/>
            </a:ext>
          </a:extLst>
        </xdr:cNvPr>
        <xdr:cNvSpPr>
          <a:spLocks/>
        </xdr:cNvSpPr>
      </xdr:nvSpPr>
      <xdr:spPr bwMode="auto">
        <a:xfrm>
          <a:off x="3248025" y="58293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27</xdr:row>
      <xdr:rowOff>76200</xdr:rowOff>
    </xdr:from>
    <xdr:to>
      <xdr:col>3</xdr:col>
      <xdr:colOff>238125</xdr:colOff>
      <xdr:row>28</xdr:row>
      <xdr:rowOff>161925</xdr:rowOff>
    </xdr:to>
    <xdr:sp macro="" textlink="">
      <xdr:nvSpPr>
        <xdr:cNvPr id="80" name="AutoShape 79">
          <a:extLst>
            <a:ext uri="{FF2B5EF4-FFF2-40B4-BE49-F238E27FC236}">
              <a16:creationId xmlns:a16="http://schemas.microsoft.com/office/drawing/2014/main" id="{00000000-0008-0000-1C00-000050000000}"/>
            </a:ext>
          </a:extLst>
        </xdr:cNvPr>
        <xdr:cNvSpPr>
          <a:spLocks/>
        </xdr:cNvSpPr>
      </xdr:nvSpPr>
      <xdr:spPr bwMode="auto">
        <a:xfrm>
          <a:off x="2238375" y="63055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27</xdr:row>
      <xdr:rowOff>57150</xdr:rowOff>
    </xdr:from>
    <xdr:to>
      <xdr:col>4</xdr:col>
      <xdr:colOff>247650</xdr:colOff>
      <xdr:row>28</xdr:row>
      <xdr:rowOff>142875</xdr:rowOff>
    </xdr:to>
    <xdr:sp macro="" textlink="">
      <xdr:nvSpPr>
        <xdr:cNvPr id="81" name="AutoShape 80">
          <a:extLst>
            <a:ext uri="{FF2B5EF4-FFF2-40B4-BE49-F238E27FC236}">
              <a16:creationId xmlns:a16="http://schemas.microsoft.com/office/drawing/2014/main" id="{00000000-0008-0000-1C00-000051000000}"/>
            </a:ext>
          </a:extLst>
        </xdr:cNvPr>
        <xdr:cNvSpPr>
          <a:spLocks/>
        </xdr:cNvSpPr>
      </xdr:nvSpPr>
      <xdr:spPr bwMode="auto">
        <a:xfrm>
          <a:off x="3248025" y="62865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29</xdr:row>
      <xdr:rowOff>76200</xdr:rowOff>
    </xdr:from>
    <xdr:to>
      <xdr:col>3</xdr:col>
      <xdr:colOff>238125</xdr:colOff>
      <xdr:row>30</xdr:row>
      <xdr:rowOff>161925</xdr:rowOff>
    </xdr:to>
    <xdr:sp macro="" textlink="">
      <xdr:nvSpPr>
        <xdr:cNvPr id="82" name="AutoShape 81">
          <a:extLst>
            <a:ext uri="{FF2B5EF4-FFF2-40B4-BE49-F238E27FC236}">
              <a16:creationId xmlns:a16="http://schemas.microsoft.com/office/drawing/2014/main" id="{00000000-0008-0000-1C00-000052000000}"/>
            </a:ext>
          </a:extLst>
        </xdr:cNvPr>
        <xdr:cNvSpPr>
          <a:spLocks/>
        </xdr:cNvSpPr>
      </xdr:nvSpPr>
      <xdr:spPr bwMode="auto">
        <a:xfrm>
          <a:off x="2238375" y="67627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29</xdr:row>
      <xdr:rowOff>57150</xdr:rowOff>
    </xdr:from>
    <xdr:to>
      <xdr:col>4</xdr:col>
      <xdr:colOff>247650</xdr:colOff>
      <xdr:row>30</xdr:row>
      <xdr:rowOff>142875</xdr:rowOff>
    </xdr:to>
    <xdr:sp macro="" textlink="">
      <xdr:nvSpPr>
        <xdr:cNvPr id="83" name="AutoShape 82">
          <a:extLst>
            <a:ext uri="{FF2B5EF4-FFF2-40B4-BE49-F238E27FC236}">
              <a16:creationId xmlns:a16="http://schemas.microsoft.com/office/drawing/2014/main" id="{00000000-0008-0000-1C00-000053000000}"/>
            </a:ext>
          </a:extLst>
        </xdr:cNvPr>
        <xdr:cNvSpPr>
          <a:spLocks/>
        </xdr:cNvSpPr>
      </xdr:nvSpPr>
      <xdr:spPr bwMode="auto">
        <a:xfrm>
          <a:off x="3248025" y="67437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31</xdr:row>
      <xdr:rowOff>76200</xdr:rowOff>
    </xdr:from>
    <xdr:to>
      <xdr:col>3</xdr:col>
      <xdr:colOff>238125</xdr:colOff>
      <xdr:row>32</xdr:row>
      <xdr:rowOff>161925</xdr:rowOff>
    </xdr:to>
    <xdr:sp macro="" textlink="">
      <xdr:nvSpPr>
        <xdr:cNvPr id="84" name="AutoShape 83">
          <a:extLst>
            <a:ext uri="{FF2B5EF4-FFF2-40B4-BE49-F238E27FC236}">
              <a16:creationId xmlns:a16="http://schemas.microsoft.com/office/drawing/2014/main" id="{00000000-0008-0000-1C00-000054000000}"/>
            </a:ext>
          </a:extLst>
        </xdr:cNvPr>
        <xdr:cNvSpPr>
          <a:spLocks/>
        </xdr:cNvSpPr>
      </xdr:nvSpPr>
      <xdr:spPr bwMode="auto">
        <a:xfrm>
          <a:off x="2238375" y="72199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31</xdr:row>
      <xdr:rowOff>57150</xdr:rowOff>
    </xdr:from>
    <xdr:to>
      <xdr:col>4</xdr:col>
      <xdr:colOff>247650</xdr:colOff>
      <xdr:row>32</xdr:row>
      <xdr:rowOff>142875</xdr:rowOff>
    </xdr:to>
    <xdr:sp macro="" textlink="">
      <xdr:nvSpPr>
        <xdr:cNvPr id="85" name="AutoShape 84">
          <a:extLst>
            <a:ext uri="{FF2B5EF4-FFF2-40B4-BE49-F238E27FC236}">
              <a16:creationId xmlns:a16="http://schemas.microsoft.com/office/drawing/2014/main" id="{00000000-0008-0000-1C00-000055000000}"/>
            </a:ext>
          </a:extLst>
        </xdr:cNvPr>
        <xdr:cNvSpPr>
          <a:spLocks/>
        </xdr:cNvSpPr>
      </xdr:nvSpPr>
      <xdr:spPr bwMode="auto">
        <a:xfrm>
          <a:off x="3248025" y="72009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33</xdr:row>
      <xdr:rowOff>76200</xdr:rowOff>
    </xdr:from>
    <xdr:to>
      <xdr:col>3</xdr:col>
      <xdr:colOff>238125</xdr:colOff>
      <xdr:row>34</xdr:row>
      <xdr:rowOff>161925</xdr:rowOff>
    </xdr:to>
    <xdr:sp macro="" textlink="">
      <xdr:nvSpPr>
        <xdr:cNvPr id="86" name="AutoShape 85">
          <a:extLst>
            <a:ext uri="{FF2B5EF4-FFF2-40B4-BE49-F238E27FC236}">
              <a16:creationId xmlns:a16="http://schemas.microsoft.com/office/drawing/2014/main" id="{00000000-0008-0000-1C00-000056000000}"/>
            </a:ext>
          </a:extLst>
        </xdr:cNvPr>
        <xdr:cNvSpPr>
          <a:spLocks/>
        </xdr:cNvSpPr>
      </xdr:nvSpPr>
      <xdr:spPr bwMode="auto">
        <a:xfrm>
          <a:off x="2238375" y="76771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33</xdr:row>
      <xdr:rowOff>57150</xdr:rowOff>
    </xdr:from>
    <xdr:to>
      <xdr:col>4</xdr:col>
      <xdr:colOff>247650</xdr:colOff>
      <xdr:row>34</xdr:row>
      <xdr:rowOff>142875</xdr:rowOff>
    </xdr:to>
    <xdr:sp macro="" textlink="">
      <xdr:nvSpPr>
        <xdr:cNvPr id="87" name="AutoShape 86">
          <a:extLst>
            <a:ext uri="{FF2B5EF4-FFF2-40B4-BE49-F238E27FC236}">
              <a16:creationId xmlns:a16="http://schemas.microsoft.com/office/drawing/2014/main" id="{00000000-0008-0000-1C00-000057000000}"/>
            </a:ext>
          </a:extLst>
        </xdr:cNvPr>
        <xdr:cNvSpPr>
          <a:spLocks/>
        </xdr:cNvSpPr>
      </xdr:nvSpPr>
      <xdr:spPr bwMode="auto">
        <a:xfrm>
          <a:off x="3248025" y="76581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35</xdr:row>
      <xdr:rowOff>76200</xdr:rowOff>
    </xdr:from>
    <xdr:to>
      <xdr:col>3</xdr:col>
      <xdr:colOff>238125</xdr:colOff>
      <xdr:row>36</xdr:row>
      <xdr:rowOff>161925</xdr:rowOff>
    </xdr:to>
    <xdr:sp macro="" textlink="">
      <xdr:nvSpPr>
        <xdr:cNvPr id="88" name="AutoShape 87">
          <a:extLst>
            <a:ext uri="{FF2B5EF4-FFF2-40B4-BE49-F238E27FC236}">
              <a16:creationId xmlns:a16="http://schemas.microsoft.com/office/drawing/2014/main" id="{00000000-0008-0000-1C00-000058000000}"/>
            </a:ext>
          </a:extLst>
        </xdr:cNvPr>
        <xdr:cNvSpPr>
          <a:spLocks/>
        </xdr:cNvSpPr>
      </xdr:nvSpPr>
      <xdr:spPr bwMode="auto">
        <a:xfrm>
          <a:off x="2238375" y="81343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35</xdr:row>
      <xdr:rowOff>57150</xdr:rowOff>
    </xdr:from>
    <xdr:to>
      <xdr:col>4</xdr:col>
      <xdr:colOff>247650</xdr:colOff>
      <xdr:row>36</xdr:row>
      <xdr:rowOff>142875</xdr:rowOff>
    </xdr:to>
    <xdr:sp macro="" textlink="">
      <xdr:nvSpPr>
        <xdr:cNvPr id="89" name="AutoShape 88">
          <a:extLst>
            <a:ext uri="{FF2B5EF4-FFF2-40B4-BE49-F238E27FC236}">
              <a16:creationId xmlns:a16="http://schemas.microsoft.com/office/drawing/2014/main" id="{00000000-0008-0000-1C00-000059000000}"/>
            </a:ext>
          </a:extLst>
        </xdr:cNvPr>
        <xdr:cNvSpPr>
          <a:spLocks/>
        </xdr:cNvSpPr>
      </xdr:nvSpPr>
      <xdr:spPr bwMode="auto">
        <a:xfrm>
          <a:off x="3248025" y="81153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37</xdr:row>
      <xdr:rowOff>76200</xdr:rowOff>
    </xdr:from>
    <xdr:to>
      <xdr:col>3</xdr:col>
      <xdr:colOff>238125</xdr:colOff>
      <xdr:row>38</xdr:row>
      <xdr:rowOff>161925</xdr:rowOff>
    </xdr:to>
    <xdr:sp macro="" textlink="">
      <xdr:nvSpPr>
        <xdr:cNvPr id="90" name="AutoShape 89">
          <a:extLst>
            <a:ext uri="{FF2B5EF4-FFF2-40B4-BE49-F238E27FC236}">
              <a16:creationId xmlns:a16="http://schemas.microsoft.com/office/drawing/2014/main" id="{00000000-0008-0000-1C00-00005A000000}"/>
            </a:ext>
          </a:extLst>
        </xdr:cNvPr>
        <xdr:cNvSpPr>
          <a:spLocks/>
        </xdr:cNvSpPr>
      </xdr:nvSpPr>
      <xdr:spPr bwMode="auto">
        <a:xfrm>
          <a:off x="2238375" y="85915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37</xdr:row>
      <xdr:rowOff>57150</xdr:rowOff>
    </xdr:from>
    <xdr:to>
      <xdr:col>4</xdr:col>
      <xdr:colOff>247650</xdr:colOff>
      <xdr:row>38</xdr:row>
      <xdr:rowOff>142875</xdr:rowOff>
    </xdr:to>
    <xdr:sp macro="" textlink="">
      <xdr:nvSpPr>
        <xdr:cNvPr id="91" name="AutoShape 90">
          <a:extLst>
            <a:ext uri="{FF2B5EF4-FFF2-40B4-BE49-F238E27FC236}">
              <a16:creationId xmlns:a16="http://schemas.microsoft.com/office/drawing/2014/main" id="{00000000-0008-0000-1C00-00005B000000}"/>
            </a:ext>
          </a:extLst>
        </xdr:cNvPr>
        <xdr:cNvSpPr>
          <a:spLocks/>
        </xdr:cNvSpPr>
      </xdr:nvSpPr>
      <xdr:spPr bwMode="auto">
        <a:xfrm>
          <a:off x="3248025" y="85725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39</xdr:row>
      <xdr:rowOff>76200</xdr:rowOff>
    </xdr:from>
    <xdr:to>
      <xdr:col>3</xdr:col>
      <xdr:colOff>238125</xdr:colOff>
      <xdr:row>40</xdr:row>
      <xdr:rowOff>161925</xdr:rowOff>
    </xdr:to>
    <xdr:sp macro="" textlink="">
      <xdr:nvSpPr>
        <xdr:cNvPr id="92" name="AutoShape 91">
          <a:extLst>
            <a:ext uri="{FF2B5EF4-FFF2-40B4-BE49-F238E27FC236}">
              <a16:creationId xmlns:a16="http://schemas.microsoft.com/office/drawing/2014/main" id="{00000000-0008-0000-1C00-00005C000000}"/>
            </a:ext>
          </a:extLst>
        </xdr:cNvPr>
        <xdr:cNvSpPr>
          <a:spLocks/>
        </xdr:cNvSpPr>
      </xdr:nvSpPr>
      <xdr:spPr bwMode="auto">
        <a:xfrm>
          <a:off x="2238375" y="904875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39</xdr:row>
      <xdr:rowOff>57150</xdr:rowOff>
    </xdr:from>
    <xdr:to>
      <xdr:col>4</xdr:col>
      <xdr:colOff>247650</xdr:colOff>
      <xdr:row>40</xdr:row>
      <xdr:rowOff>142875</xdr:rowOff>
    </xdr:to>
    <xdr:sp macro="" textlink="">
      <xdr:nvSpPr>
        <xdr:cNvPr id="93" name="AutoShape 92">
          <a:extLst>
            <a:ext uri="{FF2B5EF4-FFF2-40B4-BE49-F238E27FC236}">
              <a16:creationId xmlns:a16="http://schemas.microsoft.com/office/drawing/2014/main" id="{00000000-0008-0000-1C00-00005D000000}"/>
            </a:ext>
          </a:extLst>
        </xdr:cNvPr>
        <xdr:cNvSpPr>
          <a:spLocks/>
        </xdr:cNvSpPr>
      </xdr:nvSpPr>
      <xdr:spPr bwMode="auto">
        <a:xfrm>
          <a:off x="3248025" y="9029700"/>
          <a:ext cx="76200" cy="314325"/>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0</xdr:rowOff>
    </xdr:from>
    <xdr:to>
      <xdr:col>3</xdr:col>
      <xdr:colOff>292100</xdr:colOff>
      <xdr:row>2</xdr:row>
      <xdr:rowOff>88900</xdr:rowOff>
    </xdr:to>
    <xdr:sp macro="" textlink="">
      <xdr:nvSpPr>
        <xdr:cNvPr id="2" name="正方形/長方形 1">
          <a:extLst>
            <a:ext uri="{FF2B5EF4-FFF2-40B4-BE49-F238E27FC236}">
              <a16:creationId xmlns:a16="http://schemas.microsoft.com/office/drawing/2014/main" id="{00000000-0008-0000-0000-000005000000}"/>
            </a:ext>
          </a:extLst>
        </xdr:cNvPr>
        <xdr:cNvSpPr/>
      </xdr:nvSpPr>
      <xdr:spPr>
        <a:xfrm>
          <a:off x="0" y="257175"/>
          <a:ext cx="1235075" cy="3460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00000000-0008-0000-0500-000002000000}"/>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9525</xdr:colOff>
      <xdr:row>76</xdr:row>
      <xdr:rowOff>219075</xdr:rowOff>
    </xdr:from>
    <xdr:to>
      <xdr:col>15</xdr:col>
      <xdr:colOff>581025</xdr:colOff>
      <xdr:row>86</xdr:row>
      <xdr:rowOff>19050</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114300" y="1764982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00000000-0008-0000-0600-000004000000}"/>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95250</xdr:colOff>
      <xdr:row>87</xdr:row>
      <xdr:rowOff>0</xdr:rowOff>
    </xdr:from>
    <xdr:to>
      <xdr:col>15</xdr:col>
      <xdr:colOff>561975</xdr:colOff>
      <xdr:row>96</xdr:row>
      <xdr:rowOff>38100</xdr:rowOff>
    </xdr:to>
    <xdr:sp macro="" textlink="">
      <xdr:nvSpPr>
        <xdr:cNvPr id="3" name="正方形/長方形 2">
          <a:extLst>
            <a:ext uri="{FF2B5EF4-FFF2-40B4-BE49-F238E27FC236}">
              <a16:creationId xmlns:a16="http://schemas.microsoft.com/office/drawing/2014/main" id="{00000000-0008-0000-0600-000005000000}"/>
            </a:ext>
          </a:extLst>
        </xdr:cNvPr>
        <xdr:cNvSpPr/>
      </xdr:nvSpPr>
      <xdr:spPr>
        <a:xfrm>
          <a:off x="95250" y="2020252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sheetPr>
  <dimension ref="A1:J122"/>
  <sheetViews>
    <sheetView tabSelected="1" view="pageBreakPreview" zoomScaleNormal="100" zoomScaleSheetLayoutView="100" workbookViewId="0">
      <selection sqref="A1:J1"/>
    </sheetView>
  </sheetViews>
  <sheetFormatPr defaultRowHeight="11.25"/>
  <cols>
    <col min="1" max="1" width="1.625" style="38" customWidth="1"/>
    <col min="2" max="2" width="17.625" style="38" customWidth="1"/>
    <col min="3" max="4" width="4.375" style="38" customWidth="1"/>
    <col min="5" max="6" width="4.75" style="38" customWidth="1"/>
    <col min="7" max="7" width="2.5" style="111" customWidth="1"/>
    <col min="8" max="8" width="2.5" style="112" customWidth="1"/>
    <col min="9" max="9" width="36.375" style="38" customWidth="1"/>
    <col min="10" max="10" width="23.125" style="113" customWidth="1"/>
    <col min="11" max="16384" width="9" style="38"/>
  </cols>
  <sheetData>
    <row r="1" spans="1:10" ht="57" customHeight="1">
      <c r="A1" s="1226" t="s">
        <v>119</v>
      </c>
      <c r="B1" s="1227"/>
      <c r="C1" s="1227"/>
      <c r="D1" s="1227"/>
      <c r="E1" s="1227"/>
      <c r="F1" s="1227"/>
      <c r="G1" s="1227"/>
      <c r="H1" s="1227"/>
      <c r="I1" s="1227"/>
      <c r="J1" s="1227"/>
    </row>
    <row r="2" spans="1:10" s="22" customFormat="1" ht="16.5" customHeight="1">
      <c r="E2" s="115"/>
      <c r="F2" s="116"/>
      <c r="I2" s="117" t="s">
        <v>0</v>
      </c>
      <c r="J2" s="118"/>
    </row>
    <row r="3" spans="1:10" s="22" customFormat="1" ht="18.75" customHeight="1">
      <c r="E3" s="115"/>
      <c r="F3" s="116"/>
      <c r="I3" s="117" t="s">
        <v>1</v>
      </c>
      <c r="J3" s="118"/>
    </row>
    <row r="4" spans="1:10" s="22" customFormat="1" ht="6.75" customHeight="1">
      <c r="E4" s="115"/>
      <c r="F4" s="116"/>
      <c r="G4" s="117"/>
      <c r="H4" s="127"/>
    </row>
    <row r="5" spans="1:10" s="39" customFormat="1" ht="12" customHeight="1">
      <c r="A5" s="39" t="s">
        <v>2</v>
      </c>
      <c r="G5" s="40"/>
      <c r="H5" s="41"/>
      <c r="J5" s="42"/>
    </row>
    <row r="6" spans="1:10" s="39" customFormat="1" ht="12" customHeight="1">
      <c r="A6" s="39" t="s">
        <v>120</v>
      </c>
      <c r="G6" s="40"/>
      <c r="H6" s="41"/>
      <c r="J6" s="42"/>
    </row>
    <row r="7" spans="1:10" s="39" customFormat="1" ht="12" customHeight="1">
      <c r="A7" s="39" t="s">
        <v>121</v>
      </c>
      <c r="G7" s="40"/>
      <c r="H7" s="41"/>
      <c r="J7" s="42"/>
    </row>
    <row r="8" spans="1:10" s="39" customFormat="1" ht="12" customHeight="1">
      <c r="A8" s="39" t="s">
        <v>1891</v>
      </c>
      <c r="G8" s="40"/>
      <c r="H8" s="41"/>
      <c r="J8" s="42"/>
    </row>
    <row r="9" spans="1:10" s="39" customFormat="1" ht="12" customHeight="1">
      <c r="B9" s="39" t="s">
        <v>122</v>
      </c>
      <c r="G9" s="40"/>
      <c r="H9" s="41"/>
      <c r="J9" s="42"/>
    </row>
    <row r="10" spans="1:10" s="39" customFormat="1" ht="12" customHeight="1">
      <c r="A10" s="39" t="s">
        <v>123</v>
      </c>
      <c r="G10" s="40"/>
      <c r="H10" s="41"/>
      <c r="J10" s="42"/>
    </row>
    <row r="11" spans="1:10" s="39" customFormat="1" ht="12" customHeight="1">
      <c r="B11" s="39" t="s">
        <v>124</v>
      </c>
      <c r="G11" s="40"/>
      <c r="H11" s="41"/>
      <c r="J11" s="42"/>
    </row>
    <row r="12" spans="1:10" s="43" customFormat="1" ht="12" customHeight="1">
      <c r="A12" s="43" t="s">
        <v>175</v>
      </c>
      <c r="G12" s="44"/>
      <c r="H12" s="45"/>
      <c r="J12" s="46"/>
    </row>
    <row r="13" spans="1:10" s="43" customFormat="1" ht="12" customHeight="1">
      <c r="B13" s="43" t="s">
        <v>125</v>
      </c>
      <c r="G13" s="44"/>
      <c r="H13" s="45"/>
      <c r="J13" s="46"/>
    </row>
    <row r="14" spans="1:10" s="128" customFormat="1" ht="12" customHeight="1">
      <c r="A14" s="119" t="s">
        <v>6</v>
      </c>
      <c r="B14" s="120"/>
      <c r="E14" s="129"/>
      <c r="F14" s="120"/>
      <c r="H14" s="130"/>
    </row>
    <row r="15" spans="1:10" s="128" customFormat="1" ht="12" customHeight="1">
      <c r="A15" s="119"/>
      <c r="B15" s="120" t="s">
        <v>7</v>
      </c>
      <c r="E15" s="129"/>
      <c r="F15" s="120"/>
      <c r="H15" s="130"/>
    </row>
    <row r="16" spans="1:10" s="128" customFormat="1" ht="12" customHeight="1">
      <c r="A16" s="119" t="s">
        <v>3</v>
      </c>
      <c r="B16" s="120"/>
      <c r="E16" s="129"/>
      <c r="F16" s="120"/>
      <c r="H16" s="130"/>
    </row>
    <row r="17" spans="1:10" s="128" customFormat="1" ht="12" customHeight="1">
      <c r="A17" s="119" t="s">
        <v>4</v>
      </c>
      <c r="B17" s="120"/>
      <c r="E17" s="129"/>
      <c r="F17" s="120"/>
      <c r="H17" s="130"/>
    </row>
    <row r="18" spans="1:10" s="128" customFormat="1" ht="12" customHeight="1">
      <c r="A18" s="119"/>
      <c r="B18" s="120" t="s">
        <v>5</v>
      </c>
      <c r="E18" s="129"/>
      <c r="F18" s="120"/>
      <c r="H18" s="130"/>
    </row>
    <row r="19" spans="1:10" s="39" customFormat="1" ht="12" customHeight="1">
      <c r="A19" s="39" t="s">
        <v>126</v>
      </c>
      <c r="G19" s="40"/>
      <c r="H19" s="41"/>
      <c r="J19" s="42"/>
    </row>
    <row r="20" spans="1:10" s="1" customFormat="1" ht="13.5" customHeight="1">
      <c r="A20" s="1228"/>
      <c r="B20" s="1229"/>
      <c r="C20" s="47"/>
      <c r="D20" s="47"/>
      <c r="E20" s="1230" t="s">
        <v>127</v>
      </c>
      <c r="F20" s="1231"/>
      <c r="G20" s="1232"/>
      <c r="H20" s="1232"/>
      <c r="I20" s="1229"/>
      <c r="J20" s="48"/>
    </row>
    <row r="21" spans="1:10" s="1" customFormat="1" ht="52.5">
      <c r="A21" s="1233" t="s">
        <v>8</v>
      </c>
      <c r="B21" s="1234"/>
      <c r="C21" s="49" t="s">
        <v>9</v>
      </c>
      <c r="D21" s="49" t="s">
        <v>10</v>
      </c>
      <c r="E21" s="49" t="s">
        <v>128</v>
      </c>
      <c r="F21" s="50" t="s">
        <v>129</v>
      </c>
      <c r="G21" s="1235" t="s">
        <v>11</v>
      </c>
      <c r="H21" s="1235"/>
      <c r="I21" s="1234"/>
      <c r="J21" s="51" t="s">
        <v>12</v>
      </c>
    </row>
    <row r="22" spans="1:10" s="1" customFormat="1" ht="24" customHeight="1">
      <c r="A22" s="1244" t="s">
        <v>13</v>
      </c>
      <c r="B22" s="1245"/>
      <c r="C22" s="2" t="s">
        <v>14</v>
      </c>
      <c r="D22" s="52" t="s">
        <v>14</v>
      </c>
      <c r="E22" s="1248" t="s">
        <v>130</v>
      </c>
      <c r="F22" s="1249"/>
      <c r="G22" s="4" t="s">
        <v>15</v>
      </c>
      <c r="H22" s="1250" t="s">
        <v>1879</v>
      </c>
      <c r="I22" s="1251"/>
      <c r="J22" s="5" t="s">
        <v>1878</v>
      </c>
    </row>
    <row r="23" spans="1:10" s="1" customFormat="1" ht="22.5" customHeight="1">
      <c r="A23" s="1246"/>
      <c r="B23" s="1247"/>
      <c r="C23" s="6" t="s">
        <v>14</v>
      </c>
      <c r="D23" s="53" t="s">
        <v>14</v>
      </c>
      <c r="E23" s="1102" t="s">
        <v>131</v>
      </c>
      <c r="F23" s="1103"/>
      <c r="G23" s="4" t="s">
        <v>15</v>
      </c>
      <c r="H23" s="1241" t="s">
        <v>1880</v>
      </c>
      <c r="I23" s="1252"/>
      <c r="J23" s="5"/>
    </row>
    <row r="24" spans="1:10" s="1" customFormat="1" ht="21">
      <c r="A24" s="1246"/>
      <c r="B24" s="1247"/>
      <c r="C24" s="2" t="s">
        <v>14</v>
      </c>
      <c r="D24" s="52" t="s">
        <v>14</v>
      </c>
      <c r="E24" s="1102" t="s">
        <v>131</v>
      </c>
      <c r="F24" s="1103"/>
      <c r="G24" s="4" t="s">
        <v>15</v>
      </c>
      <c r="H24" s="1213" t="s">
        <v>1888</v>
      </c>
      <c r="I24" s="1214"/>
      <c r="J24" s="5" t="s">
        <v>1889</v>
      </c>
    </row>
    <row r="25" spans="1:10" s="1" customFormat="1" ht="12" customHeight="1">
      <c r="A25" s="1246"/>
      <c r="B25" s="1247"/>
      <c r="C25" s="1215"/>
      <c r="D25" s="1107" t="s">
        <v>14</v>
      </c>
      <c r="E25" s="1190" t="s">
        <v>132</v>
      </c>
      <c r="F25" s="1236" t="s">
        <v>132</v>
      </c>
      <c r="G25" s="54" t="s">
        <v>15</v>
      </c>
      <c r="H25" s="7" t="s">
        <v>16</v>
      </c>
      <c r="I25" s="8"/>
      <c r="J25" s="1238" t="s">
        <v>1890</v>
      </c>
    </row>
    <row r="26" spans="1:10" s="1" customFormat="1" ht="12" customHeight="1">
      <c r="A26" s="1246"/>
      <c r="B26" s="1247"/>
      <c r="C26" s="1216"/>
      <c r="D26" s="1190"/>
      <c r="E26" s="1190"/>
      <c r="F26" s="1237"/>
      <c r="G26" s="54"/>
      <c r="H26" s="9" t="s">
        <v>17</v>
      </c>
      <c r="I26" s="10" t="s">
        <v>184</v>
      </c>
      <c r="J26" s="1239"/>
    </row>
    <row r="27" spans="1:10" s="1" customFormat="1" ht="12" customHeight="1">
      <c r="A27" s="1246"/>
      <c r="B27" s="1247"/>
      <c r="C27" s="1216"/>
      <c r="D27" s="1190"/>
      <c r="E27" s="1190"/>
      <c r="F27" s="1237"/>
      <c r="G27" s="54"/>
      <c r="H27" s="7"/>
      <c r="I27" s="10" t="s">
        <v>185</v>
      </c>
      <c r="J27" s="1239"/>
    </row>
    <row r="28" spans="1:10" s="1" customFormat="1">
      <c r="A28" s="1246"/>
      <c r="B28" s="1247"/>
      <c r="C28" s="1217"/>
      <c r="D28" s="1165"/>
      <c r="E28" s="1190"/>
      <c r="F28" s="1237"/>
      <c r="G28" s="55"/>
      <c r="H28" s="7"/>
      <c r="I28" s="8"/>
      <c r="J28" s="1240"/>
    </row>
    <row r="29" spans="1:10" s="1" customFormat="1" ht="51" customHeight="1">
      <c r="A29" s="1081" t="s">
        <v>1883</v>
      </c>
      <c r="B29" s="1082"/>
      <c r="C29" s="1085"/>
      <c r="D29" s="1049" t="s">
        <v>14</v>
      </c>
      <c r="E29" s="1053"/>
      <c r="F29" s="1051"/>
      <c r="G29" s="1087" t="s">
        <v>1884</v>
      </c>
      <c r="H29" s="1088"/>
      <c r="I29" s="1089"/>
      <c r="J29" s="1090" t="s">
        <v>1895</v>
      </c>
    </row>
    <row r="30" spans="1:10" s="1" customFormat="1" ht="36.75" customHeight="1">
      <c r="A30" s="1083"/>
      <c r="B30" s="1084"/>
      <c r="C30" s="1086"/>
      <c r="D30" s="1050" t="s">
        <v>14</v>
      </c>
      <c r="E30" s="1054"/>
      <c r="F30" s="1052"/>
      <c r="G30" s="1092" t="s">
        <v>1885</v>
      </c>
      <c r="H30" s="1093"/>
      <c r="I30" s="1094"/>
      <c r="J30" s="1091"/>
    </row>
    <row r="31" spans="1:10" s="1" customFormat="1" ht="30" customHeight="1">
      <c r="A31" s="11"/>
      <c r="B31" s="12" t="s">
        <v>18</v>
      </c>
      <c r="C31" s="2" t="s">
        <v>14</v>
      </c>
      <c r="D31" s="2" t="s">
        <v>14</v>
      </c>
      <c r="E31" s="1165" t="s">
        <v>130</v>
      </c>
      <c r="F31" s="1166"/>
      <c r="G31" s="56"/>
      <c r="H31" s="1241"/>
      <c r="I31" s="1242"/>
      <c r="J31" s="5" t="s">
        <v>1881</v>
      </c>
    </row>
    <row r="32" spans="1:10" ht="45.4" customHeight="1">
      <c r="A32" s="57"/>
      <c r="B32" s="1243" t="s">
        <v>133</v>
      </c>
      <c r="C32" s="58" t="s">
        <v>14</v>
      </c>
      <c r="D32" s="58" t="s">
        <v>14</v>
      </c>
      <c r="E32" s="59" t="s">
        <v>134</v>
      </c>
      <c r="F32" s="60"/>
      <c r="G32" s="61" t="s">
        <v>15</v>
      </c>
      <c r="H32" s="1099" t="s">
        <v>179</v>
      </c>
      <c r="I32" s="1100"/>
      <c r="J32" s="62" t="s">
        <v>135</v>
      </c>
    </row>
    <row r="33" spans="1:10" ht="36" customHeight="1">
      <c r="A33" s="57"/>
      <c r="B33" s="1120"/>
      <c r="C33" s="58" t="s">
        <v>14</v>
      </c>
      <c r="D33" s="58" t="s">
        <v>14</v>
      </c>
      <c r="E33" s="63" t="s">
        <v>134</v>
      </c>
      <c r="F33" s="64"/>
      <c r="G33" s="61" t="s">
        <v>15</v>
      </c>
      <c r="H33" s="1099" t="s">
        <v>180</v>
      </c>
      <c r="I33" s="1100"/>
      <c r="J33" s="62" t="s">
        <v>136</v>
      </c>
    </row>
    <row r="34" spans="1:10" ht="18" customHeight="1">
      <c r="A34" s="57"/>
      <c r="B34" s="1199" t="s">
        <v>19</v>
      </c>
      <c r="C34" s="1204"/>
      <c r="D34" s="65" t="s">
        <v>14</v>
      </c>
      <c r="E34" s="1102" t="s">
        <v>130</v>
      </c>
      <c r="F34" s="1103"/>
      <c r="G34" s="61" t="s">
        <v>15</v>
      </c>
      <c r="H34" s="1128" t="s">
        <v>20</v>
      </c>
      <c r="I34" s="1129"/>
      <c r="J34" s="17" t="s">
        <v>21</v>
      </c>
    </row>
    <row r="35" spans="1:10" ht="28.5" customHeight="1">
      <c r="A35" s="57"/>
      <c r="B35" s="1200"/>
      <c r="C35" s="1206"/>
      <c r="D35" s="65" t="s">
        <v>14</v>
      </c>
      <c r="E35" s="1102" t="s">
        <v>130</v>
      </c>
      <c r="F35" s="1103"/>
      <c r="G35" s="61" t="s">
        <v>15</v>
      </c>
      <c r="H35" s="1128" t="s">
        <v>88</v>
      </c>
      <c r="I35" s="1129"/>
      <c r="J35" s="66"/>
    </row>
    <row r="36" spans="1:10" ht="18" customHeight="1">
      <c r="A36" s="57"/>
      <c r="B36" s="1201" t="s">
        <v>22</v>
      </c>
      <c r="C36" s="1204"/>
      <c r="D36" s="67" t="s">
        <v>14</v>
      </c>
      <c r="E36" s="1102" t="s">
        <v>130</v>
      </c>
      <c r="F36" s="1103"/>
      <c r="G36" s="61" t="s">
        <v>15</v>
      </c>
      <c r="H36" s="1133" t="s">
        <v>73</v>
      </c>
      <c r="I36" s="1134"/>
      <c r="J36" s="68" t="s">
        <v>21</v>
      </c>
    </row>
    <row r="37" spans="1:10" ht="30.75" customHeight="1">
      <c r="A37" s="57"/>
      <c r="B37" s="1202"/>
      <c r="C37" s="1205"/>
      <c r="D37" s="1207" t="s">
        <v>14</v>
      </c>
      <c r="E37" s="1210" t="s">
        <v>130</v>
      </c>
      <c r="F37" s="1192"/>
      <c r="G37" s="69" t="s">
        <v>137</v>
      </c>
      <c r="H37" s="1128" t="s">
        <v>88</v>
      </c>
      <c r="I37" s="1129"/>
      <c r="J37" s="1218" t="s">
        <v>138</v>
      </c>
    </row>
    <row r="38" spans="1:10" ht="18" customHeight="1">
      <c r="A38" s="57"/>
      <c r="B38" s="1202"/>
      <c r="C38" s="1205"/>
      <c r="D38" s="1208"/>
      <c r="E38" s="1211"/>
      <c r="F38" s="1193"/>
      <c r="G38" s="69"/>
      <c r="H38" s="1220" t="s">
        <v>181</v>
      </c>
      <c r="I38" s="1221"/>
      <c r="J38" s="1219"/>
    </row>
    <row r="39" spans="1:10" ht="18" customHeight="1">
      <c r="A39" s="57"/>
      <c r="B39" s="1202"/>
      <c r="C39" s="1205"/>
      <c r="D39" s="1208"/>
      <c r="E39" s="1211"/>
      <c r="F39" s="1193"/>
      <c r="G39" s="69"/>
      <c r="H39" s="1222"/>
      <c r="I39" s="1223"/>
      <c r="J39" s="1219"/>
    </row>
    <row r="40" spans="1:10" ht="33.75" customHeight="1">
      <c r="A40" s="57"/>
      <c r="B40" s="1202"/>
      <c r="C40" s="1205"/>
      <c r="D40" s="1209"/>
      <c r="E40" s="1212"/>
      <c r="F40" s="1194"/>
      <c r="G40" s="70"/>
      <c r="H40" s="1224"/>
      <c r="I40" s="1225"/>
      <c r="J40" s="71"/>
    </row>
    <row r="41" spans="1:10" ht="18" customHeight="1">
      <c r="A41" s="57"/>
      <c r="B41" s="1202"/>
      <c r="C41" s="1205"/>
      <c r="D41" s="67" t="s">
        <v>14</v>
      </c>
      <c r="E41" s="1102" t="s">
        <v>130</v>
      </c>
      <c r="F41" s="1103"/>
      <c r="G41" s="72" t="s">
        <v>15</v>
      </c>
      <c r="H41" s="1133" t="s">
        <v>74</v>
      </c>
      <c r="I41" s="1134"/>
      <c r="J41" s="68" t="s">
        <v>21</v>
      </c>
    </row>
    <row r="42" spans="1:10" ht="18" customHeight="1">
      <c r="A42" s="57"/>
      <c r="B42" s="1203"/>
      <c r="C42" s="1206"/>
      <c r="D42" s="67" t="s">
        <v>14</v>
      </c>
      <c r="E42" s="1102" t="s">
        <v>130</v>
      </c>
      <c r="F42" s="1103"/>
      <c r="G42" s="72" t="s">
        <v>15</v>
      </c>
      <c r="H42" s="1133" t="s">
        <v>36</v>
      </c>
      <c r="I42" s="1134"/>
      <c r="J42" s="68" t="s">
        <v>23</v>
      </c>
    </row>
    <row r="43" spans="1:10" ht="18" customHeight="1">
      <c r="A43" s="57"/>
      <c r="B43" s="73" t="s">
        <v>139</v>
      </c>
      <c r="C43" s="35"/>
      <c r="D43" s="74"/>
      <c r="E43" s="75"/>
      <c r="F43" s="76"/>
      <c r="G43" s="1197"/>
      <c r="H43" s="1197"/>
      <c r="I43" s="1198"/>
      <c r="J43" s="68"/>
    </row>
    <row r="44" spans="1:10" ht="18" customHeight="1">
      <c r="A44" s="57"/>
      <c r="B44" s="1199" t="s">
        <v>89</v>
      </c>
      <c r="C44" s="1174"/>
      <c r="D44" s="67" t="s">
        <v>14</v>
      </c>
      <c r="E44" s="1102" t="s">
        <v>130</v>
      </c>
      <c r="F44" s="1103"/>
      <c r="G44" s="70" t="s">
        <v>15</v>
      </c>
      <c r="H44" s="1162" t="s">
        <v>26</v>
      </c>
      <c r="I44" s="1163"/>
      <c r="J44" s="66" t="s">
        <v>21</v>
      </c>
    </row>
    <row r="45" spans="1:10" ht="45.4" customHeight="1">
      <c r="A45" s="57"/>
      <c r="B45" s="1200"/>
      <c r="C45" s="1175"/>
      <c r="D45" s="67" t="s">
        <v>14</v>
      </c>
      <c r="E45" s="1102" t="s">
        <v>130</v>
      </c>
      <c r="F45" s="1103"/>
      <c r="G45" s="70" t="s">
        <v>15</v>
      </c>
      <c r="H45" s="1162" t="s">
        <v>75</v>
      </c>
      <c r="I45" s="1163"/>
      <c r="J45" s="66" t="s">
        <v>90</v>
      </c>
    </row>
    <row r="46" spans="1:10" ht="18" customHeight="1">
      <c r="A46" s="57"/>
      <c r="B46" s="1147" t="s">
        <v>91</v>
      </c>
      <c r="C46" s="1174"/>
      <c r="D46" s="67" t="s">
        <v>14</v>
      </c>
      <c r="E46" s="77" t="s">
        <v>134</v>
      </c>
      <c r="F46" s="1192"/>
      <c r="G46" s="72" t="s">
        <v>15</v>
      </c>
      <c r="H46" s="1162" t="s">
        <v>26</v>
      </c>
      <c r="I46" s="1163"/>
      <c r="J46" s="66" t="s">
        <v>21</v>
      </c>
    </row>
    <row r="47" spans="1:10" ht="45.4" customHeight="1">
      <c r="A47" s="57"/>
      <c r="B47" s="1148"/>
      <c r="C47" s="1175"/>
      <c r="D47" s="78" t="s">
        <v>14</v>
      </c>
      <c r="E47" s="79" t="s">
        <v>134</v>
      </c>
      <c r="F47" s="1193"/>
      <c r="G47" s="72" t="s">
        <v>15</v>
      </c>
      <c r="H47" s="1195" t="s">
        <v>92</v>
      </c>
      <c r="I47" s="1196"/>
      <c r="J47" s="66" t="s">
        <v>93</v>
      </c>
    </row>
    <row r="48" spans="1:10" ht="21">
      <c r="A48" s="57"/>
      <c r="B48" s="1149"/>
      <c r="C48" s="80"/>
      <c r="D48" s="78" t="s">
        <v>14</v>
      </c>
      <c r="E48" s="77" t="s">
        <v>134</v>
      </c>
      <c r="F48" s="1194"/>
      <c r="G48" s="30" t="s">
        <v>15</v>
      </c>
      <c r="H48" s="1160" t="s">
        <v>94</v>
      </c>
      <c r="I48" s="1161"/>
      <c r="J48" s="28" t="s">
        <v>95</v>
      </c>
    </row>
    <row r="49" spans="1:10" ht="18" customHeight="1">
      <c r="A49" s="57"/>
      <c r="B49" s="1186" t="s">
        <v>25</v>
      </c>
      <c r="C49" s="1174"/>
      <c r="D49" s="67" t="s">
        <v>14</v>
      </c>
      <c r="E49" s="1102" t="s">
        <v>130</v>
      </c>
      <c r="F49" s="1103"/>
      <c r="G49" s="27" t="s">
        <v>15</v>
      </c>
      <c r="H49" s="1160" t="s">
        <v>26</v>
      </c>
      <c r="I49" s="1161"/>
      <c r="J49" s="28" t="s">
        <v>21</v>
      </c>
    </row>
    <row r="50" spans="1:10" ht="45.4" customHeight="1">
      <c r="A50" s="57"/>
      <c r="B50" s="1188"/>
      <c r="C50" s="1175"/>
      <c r="D50" s="67" t="s">
        <v>14</v>
      </c>
      <c r="E50" s="1102" t="s">
        <v>130</v>
      </c>
      <c r="F50" s="1103"/>
      <c r="G50" s="30" t="s">
        <v>15</v>
      </c>
      <c r="H50" s="1160" t="s">
        <v>27</v>
      </c>
      <c r="I50" s="1161"/>
      <c r="J50" s="28" t="s">
        <v>28</v>
      </c>
    </row>
    <row r="51" spans="1:10" ht="18.75" customHeight="1">
      <c r="A51" s="57"/>
      <c r="B51" s="1186" t="s">
        <v>29</v>
      </c>
      <c r="C51" s="1174"/>
      <c r="D51" s="81" t="s">
        <v>14</v>
      </c>
      <c r="E51" s="1190" t="s">
        <v>130</v>
      </c>
      <c r="F51" s="1191"/>
      <c r="G51" s="27" t="s">
        <v>15</v>
      </c>
      <c r="H51" s="1160" t="s">
        <v>26</v>
      </c>
      <c r="I51" s="1161"/>
      <c r="J51" s="28" t="s">
        <v>21</v>
      </c>
    </row>
    <row r="52" spans="1:10" ht="41.25" customHeight="1">
      <c r="A52" s="57"/>
      <c r="B52" s="1187"/>
      <c r="C52" s="1189"/>
      <c r="D52" s="67" t="s">
        <v>14</v>
      </c>
      <c r="E52" s="1102" t="s">
        <v>130</v>
      </c>
      <c r="F52" s="1103"/>
      <c r="G52" s="27" t="s">
        <v>15</v>
      </c>
      <c r="H52" s="1160" t="s">
        <v>30</v>
      </c>
      <c r="I52" s="1161"/>
      <c r="J52" s="28" t="s">
        <v>31</v>
      </c>
    </row>
    <row r="53" spans="1:10" ht="31.5">
      <c r="A53" s="57"/>
      <c r="B53" s="1188"/>
      <c r="C53" s="1175"/>
      <c r="D53" s="67" t="s">
        <v>14</v>
      </c>
      <c r="E53" s="1102" t="s">
        <v>130</v>
      </c>
      <c r="F53" s="1103"/>
      <c r="G53" s="30" t="s">
        <v>15</v>
      </c>
      <c r="H53" s="1160" t="s">
        <v>32</v>
      </c>
      <c r="I53" s="1161"/>
      <c r="J53" s="28" t="s">
        <v>33</v>
      </c>
    </row>
    <row r="54" spans="1:10" ht="26.25" customHeight="1">
      <c r="A54" s="57"/>
      <c r="B54" s="1147" t="s">
        <v>140</v>
      </c>
      <c r="C54" s="13"/>
      <c r="D54" s="67" t="s">
        <v>14</v>
      </c>
      <c r="E54" s="77" t="s">
        <v>134</v>
      </c>
      <c r="F54" s="1140"/>
      <c r="G54" s="24" t="s">
        <v>15</v>
      </c>
      <c r="H54" s="1170" t="s">
        <v>96</v>
      </c>
      <c r="I54" s="1171"/>
      <c r="J54" s="25"/>
    </row>
    <row r="55" spans="1:10" ht="31.5" customHeight="1">
      <c r="A55" s="57"/>
      <c r="B55" s="1148"/>
      <c r="C55" s="82" t="s">
        <v>14</v>
      </c>
      <c r="D55" s="67" t="s">
        <v>14</v>
      </c>
      <c r="E55" s="77" t="s">
        <v>134</v>
      </c>
      <c r="F55" s="1141"/>
      <c r="G55" s="36" t="s">
        <v>15</v>
      </c>
      <c r="H55" s="1135" t="s">
        <v>88</v>
      </c>
      <c r="I55" s="1136"/>
      <c r="J55" s="37" t="s">
        <v>76</v>
      </c>
    </row>
    <row r="56" spans="1:10" ht="24.75" customHeight="1">
      <c r="A56" s="57"/>
      <c r="B56" s="1148"/>
      <c r="C56" s="67" t="s">
        <v>14</v>
      </c>
      <c r="D56" s="67" t="s">
        <v>14</v>
      </c>
      <c r="E56" s="77" t="s">
        <v>134</v>
      </c>
      <c r="F56" s="1142"/>
      <c r="G56" s="24" t="s">
        <v>15</v>
      </c>
      <c r="H56" s="1170" t="s">
        <v>97</v>
      </c>
      <c r="I56" s="1171"/>
      <c r="J56" s="25"/>
    </row>
    <row r="57" spans="1:10" ht="18" customHeight="1">
      <c r="A57" s="57"/>
      <c r="B57" s="1183" t="s">
        <v>99</v>
      </c>
      <c r="C57" s="67" t="s">
        <v>14</v>
      </c>
      <c r="D57" s="83" t="s">
        <v>14</v>
      </c>
      <c r="E57" s="1165" t="s">
        <v>130</v>
      </c>
      <c r="F57" s="1166"/>
      <c r="G57" s="70" t="s">
        <v>15</v>
      </c>
      <c r="H57" s="1155" t="s">
        <v>141</v>
      </c>
      <c r="I57" s="1164"/>
      <c r="J57" s="68"/>
    </row>
    <row r="58" spans="1:10" ht="30.75" customHeight="1">
      <c r="A58" s="57"/>
      <c r="B58" s="1184"/>
      <c r="C58" s="13"/>
      <c r="D58" s="65" t="s">
        <v>14</v>
      </c>
      <c r="E58" s="1102" t="s">
        <v>130</v>
      </c>
      <c r="F58" s="1103"/>
      <c r="G58" s="72" t="s">
        <v>15</v>
      </c>
      <c r="H58" s="1128" t="s">
        <v>88</v>
      </c>
      <c r="I58" s="1129"/>
      <c r="J58" s="84" t="s">
        <v>76</v>
      </c>
    </row>
    <row r="59" spans="1:10" ht="14.25" customHeight="1">
      <c r="A59" s="57"/>
      <c r="B59" s="1184"/>
      <c r="C59" s="65"/>
      <c r="D59" s="65"/>
      <c r="E59" s="131"/>
      <c r="F59" s="3"/>
      <c r="G59" s="132" t="s">
        <v>142</v>
      </c>
      <c r="H59" s="133"/>
      <c r="I59" s="134"/>
      <c r="J59" s="84"/>
    </row>
    <row r="60" spans="1:10" ht="30.75" customHeight="1">
      <c r="A60" s="57"/>
      <c r="B60" s="1184"/>
      <c r="C60" s="35"/>
      <c r="D60" s="65" t="s">
        <v>14</v>
      </c>
      <c r="E60" s="1102" t="s">
        <v>130</v>
      </c>
      <c r="F60" s="1103"/>
      <c r="G60" s="24" t="s">
        <v>15</v>
      </c>
      <c r="H60" s="1170" t="s">
        <v>143</v>
      </c>
      <c r="I60" s="1171"/>
      <c r="J60" s="25"/>
    </row>
    <row r="61" spans="1:10" ht="30.75" customHeight="1">
      <c r="A61" s="57"/>
      <c r="B61" s="1184"/>
      <c r="C61" s="35"/>
      <c r="D61" s="65" t="s">
        <v>14</v>
      </c>
      <c r="E61" s="1102" t="s">
        <v>130</v>
      </c>
      <c r="F61" s="1103"/>
      <c r="G61" s="20" t="s">
        <v>15</v>
      </c>
      <c r="H61" s="1145" t="s">
        <v>39</v>
      </c>
      <c r="I61" s="1146"/>
      <c r="J61" s="28" t="s">
        <v>40</v>
      </c>
    </row>
    <row r="62" spans="1:10" ht="39" customHeight="1">
      <c r="A62" s="57"/>
      <c r="B62" s="1184"/>
      <c r="C62" s="35"/>
      <c r="D62" s="65" t="s">
        <v>14</v>
      </c>
      <c r="E62" s="1102" t="s">
        <v>130</v>
      </c>
      <c r="F62" s="1103"/>
      <c r="G62" s="20" t="s">
        <v>15</v>
      </c>
      <c r="H62" s="1145" t="s">
        <v>41</v>
      </c>
      <c r="I62" s="1146"/>
      <c r="J62" s="28" t="s">
        <v>42</v>
      </c>
    </row>
    <row r="63" spans="1:10" ht="56.25" customHeight="1">
      <c r="A63" s="57"/>
      <c r="B63" s="1185"/>
      <c r="C63" s="35"/>
      <c r="D63" s="65" t="s">
        <v>14</v>
      </c>
      <c r="E63" s="1102" t="s">
        <v>130</v>
      </c>
      <c r="F63" s="1103"/>
      <c r="G63" s="20" t="s">
        <v>15</v>
      </c>
      <c r="H63" s="1145" t="s">
        <v>43</v>
      </c>
      <c r="I63" s="1146"/>
      <c r="J63" s="28" t="s">
        <v>44</v>
      </c>
    </row>
    <row r="64" spans="1:10" ht="44.25" customHeight="1">
      <c r="A64" s="57"/>
      <c r="B64" s="1080" t="s">
        <v>1900</v>
      </c>
      <c r="C64" s="1075" t="s">
        <v>14</v>
      </c>
      <c r="D64" s="1075" t="s">
        <v>14</v>
      </c>
      <c r="E64" s="1076" t="s">
        <v>1901</v>
      </c>
      <c r="F64" s="1077"/>
      <c r="G64" s="1078" t="s">
        <v>15</v>
      </c>
      <c r="H64" s="1181" t="s">
        <v>1902</v>
      </c>
      <c r="I64" s="1182"/>
      <c r="J64" s="1079" t="s">
        <v>1903</v>
      </c>
    </row>
    <row r="65" spans="1:10" ht="29.25" customHeight="1">
      <c r="A65" s="57"/>
      <c r="B65" s="1101" t="s">
        <v>144</v>
      </c>
      <c r="C65" s="67" t="s">
        <v>14</v>
      </c>
      <c r="D65" s="67" t="s">
        <v>14</v>
      </c>
      <c r="E65" s="77" t="s">
        <v>134</v>
      </c>
      <c r="F65" s="1140"/>
      <c r="G65" s="85" t="s">
        <v>15</v>
      </c>
      <c r="H65" s="1177" t="s">
        <v>145</v>
      </c>
      <c r="I65" s="1178"/>
      <c r="J65" s="86"/>
    </row>
    <row r="66" spans="1:10" ht="27" customHeight="1">
      <c r="A66" s="57"/>
      <c r="B66" s="1101"/>
      <c r="C66" s="13"/>
      <c r="D66" s="67" t="s">
        <v>14</v>
      </c>
      <c r="E66" s="77" t="s">
        <v>134</v>
      </c>
      <c r="F66" s="1141"/>
      <c r="G66" s="87" t="s">
        <v>15</v>
      </c>
      <c r="H66" s="1104" t="s">
        <v>88</v>
      </c>
      <c r="I66" s="1105"/>
      <c r="J66" s="19" t="s">
        <v>76</v>
      </c>
    </row>
    <row r="67" spans="1:10" ht="36.75" customHeight="1">
      <c r="A67" s="57"/>
      <c r="B67" s="1176"/>
      <c r="C67" s="67" t="s">
        <v>14</v>
      </c>
      <c r="D67" s="67" t="s">
        <v>14</v>
      </c>
      <c r="E67" s="77" t="s">
        <v>134</v>
      </c>
      <c r="F67" s="1142"/>
      <c r="G67" s="88" t="s">
        <v>15</v>
      </c>
      <c r="H67" s="1179" t="s">
        <v>146</v>
      </c>
      <c r="I67" s="1180"/>
      <c r="J67" s="114" t="s">
        <v>147</v>
      </c>
    </row>
    <row r="68" spans="1:10" ht="30.75" customHeight="1">
      <c r="A68" s="57"/>
      <c r="B68" s="1172" t="s">
        <v>148</v>
      </c>
      <c r="C68" s="1174"/>
      <c r="D68" s="65" t="s">
        <v>14</v>
      </c>
      <c r="E68" s="1107" t="s">
        <v>130</v>
      </c>
      <c r="F68" s="1108"/>
      <c r="G68" s="70" t="s">
        <v>15</v>
      </c>
      <c r="H68" s="1128" t="s">
        <v>88</v>
      </c>
      <c r="I68" s="1129"/>
      <c r="J68" s="66" t="s">
        <v>149</v>
      </c>
    </row>
    <row r="69" spans="1:10" ht="18" customHeight="1">
      <c r="A69" s="57"/>
      <c r="B69" s="1173"/>
      <c r="C69" s="1175"/>
      <c r="D69" s="65" t="s">
        <v>14</v>
      </c>
      <c r="E69" s="1102" t="s">
        <v>130</v>
      </c>
      <c r="F69" s="1103"/>
      <c r="G69" s="70" t="s">
        <v>15</v>
      </c>
      <c r="H69" s="1162" t="s">
        <v>150</v>
      </c>
      <c r="I69" s="1163"/>
      <c r="J69" s="66"/>
    </row>
    <row r="70" spans="1:10" ht="24" customHeight="1">
      <c r="A70" s="57"/>
      <c r="B70" s="89" t="s">
        <v>151</v>
      </c>
      <c r="C70" s="67" t="s">
        <v>14</v>
      </c>
      <c r="D70" s="67" t="s">
        <v>14</v>
      </c>
      <c r="E70" s="1102" t="s">
        <v>130</v>
      </c>
      <c r="F70" s="1103"/>
      <c r="G70" s="72" t="s">
        <v>15</v>
      </c>
      <c r="H70" s="1155" t="s">
        <v>101</v>
      </c>
      <c r="I70" s="1164"/>
      <c r="J70" s="68"/>
    </row>
    <row r="71" spans="1:10" ht="45.4" customHeight="1">
      <c r="A71" s="57"/>
      <c r="B71" s="90" t="s">
        <v>152</v>
      </c>
      <c r="C71" s="13"/>
      <c r="D71" s="58" t="s">
        <v>14</v>
      </c>
      <c r="E71" s="1165" t="s">
        <v>130</v>
      </c>
      <c r="F71" s="1166"/>
      <c r="G71" s="61" t="s">
        <v>15</v>
      </c>
      <c r="H71" s="1099" t="s">
        <v>182</v>
      </c>
      <c r="I71" s="1100"/>
      <c r="J71" s="62" t="s">
        <v>135</v>
      </c>
    </row>
    <row r="72" spans="1:10" ht="36" customHeight="1">
      <c r="A72" s="57"/>
      <c r="B72" s="91" t="s">
        <v>153</v>
      </c>
      <c r="C72" s="67" t="s">
        <v>14</v>
      </c>
      <c r="D72" s="67" t="s">
        <v>14</v>
      </c>
      <c r="E72" s="77" t="s">
        <v>134</v>
      </c>
      <c r="F72" s="92"/>
      <c r="G72" s="72" t="s">
        <v>15</v>
      </c>
      <c r="H72" s="1133" t="s">
        <v>154</v>
      </c>
      <c r="I72" s="1134"/>
      <c r="J72" s="66" t="s">
        <v>155</v>
      </c>
    </row>
    <row r="73" spans="1:10" ht="21.75" customHeight="1">
      <c r="A73" s="57"/>
      <c r="B73" s="1167" t="s">
        <v>102</v>
      </c>
      <c r="C73" s="67" t="s">
        <v>14</v>
      </c>
      <c r="D73" s="67" t="s">
        <v>14</v>
      </c>
      <c r="E73" s="93" t="s">
        <v>134</v>
      </c>
      <c r="F73" s="1140"/>
      <c r="G73" s="70" t="s">
        <v>15</v>
      </c>
      <c r="H73" s="1170" t="s">
        <v>177</v>
      </c>
      <c r="I73" s="1171"/>
      <c r="J73" s="94" t="s">
        <v>77</v>
      </c>
    </row>
    <row r="74" spans="1:10" ht="34.5" customHeight="1">
      <c r="A74" s="57"/>
      <c r="B74" s="1168"/>
      <c r="C74" s="13"/>
      <c r="D74" s="67" t="s">
        <v>14</v>
      </c>
      <c r="E74" s="77" t="s">
        <v>134</v>
      </c>
      <c r="F74" s="1141"/>
      <c r="G74" s="72" t="s">
        <v>15</v>
      </c>
      <c r="H74" s="1128" t="s">
        <v>88</v>
      </c>
      <c r="I74" s="1129"/>
      <c r="J74" s="84" t="s">
        <v>76</v>
      </c>
    </row>
    <row r="75" spans="1:10" ht="24.75" customHeight="1">
      <c r="A75" s="57"/>
      <c r="B75" s="1169"/>
      <c r="C75" s="67" t="s">
        <v>14</v>
      </c>
      <c r="D75" s="67" t="s">
        <v>14</v>
      </c>
      <c r="E75" s="77" t="s">
        <v>134</v>
      </c>
      <c r="F75" s="1142"/>
      <c r="G75" s="70" t="s">
        <v>15</v>
      </c>
      <c r="H75" s="1170" t="s">
        <v>97</v>
      </c>
      <c r="I75" s="1171"/>
      <c r="J75" s="25"/>
    </row>
    <row r="76" spans="1:10" ht="18" customHeight="1">
      <c r="A76" s="57"/>
      <c r="B76" s="89" t="s">
        <v>53</v>
      </c>
      <c r="C76" s="67" t="s">
        <v>14</v>
      </c>
      <c r="D76" s="67" t="s">
        <v>14</v>
      </c>
      <c r="E76" s="1102" t="s">
        <v>130</v>
      </c>
      <c r="F76" s="1103"/>
      <c r="G76" s="72" t="s">
        <v>15</v>
      </c>
      <c r="H76" s="1158" t="s">
        <v>54</v>
      </c>
      <c r="I76" s="1159"/>
      <c r="J76" s="68"/>
    </row>
    <row r="77" spans="1:10" ht="18" customHeight="1">
      <c r="A77" s="57"/>
      <c r="B77" s="1147" t="s">
        <v>56</v>
      </c>
      <c r="C77" s="67" t="s">
        <v>14</v>
      </c>
      <c r="D77" s="67" t="s">
        <v>14</v>
      </c>
      <c r="E77" s="1102" t="s">
        <v>130</v>
      </c>
      <c r="F77" s="1103"/>
      <c r="G77" s="72" t="s">
        <v>15</v>
      </c>
      <c r="H77" s="1160" t="s">
        <v>57</v>
      </c>
      <c r="I77" s="1161"/>
      <c r="J77" s="68"/>
    </row>
    <row r="78" spans="1:10" ht="18" customHeight="1">
      <c r="A78" s="57"/>
      <c r="B78" s="1148"/>
      <c r="C78" s="67" t="s">
        <v>14</v>
      </c>
      <c r="D78" s="67" t="s">
        <v>14</v>
      </c>
      <c r="E78" s="1102" t="s">
        <v>130</v>
      </c>
      <c r="F78" s="1103"/>
      <c r="G78" s="70" t="s">
        <v>15</v>
      </c>
      <c r="H78" s="1162" t="s">
        <v>156</v>
      </c>
      <c r="I78" s="1163"/>
      <c r="J78" s="66"/>
    </row>
    <row r="79" spans="1:10" ht="18" customHeight="1">
      <c r="A79" s="57"/>
      <c r="B79" s="1148"/>
      <c r="C79" s="67" t="s">
        <v>14</v>
      </c>
      <c r="D79" s="67" t="s">
        <v>14</v>
      </c>
      <c r="E79" s="1102" t="s">
        <v>130</v>
      </c>
      <c r="F79" s="1103"/>
      <c r="G79" s="70" t="s">
        <v>15</v>
      </c>
      <c r="H79" s="1162" t="s">
        <v>157</v>
      </c>
      <c r="I79" s="1163"/>
      <c r="J79" s="66" t="s">
        <v>80</v>
      </c>
    </row>
    <row r="80" spans="1:10" ht="18" customHeight="1">
      <c r="A80" s="57"/>
      <c r="B80" s="1148"/>
      <c r="C80" s="67" t="s">
        <v>14</v>
      </c>
      <c r="D80" s="67" t="s">
        <v>14</v>
      </c>
      <c r="E80" s="1102" t="s">
        <v>130</v>
      </c>
      <c r="F80" s="1103"/>
      <c r="G80" s="70" t="s">
        <v>15</v>
      </c>
      <c r="H80" s="1162" t="s">
        <v>60</v>
      </c>
      <c r="I80" s="1163"/>
      <c r="J80" s="66"/>
    </row>
    <row r="81" spans="1:10" ht="42.75" customHeight="1">
      <c r="A81" s="57"/>
      <c r="B81" s="1148"/>
      <c r="C81" s="67" t="s">
        <v>14</v>
      </c>
      <c r="D81" s="67" t="s">
        <v>14</v>
      </c>
      <c r="E81" s="1102" t="s">
        <v>130</v>
      </c>
      <c r="F81" s="1103"/>
      <c r="G81" s="70" t="s">
        <v>15</v>
      </c>
      <c r="H81" s="1160" t="s">
        <v>61</v>
      </c>
      <c r="I81" s="1161"/>
      <c r="J81" s="28" t="s">
        <v>62</v>
      </c>
    </row>
    <row r="82" spans="1:10" ht="30.75" customHeight="1">
      <c r="A82" s="57"/>
      <c r="B82" s="1149"/>
      <c r="C82" s="67" t="s">
        <v>14</v>
      </c>
      <c r="D82" s="67" t="s">
        <v>14</v>
      </c>
      <c r="E82" s="1102" t="s">
        <v>130</v>
      </c>
      <c r="F82" s="1103"/>
      <c r="G82" s="70" t="s">
        <v>15</v>
      </c>
      <c r="H82" s="1160" t="s">
        <v>63</v>
      </c>
      <c r="I82" s="1161"/>
      <c r="J82" s="28" t="s">
        <v>38</v>
      </c>
    </row>
    <row r="83" spans="1:10" ht="21" customHeight="1">
      <c r="A83" s="57"/>
      <c r="B83" s="1147" t="s">
        <v>158</v>
      </c>
      <c r="C83" s="67" t="s">
        <v>14</v>
      </c>
      <c r="D83" s="67" t="s">
        <v>14</v>
      </c>
      <c r="E83" s="77" t="s">
        <v>134</v>
      </c>
      <c r="F83" s="1140"/>
      <c r="G83" s="27" t="s">
        <v>15</v>
      </c>
      <c r="H83" s="1150" t="s">
        <v>105</v>
      </c>
      <c r="I83" s="1151"/>
      <c r="J83" s="28"/>
    </row>
    <row r="84" spans="1:10" ht="33" customHeight="1">
      <c r="A84" s="57"/>
      <c r="B84" s="1148"/>
      <c r="C84" s="67" t="s">
        <v>14</v>
      </c>
      <c r="D84" s="67" t="s">
        <v>14</v>
      </c>
      <c r="E84" s="77" t="s">
        <v>134</v>
      </c>
      <c r="F84" s="1141"/>
      <c r="G84" s="27" t="s">
        <v>15</v>
      </c>
      <c r="H84" s="1150" t="s">
        <v>106</v>
      </c>
      <c r="I84" s="1151"/>
      <c r="J84" s="28" t="s">
        <v>107</v>
      </c>
    </row>
    <row r="85" spans="1:10" ht="18.75" customHeight="1">
      <c r="A85" s="57"/>
      <c r="B85" s="1148"/>
      <c r="C85" s="67" t="s">
        <v>14</v>
      </c>
      <c r="D85" s="67" t="s">
        <v>14</v>
      </c>
      <c r="E85" s="77" t="s">
        <v>134</v>
      </c>
      <c r="F85" s="1141"/>
      <c r="G85" s="27" t="s">
        <v>15</v>
      </c>
      <c r="H85" s="1152" t="s">
        <v>59</v>
      </c>
      <c r="I85" s="1153"/>
      <c r="J85" s="32" t="s">
        <v>108</v>
      </c>
    </row>
    <row r="86" spans="1:10" ht="18.75" customHeight="1">
      <c r="A86" s="57"/>
      <c r="B86" s="1148"/>
      <c r="C86" s="67" t="s">
        <v>14</v>
      </c>
      <c r="D86" s="67" t="s">
        <v>14</v>
      </c>
      <c r="E86" s="77" t="s">
        <v>134</v>
      </c>
      <c r="F86" s="1141"/>
      <c r="G86" s="27" t="s">
        <v>15</v>
      </c>
      <c r="H86" s="1152" t="s">
        <v>58</v>
      </c>
      <c r="I86" s="1153"/>
      <c r="J86" s="32" t="s">
        <v>109</v>
      </c>
    </row>
    <row r="87" spans="1:10" ht="18.75" customHeight="1">
      <c r="A87" s="57"/>
      <c r="B87" s="1149"/>
      <c r="C87" s="67" t="s">
        <v>14</v>
      </c>
      <c r="D87" s="67" t="s">
        <v>14</v>
      </c>
      <c r="E87" s="77" t="s">
        <v>134</v>
      </c>
      <c r="F87" s="1142"/>
      <c r="G87" s="27" t="s">
        <v>15</v>
      </c>
      <c r="H87" s="1152" t="s">
        <v>110</v>
      </c>
      <c r="I87" s="1153"/>
      <c r="J87" s="32"/>
    </row>
    <row r="88" spans="1:10" ht="24.75" customHeight="1">
      <c r="A88" s="57"/>
      <c r="B88" s="95" t="s">
        <v>159</v>
      </c>
      <c r="C88" s="67" t="s">
        <v>14</v>
      </c>
      <c r="D88" s="67" t="s">
        <v>14</v>
      </c>
      <c r="E88" s="77" t="s">
        <v>134</v>
      </c>
      <c r="F88" s="92"/>
      <c r="G88" s="70"/>
      <c r="H88" s="1133"/>
      <c r="I88" s="1154"/>
      <c r="J88" s="94" t="s">
        <v>77</v>
      </c>
    </row>
    <row r="89" spans="1:10" ht="24.75" customHeight="1">
      <c r="A89" s="57"/>
      <c r="B89" s="96" t="s">
        <v>111</v>
      </c>
      <c r="C89" s="67" t="s">
        <v>14</v>
      </c>
      <c r="D89" s="67" t="s">
        <v>14</v>
      </c>
      <c r="E89" s="77" t="s">
        <v>134</v>
      </c>
      <c r="F89" s="92"/>
      <c r="G89" s="70" t="s">
        <v>15</v>
      </c>
      <c r="H89" s="1135" t="s">
        <v>178</v>
      </c>
      <c r="I89" s="1157"/>
      <c r="J89" s="94" t="s">
        <v>77</v>
      </c>
    </row>
    <row r="90" spans="1:10" ht="24.75" customHeight="1">
      <c r="A90" s="57"/>
      <c r="B90" s="96" t="s">
        <v>112</v>
      </c>
      <c r="C90" s="67" t="s">
        <v>14</v>
      </c>
      <c r="D90" s="67" t="s">
        <v>14</v>
      </c>
      <c r="E90" s="77" t="s">
        <v>134</v>
      </c>
      <c r="F90" s="92"/>
      <c r="G90" s="70" t="s">
        <v>15</v>
      </c>
      <c r="H90" s="1155" t="s">
        <v>113</v>
      </c>
      <c r="I90" s="1156"/>
      <c r="J90" s="94" t="s">
        <v>77</v>
      </c>
    </row>
    <row r="91" spans="1:10" ht="24.75" customHeight="1">
      <c r="A91" s="57"/>
      <c r="B91" s="96" t="s">
        <v>114</v>
      </c>
      <c r="C91" s="67" t="s">
        <v>14</v>
      </c>
      <c r="D91" s="67" t="s">
        <v>14</v>
      </c>
      <c r="E91" s="77" t="s">
        <v>134</v>
      </c>
      <c r="F91" s="92"/>
      <c r="G91" s="72" t="s">
        <v>15</v>
      </c>
      <c r="H91" s="1155" t="s">
        <v>160</v>
      </c>
      <c r="I91" s="1156"/>
      <c r="J91" s="94" t="s">
        <v>77</v>
      </c>
    </row>
    <row r="92" spans="1:10" ht="33" customHeight="1">
      <c r="A92" s="57"/>
      <c r="B92" s="96" t="s">
        <v>78</v>
      </c>
      <c r="C92" s="67" t="s">
        <v>14</v>
      </c>
      <c r="D92" s="67" t="s">
        <v>14</v>
      </c>
      <c r="E92" s="77" t="s">
        <v>134</v>
      </c>
      <c r="F92" s="92"/>
      <c r="G92" s="72"/>
      <c r="H92" s="1133"/>
      <c r="I92" s="1154"/>
      <c r="J92" s="94" t="s">
        <v>79</v>
      </c>
    </row>
    <row r="93" spans="1:10" ht="24.75" customHeight="1">
      <c r="A93" s="57"/>
      <c r="B93" s="97" t="s">
        <v>115</v>
      </c>
      <c r="C93" s="67" t="s">
        <v>14</v>
      </c>
      <c r="D93" s="67" t="s">
        <v>14</v>
      </c>
      <c r="E93" s="77" t="s">
        <v>134</v>
      </c>
      <c r="F93" s="92"/>
      <c r="G93" s="70" t="s">
        <v>15</v>
      </c>
      <c r="H93" s="1155" t="s">
        <v>116</v>
      </c>
      <c r="I93" s="1156"/>
      <c r="J93" s="94"/>
    </row>
    <row r="94" spans="1:10" ht="24.75" customHeight="1">
      <c r="A94" s="57"/>
      <c r="B94" s="1137" t="s">
        <v>81</v>
      </c>
      <c r="C94" s="33" t="s">
        <v>14</v>
      </c>
      <c r="D94" s="31" t="s">
        <v>14</v>
      </c>
      <c r="E94" s="77" t="s">
        <v>134</v>
      </c>
      <c r="F94" s="1140"/>
      <c r="G94" s="34" t="s">
        <v>15</v>
      </c>
      <c r="H94" s="1143" t="s">
        <v>82</v>
      </c>
      <c r="I94" s="1144"/>
      <c r="J94" s="21"/>
    </row>
    <row r="95" spans="1:10" ht="24.75" customHeight="1">
      <c r="A95" s="57"/>
      <c r="B95" s="1138"/>
      <c r="C95" s="33" t="s">
        <v>14</v>
      </c>
      <c r="D95" s="31" t="s">
        <v>14</v>
      </c>
      <c r="E95" s="77" t="s">
        <v>134</v>
      </c>
      <c r="F95" s="1141"/>
      <c r="G95" s="34" t="s">
        <v>15</v>
      </c>
      <c r="H95" s="1143" t="s">
        <v>83</v>
      </c>
      <c r="I95" s="1144"/>
      <c r="J95" s="21" t="s">
        <v>117</v>
      </c>
    </row>
    <row r="96" spans="1:10" ht="24.75" customHeight="1">
      <c r="A96" s="57"/>
      <c r="B96" s="1138"/>
      <c r="C96" s="33" t="s">
        <v>14</v>
      </c>
      <c r="D96" s="31" t="s">
        <v>14</v>
      </c>
      <c r="E96" s="77" t="s">
        <v>134</v>
      </c>
      <c r="F96" s="1141"/>
      <c r="G96" s="34" t="s">
        <v>15</v>
      </c>
      <c r="H96" s="1143" t="s">
        <v>84</v>
      </c>
      <c r="I96" s="1144"/>
      <c r="J96" s="21" t="s">
        <v>38</v>
      </c>
    </row>
    <row r="97" spans="1:10" ht="39.75" customHeight="1">
      <c r="A97" s="57"/>
      <c r="B97" s="1139"/>
      <c r="C97" s="121"/>
      <c r="D97" s="122"/>
      <c r="E97" s="77" t="s">
        <v>134</v>
      </c>
      <c r="F97" s="1142"/>
      <c r="G97" s="34" t="s">
        <v>17</v>
      </c>
      <c r="H97" s="1143" t="s">
        <v>85</v>
      </c>
      <c r="I97" s="1144"/>
      <c r="J97" s="21" t="s">
        <v>86</v>
      </c>
    </row>
    <row r="98" spans="1:10" ht="21" customHeight="1">
      <c r="A98" s="57"/>
      <c r="B98" s="1137" t="s">
        <v>64</v>
      </c>
      <c r="C98" s="13"/>
      <c r="D98" s="98" t="s">
        <v>14</v>
      </c>
      <c r="E98" s="77" t="s">
        <v>134</v>
      </c>
      <c r="F98" s="1140"/>
      <c r="G98" s="34" t="s">
        <v>15</v>
      </c>
      <c r="H98" s="1143" t="s">
        <v>65</v>
      </c>
      <c r="I98" s="1144"/>
      <c r="J98" s="21"/>
    </row>
    <row r="99" spans="1:10" ht="52.5">
      <c r="A99" s="57"/>
      <c r="B99" s="1138"/>
      <c r="C99" s="13"/>
      <c r="D99" s="98" t="s">
        <v>14</v>
      </c>
      <c r="E99" s="77" t="s">
        <v>134</v>
      </c>
      <c r="F99" s="1141"/>
      <c r="G99" s="34" t="s">
        <v>15</v>
      </c>
      <c r="H99" s="1145" t="s">
        <v>39</v>
      </c>
      <c r="I99" s="1146"/>
      <c r="J99" s="32" t="s">
        <v>1886</v>
      </c>
    </row>
    <row r="100" spans="1:10" ht="37.5" customHeight="1">
      <c r="A100" s="57"/>
      <c r="B100" s="1138"/>
      <c r="C100" s="13"/>
      <c r="D100" s="98" t="s">
        <v>14</v>
      </c>
      <c r="E100" s="77" t="s">
        <v>134</v>
      </c>
      <c r="F100" s="1141"/>
      <c r="G100" s="34" t="s">
        <v>15</v>
      </c>
      <c r="H100" s="1145" t="s">
        <v>66</v>
      </c>
      <c r="I100" s="1146"/>
      <c r="J100" s="32" t="s">
        <v>1887</v>
      </c>
    </row>
    <row r="101" spans="1:10" ht="39.75" customHeight="1">
      <c r="A101" s="57"/>
      <c r="B101" s="1139"/>
      <c r="C101" s="13"/>
      <c r="D101" s="98" t="s">
        <v>14</v>
      </c>
      <c r="E101" s="77" t="s">
        <v>134</v>
      </c>
      <c r="F101" s="1142"/>
      <c r="G101" s="34" t="s">
        <v>15</v>
      </c>
      <c r="H101" s="1145" t="s">
        <v>67</v>
      </c>
      <c r="I101" s="1146"/>
      <c r="J101" s="28" t="s">
        <v>68</v>
      </c>
    </row>
    <row r="102" spans="1:10" ht="36" customHeight="1">
      <c r="A102" s="57"/>
      <c r="B102" s="1130" t="s">
        <v>69</v>
      </c>
      <c r="C102" s="13"/>
      <c r="D102" s="98" t="s">
        <v>14</v>
      </c>
      <c r="E102" s="1102" t="s">
        <v>130</v>
      </c>
      <c r="F102" s="1103"/>
      <c r="G102" s="72" t="s">
        <v>15</v>
      </c>
      <c r="H102" s="1133" t="s">
        <v>183</v>
      </c>
      <c r="I102" s="1134"/>
      <c r="J102" s="68"/>
    </row>
    <row r="103" spans="1:10" ht="35.25" customHeight="1">
      <c r="A103" s="57"/>
      <c r="B103" s="1131"/>
      <c r="C103" s="13"/>
      <c r="D103" s="98" t="s">
        <v>14</v>
      </c>
      <c r="E103" s="1102" t="s">
        <v>130</v>
      </c>
      <c r="F103" s="1103"/>
      <c r="G103" s="61" t="s">
        <v>15</v>
      </c>
      <c r="H103" s="1128" t="s">
        <v>88</v>
      </c>
      <c r="I103" s="1129"/>
      <c r="J103" s="99" t="s">
        <v>118</v>
      </c>
    </row>
    <row r="104" spans="1:10" ht="36" customHeight="1">
      <c r="A104" s="57"/>
      <c r="B104" s="1132"/>
      <c r="C104" s="13"/>
      <c r="D104" s="98" t="s">
        <v>14</v>
      </c>
      <c r="E104" s="1102" t="s">
        <v>130</v>
      </c>
      <c r="F104" s="1103"/>
      <c r="G104" s="72" t="s">
        <v>15</v>
      </c>
      <c r="H104" s="1135" t="s">
        <v>70</v>
      </c>
      <c r="I104" s="1136"/>
      <c r="J104" s="25" t="s">
        <v>71</v>
      </c>
    </row>
    <row r="105" spans="1:10" ht="24" customHeight="1">
      <c r="A105" s="57"/>
      <c r="B105" s="1123" t="s">
        <v>45</v>
      </c>
      <c r="C105" s="67" t="s">
        <v>14</v>
      </c>
      <c r="D105" s="15" t="s">
        <v>14</v>
      </c>
      <c r="E105" s="1113"/>
      <c r="F105" s="100" t="s">
        <v>134</v>
      </c>
      <c r="G105" s="18" t="s">
        <v>15</v>
      </c>
      <c r="H105" s="1126" t="s">
        <v>46</v>
      </c>
      <c r="I105" s="1127"/>
      <c r="J105" s="14" t="s">
        <v>161</v>
      </c>
    </row>
    <row r="106" spans="1:10" ht="18" customHeight="1">
      <c r="A106" s="57"/>
      <c r="B106" s="1123"/>
      <c r="C106" s="67" t="s">
        <v>14</v>
      </c>
      <c r="D106" s="15" t="s">
        <v>14</v>
      </c>
      <c r="E106" s="1125"/>
      <c r="F106" s="100" t="s">
        <v>134</v>
      </c>
      <c r="G106" s="18" t="s">
        <v>15</v>
      </c>
      <c r="H106" s="1126" t="s">
        <v>47</v>
      </c>
      <c r="I106" s="1127"/>
      <c r="J106" s="14"/>
    </row>
    <row r="107" spans="1:10" ht="18" customHeight="1">
      <c r="A107" s="57"/>
      <c r="B107" s="1123"/>
      <c r="C107" s="67" t="s">
        <v>14</v>
      </c>
      <c r="D107" s="15" t="s">
        <v>14</v>
      </c>
      <c r="E107" s="1125"/>
      <c r="F107" s="100" t="s">
        <v>134</v>
      </c>
      <c r="G107" s="18" t="s">
        <v>15</v>
      </c>
      <c r="H107" s="1126" t="s">
        <v>48</v>
      </c>
      <c r="I107" s="1127"/>
      <c r="J107" s="14"/>
    </row>
    <row r="108" spans="1:10" ht="18" customHeight="1">
      <c r="A108" s="57"/>
      <c r="B108" s="1124"/>
      <c r="C108" s="83" t="s">
        <v>14</v>
      </c>
      <c r="D108" s="15" t="s">
        <v>14</v>
      </c>
      <c r="E108" s="1114"/>
      <c r="F108" s="100" t="s">
        <v>134</v>
      </c>
      <c r="G108" s="16" t="s">
        <v>15</v>
      </c>
      <c r="H108" s="1128" t="s">
        <v>49</v>
      </c>
      <c r="I108" s="1129"/>
      <c r="J108" s="17" t="s">
        <v>21</v>
      </c>
    </row>
    <row r="109" spans="1:10" ht="18" customHeight="1">
      <c r="A109" s="57"/>
      <c r="B109" s="1111" t="s">
        <v>50</v>
      </c>
      <c r="C109" s="83" t="s">
        <v>14</v>
      </c>
      <c r="D109" s="15" t="s">
        <v>14</v>
      </c>
      <c r="E109" s="1113"/>
      <c r="F109" s="100" t="s">
        <v>134</v>
      </c>
      <c r="G109" s="26" t="s">
        <v>15</v>
      </c>
      <c r="H109" s="1115" t="s">
        <v>51</v>
      </c>
      <c r="I109" s="1116"/>
      <c r="J109" s="101"/>
    </row>
    <row r="110" spans="1:10" ht="28.5" customHeight="1">
      <c r="A110" s="57"/>
      <c r="B110" s="1112"/>
      <c r="C110" s="83" t="s">
        <v>14</v>
      </c>
      <c r="D110" s="15" t="s">
        <v>14</v>
      </c>
      <c r="E110" s="1114"/>
      <c r="F110" s="100" t="s">
        <v>134</v>
      </c>
      <c r="G110" s="23" t="s">
        <v>15</v>
      </c>
      <c r="H110" s="1117" t="s">
        <v>52</v>
      </c>
      <c r="I110" s="1118"/>
      <c r="J110" s="101"/>
    </row>
    <row r="111" spans="1:10" ht="24" customHeight="1">
      <c r="A111" s="57"/>
      <c r="B111" s="1119" t="s">
        <v>162</v>
      </c>
      <c r="C111" s="102" t="s">
        <v>14</v>
      </c>
      <c r="D111" s="103" t="s">
        <v>14</v>
      </c>
      <c r="E111" s="1102" t="s">
        <v>130</v>
      </c>
      <c r="F111" s="1103"/>
      <c r="G111" s="61" t="s">
        <v>15</v>
      </c>
      <c r="H111" s="1121" t="s">
        <v>163</v>
      </c>
      <c r="I111" s="1122"/>
      <c r="J111" s="1106" t="s">
        <v>164</v>
      </c>
    </row>
    <row r="112" spans="1:10" ht="24" customHeight="1">
      <c r="A112" s="57"/>
      <c r="B112" s="1119"/>
      <c r="C112" s="58" t="s">
        <v>14</v>
      </c>
      <c r="D112" s="104" t="s">
        <v>14</v>
      </c>
      <c r="E112" s="1102" t="s">
        <v>130</v>
      </c>
      <c r="F112" s="1103"/>
      <c r="G112" s="105" t="s">
        <v>15</v>
      </c>
      <c r="H112" s="1099" t="s">
        <v>165</v>
      </c>
      <c r="I112" s="1100"/>
      <c r="J112" s="1106"/>
    </row>
    <row r="113" spans="1:10" ht="24" customHeight="1">
      <c r="A113" s="57"/>
      <c r="B113" s="1119"/>
      <c r="C113" s="58" t="s">
        <v>14</v>
      </c>
      <c r="D113" s="104" t="s">
        <v>14</v>
      </c>
      <c r="E113" s="1102" t="s">
        <v>130</v>
      </c>
      <c r="F113" s="1103"/>
      <c r="G113" s="61" t="s">
        <v>15</v>
      </c>
      <c r="H113" s="1099" t="s">
        <v>166</v>
      </c>
      <c r="I113" s="1100"/>
      <c r="J113" s="1106"/>
    </row>
    <row r="114" spans="1:10" ht="24" customHeight="1">
      <c r="A114" s="57"/>
      <c r="B114" s="1119"/>
      <c r="C114" s="58" t="s">
        <v>14</v>
      </c>
      <c r="D114" s="104" t="s">
        <v>14</v>
      </c>
      <c r="E114" s="1102" t="s">
        <v>130</v>
      </c>
      <c r="F114" s="1103"/>
      <c r="G114" s="61" t="s">
        <v>15</v>
      </c>
      <c r="H114" s="1099" t="s">
        <v>167</v>
      </c>
      <c r="I114" s="1100"/>
      <c r="J114" s="1106"/>
    </row>
    <row r="115" spans="1:10" ht="18" customHeight="1">
      <c r="A115" s="57"/>
      <c r="B115" s="1120"/>
      <c r="C115" s="58" t="s">
        <v>14</v>
      </c>
      <c r="D115" s="104" t="s">
        <v>14</v>
      </c>
      <c r="E115" s="1102" t="s">
        <v>130</v>
      </c>
      <c r="F115" s="1103"/>
      <c r="G115" s="61" t="s">
        <v>15</v>
      </c>
      <c r="H115" s="1099" t="s">
        <v>168</v>
      </c>
      <c r="I115" s="1100"/>
      <c r="J115" s="1106"/>
    </row>
    <row r="116" spans="1:10" ht="32.25" customHeight="1">
      <c r="A116" s="57"/>
      <c r="B116" s="106" t="s">
        <v>169</v>
      </c>
      <c r="C116" s="13"/>
      <c r="D116" s="104" t="s">
        <v>14</v>
      </c>
      <c r="E116" s="1102" t="s">
        <v>130</v>
      </c>
      <c r="F116" s="1103"/>
      <c r="G116" s="107"/>
      <c r="H116" s="1099" t="s">
        <v>180</v>
      </c>
      <c r="I116" s="1100"/>
      <c r="J116" s="1106"/>
    </row>
    <row r="117" spans="1:10" ht="24" customHeight="1">
      <c r="A117" s="57"/>
      <c r="B117" s="1101" t="s">
        <v>170</v>
      </c>
      <c r="C117" s="102" t="s">
        <v>14</v>
      </c>
      <c r="D117" s="104" t="s">
        <v>14</v>
      </c>
      <c r="E117" s="1102" t="s">
        <v>130</v>
      </c>
      <c r="F117" s="1103"/>
      <c r="G117" s="61" t="s">
        <v>15</v>
      </c>
      <c r="H117" s="1104" t="s">
        <v>163</v>
      </c>
      <c r="I117" s="1105"/>
      <c r="J117" s="1106"/>
    </row>
    <row r="118" spans="1:10" ht="24" customHeight="1">
      <c r="A118" s="57"/>
      <c r="B118" s="1101"/>
      <c r="C118" s="102" t="s">
        <v>14</v>
      </c>
      <c r="D118" s="104" t="s">
        <v>14</v>
      </c>
      <c r="E118" s="1102" t="s">
        <v>130</v>
      </c>
      <c r="F118" s="1103"/>
      <c r="G118" s="61" t="s">
        <v>15</v>
      </c>
      <c r="H118" s="1099" t="s">
        <v>167</v>
      </c>
      <c r="I118" s="1100"/>
      <c r="J118" s="1106"/>
    </row>
    <row r="119" spans="1:10" ht="24" customHeight="1">
      <c r="A119" s="57"/>
      <c r="B119" s="1101"/>
      <c r="C119" s="58" t="s">
        <v>14</v>
      </c>
      <c r="D119" s="104" t="s">
        <v>14</v>
      </c>
      <c r="E119" s="1102" t="s">
        <v>130</v>
      </c>
      <c r="F119" s="1103"/>
      <c r="G119" s="61" t="s">
        <v>15</v>
      </c>
      <c r="H119" s="1099" t="s">
        <v>171</v>
      </c>
      <c r="I119" s="1100"/>
      <c r="J119" s="1106"/>
    </row>
    <row r="120" spans="1:10" ht="24" customHeight="1">
      <c r="A120" s="57"/>
      <c r="B120" s="1101"/>
      <c r="C120" s="58" t="s">
        <v>14</v>
      </c>
      <c r="D120" s="104" t="s">
        <v>14</v>
      </c>
      <c r="E120" s="1102" t="s">
        <v>130</v>
      </c>
      <c r="F120" s="1103"/>
      <c r="G120" s="61" t="s">
        <v>15</v>
      </c>
      <c r="H120" s="1099" t="s">
        <v>172</v>
      </c>
      <c r="I120" s="1100"/>
      <c r="J120" s="1106"/>
    </row>
    <row r="121" spans="1:10" ht="18" customHeight="1">
      <c r="A121" s="57"/>
      <c r="B121" s="1101"/>
      <c r="C121" s="108" t="s">
        <v>14</v>
      </c>
      <c r="D121" s="109" t="s">
        <v>14</v>
      </c>
      <c r="E121" s="1107" t="s">
        <v>130</v>
      </c>
      <c r="F121" s="1108"/>
      <c r="G121" s="110" t="s">
        <v>15</v>
      </c>
      <c r="H121" s="1109" t="s">
        <v>173</v>
      </c>
      <c r="I121" s="1110"/>
      <c r="J121" s="1106"/>
    </row>
    <row r="122" spans="1:10" s="22" customFormat="1" ht="32.25" customHeight="1">
      <c r="A122" s="29"/>
      <c r="B122" s="123" t="s">
        <v>72</v>
      </c>
      <c r="C122" s="124" t="s">
        <v>14</v>
      </c>
      <c r="D122" s="125" t="s">
        <v>14</v>
      </c>
      <c r="E122" s="1095" t="s">
        <v>130</v>
      </c>
      <c r="F122" s="1096"/>
      <c r="G122" s="126" t="s">
        <v>15</v>
      </c>
      <c r="H122" s="1097" t="s">
        <v>174</v>
      </c>
      <c r="I122" s="1098"/>
      <c r="J122" s="1055" t="s">
        <v>1882</v>
      </c>
    </row>
  </sheetData>
  <mergeCells count="198">
    <mergeCell ref="A1:J1"/>
    <mergeCell ref="A20:B20"/>
    <mergeCell ref="E20:F20"/>
    <mergeCell ref="G20:I20"/>
    <mergeCell ref="A21:B21"/>
    <mergeCell ref="G21:I21"/>
    <mergeCell ref="B34:B35"/>
    <mergeCell ref="C34:C35"/>
    <mergeCell ref="E34:F34"/>
    <mergeCell ref="H34:I34"/>
    <mergeCell ref="E35:F35"/>
    <mergeCell ref="H35:I35"/>
    <mergeCell ref="F25:F28"/>
    <mergeCell ref="J25:J28"/>
    <mergeCell ref="E31:F31"/>
    <mergeCell ref="H31:I31"/>
    <mergeCell ref="B32:B33"/>
    <mergeCell ref="H32:I32"/>
    <mergeCell ref="H33:I33"/>
    <mergeCell ref="A22:B28"/>
    <mergeCell ref="E22:F22"/>
    <mergeCell ref="H22:I22"/>
    <mergeCell ref="E23:F23"/>
    <mergeCell ref="H23:I23"/>
    <mergeCell ref="E24:F24"/>
    <mergeCell ref="H24:I24"/>
    <mergeCell ref="C25:C28"/>
    <mergeCell ref="D25:D28"/>
    <mergeCell ref="E25:E28"/>
    <mergeCell ref="J37:J39"/>
    <mergeCell ref="H38:I40"/>
    <mergeCell ref="E41:F41"/>
    <mergeCell ref="H41:I41"/>
    <mergeCell ref="E42:F42"/>
    <mergeCell ref="H42:I42"/>
    <mergeCell ref="B36:B42"/>
    <mergeCell ref="C36:C42"/>
    <mergeCell ref="E36:F36"/>
    <mergeCell ref="H36:I36"/>
    <mergeCell ref="D37:D40"/>
    <mergeCell ref="E37:F40"/>
    <mergeCell ref="H37:I37"/>
    <mergeCell ref="B46:B48"/>
    <mergeCell ref="C46:C47"/>
    <mergeCell ref="F46:F48"/>
    <mergeCell ref="H46:I46"/>
    <mergeCell ref="H47:I47"/>
    <mergeCell ref="H48:I48"/>
    <mergeCell ref="G43:I43"/>
    <mergeCell ref="B44:B45"/>
    <mergeCell ref="C44:C45"/>
    <mergeCell ref="E44:F44"/>
    <mergeCell ref="H44:I44"/>
    <mergeCell ref="E45:F45"/>
    <mergeCell ref="H45:I45"/>
    <mergeCell ref="B51:B53"/>
    <mergeCell ref="C51:C53"/>
    <mergeCell ref="E51:F51"/>
    <mergeCell ref="H51:I51"/>
    <mergeCell ref="E52:F52"/>
    <mergeCell ref="H52:I52"/>
    <mergeCell ref="E53:F53"/>
    <mergeCell ref="H53:I53"/>
    <mergeCell ref="B49:B50"/>
    <mergeCell ref="C49:C50"/>
    <mergeCell ref="E49:F49"/>
    <mergeCell ref="H49:I49"/>
    <mergeCell ref="E50:F50"/>
    <mergeCell ref="H50:I50"/>
    <mergeCell ref="E60:F60"/>
    <mergeCell ref="H60:I60"/>
    <mergeCell ref="E61:F61"/>
    <mergeCell ref="H61:I61"/>
    <mergeCell ref="E62:F62"/>
    <mergeCell ref="H62:I62"/>
    <mergeCell ref="B54:B56"/>
    <mergeCell ref="F54:F56"/>
    <mergeCell ref="H54:I54"/>
    <mergeCell ref="H55:I55"/>
    <mergeCell ref="H56:I56"/>
    <mergeCell ref="B57:B63"/>
    <mergeCell ref="E57:F57"/>
    <mergeCell ref="H57:I57"/>
    <mergeCell ref="E58:F58"/>
    <mergeCell ref="H58:I58"/>
    <mergeCell ref="B68:B69"/>
    <mergeCell ref="C68:C69"/>
    <mergeCell ref="E68:F68"/>
    <mergeCell ref="H68:I68"/>
    <mergeCell ref="E69:F69"/>
    <mergeCell ref="H69:I69"/>
    <mergeCell ref="E63:F63"/>
    <mergeCell ref="H63:I63"/>
    <mergeCell ref="B65:B67"/>
    <mergeCell ref="F65:F67"/>
    <mergeCell ref="H65:I65"/>
    <mergeCell ref="H66:I66"/>
    <mergeCell ref="H67:I67"/>
    <mergeCell ref="H64:I64"/>
    <mergeCell ref="E70:F70"/>
    <mergeCell ref="H70:I70"/>
    <mergeCell ref="E71:F71"/>
    <mergeCell ref="H71:I71"/>
    <mergeCell ref="H72:I72"/>
    <mergeCell ref="B73:B75"/>
    <mergeCell ref="F73:F75"/>
    <mergeCell ref="H73:I73"/>
    <mergeCell ref="H74:I74"/>
    <mergeCell ref="H75:I75"/>
    <mergeCell ref="H91:I91"/>
    <mergeCell ref="E76:F76"/>
    <mergeCell ref="H76:I76"/>
    <mergeCell ref="B77:B82"/>
    <mergeCell ref="E77:F77"/>
    <mergeCell ref="H77:I77"/>
    <mergeCell ref="E78:F78"/>
    <mergeCell ref="H78:I78"/>
    <mergeCell ref="E79:F79"/>
    <mergeCell ref="H79:I79"/>
    <mergeCell ref="E80:F80"/>
    <mergeCell ref="H80:I80"/>
    <mergeCell ref="E81:F81"/>
    <mergeCell ref="H81:I81"/>
    <mergeCell ref="E82:F82"/>
    <mergeCell ref="H82:I82"/>
    <mergeCell ref="B98:B101"/>
    <mergeCell ref="F98:F101"/>
    <mergeCell ref="H98:I98"/>
    <mergeCell ref="H99:I99"/>
    <mergeCell ref="H100:I100"/>
    <mergeCell ref="H101:I101"/>
    <mergeCell ref="B83:B87"/>
    <mergeCell ref="F83:F87"/>
    <mergeCell ref="H83:I83"/>
    <mergeCell ref="H84:I84"/>
    <mergeCell ref="H85:I85"/>
    <mergeCell ref="H92:I92"/>
    <mergeCell ref="H93:I93"/>
    <mergeCell ref="B94:B97"/>
    <mergeCell ref="F94:F97"/>
    <mergeCell ref="H94:I94"/>
    <mergeCell ref="H95:I95"/>
    <mergeCell ref="H96:I96"/>
    <mergeCell ref="H97:I97"/>
    <mergeCell ref="H86:I86"/>
    <mergeCell ref="H87:I87"/>
    <mergeCell ref="H88:I88"/>
    <mergeCell ref="H89:I89"/>
    <mergeCell ref="H90:I90"/>
    <mergeCell ref="B105:B108"/>
    <mergeCell ref="E105:E108"/>
    <mergeCell ref="H105:I105"/>
    <mergeCell ref="H106:I106"/>
    <mergeCell ref="H107:I107"/>
    <mergeCell ref="H108:I108"/>
    <mergeCell ref="B102:B104"/>
    <mergeCell ref="E102:F102"/>
    <mergeCell ref="H102:I102"/>
    <mergeCell ref="E103:F103"/>
    <mergeCell ref="H103:I103"/>
    <mergeCell ref="E104:F104"/>
    <mergeCell ref="H104:I104"/>
    <mergeCell ref="E115:F115"/>
    <mergeCell ref="H115:I115"/>
    <mergeCell ref="E116:F116"/>
    <mergeCell ref="E121:F121"/>
    <mergeCell ref="H121:I121"/>
    <mergeCell ref="B109:B110"/>
    <mergeCell ref="E109:E110"/>
    <mergeCell ref="H109:I109"/>
    <mergeCell ref="H110:I110"/>
    <mergeCell ref="B111:B115"/>
    <mergeCell ref="E111:F111"/>
    <mergeCell ref="H111:I111"/>
    <mergeCell ref="A29:B30"/>
    <mergeCell ref="C29:C30"/>
    <mergeCell ref="G29:I29"/>
    <mergeCell ref="J29:J30"/>
    <mergeCell ref="G30:I30"/>
    <mergeCell ref="E122:F122"/>
    <mergeCell ref="H122:I122"/>
    <mergeCell ref="H116:I116"/>
    <mergeCell ref="B117:B121"/>
    <mergeCell ref="E117:F117"/>
    <mergeCell ref="H117:I117"/>
    <mergeCell ref="E118:F118"/>
    <mergeCell ref="H118:I118"/>
    <mergeCell ref="E119:F119"/>
    <mergeCell ref="H119:I119"/>
    <mergeCell ref="E120:F120"/>
    <mergeCell ref="H120:I120"/>
    <mergeCell ref="J111:J121"/>
    <mergeCell ref="E112:F112"/>
    <mergeCell ref="H112:I112"/>
    <mergeCell ref="E113:F113"/>
    <mergeCell ref="H113:I113"/>
    <mergeCell ref="E114:F114"/>
    <mergeCell ref="H114:I114"/>
  </mergeCells>
  <phoneticPr fontId="3"/>
  <printOptions horizontalCentered="1"/>
  <pageMargins left="0.59055118110236227" right="0.39370078740157483" top="0.78740157480314965" bottom="0.19685039370078741" header="0.51181102362204722" footer="0.51181102362204722"/>
  <pageSetup paperSize="9" scale="83" orientation="portrait" r:id="rId1"/>
  <headerFooter alignWithMargins="0">
    <oddHeader>&amp;R（福岡市様式）</oddHeader>
  </headerFooter>
  <rowBreaks count="3" manualBreakCount="3">
    <brk id="45" max="9" man="1"/>
    <brk id="76" max="9" man="1"/>
    <brk id="108" max="9"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J123"/>
  <sheetViews>
    <sheetView view="pageBreakPreview" zoomScale="55" zoomScaleNormal="100" zoomScaleSheetLayoutView="55" workbookViewId="0"/>
  </sheetViews>
  <sheetFormatPr defaultColWidth="4" defaultRowHeight="13.5"/>
  <cols>
    <col min="1" max="1" width="2.875" style="138" customWidth="1"/>
    <col min="2" max="2" width="2.375" style="138" customWidth="1"/>
    <col min="3" max="3" width="3.5" style="138" customWidth="1"/>
    <col min="4" max="15" width="3.625" style="138" customWidth="1"/>
    <col min="16" max="16" width="1.5" style="138" customWidth="1"/>
    <col min="17" max="18" width="3.625" style="138" customWidth="1"/>
    <col min="19" max="19" width="2.75" style="138" customWidth="1"/>
    <col min="20" max="31" width="3.625" style="138" customWidth="1"/>
    <col min="32" max="16384" width="4" style="138"/>
  </cols>
  <sheetData>
    <row r="2" spans="2:31">
      <c r="B2" s="138" t="s">
        <v>861</v>
      </c>
    </row>
    <row r="3" spans="2:31">
      <c r="U3" s="468"/>
      <c r="X3" s="460" t="s">
        <v>759</v>
      </c>
      <c r="Y3" s="1353"/>
      <c r="Z3" s="1353"/>
      <c r="AA3" s="460" t="s">
        <v>760</v>
      </c>
      <c r="AB3" s="312"/>
      <c r="AC3" s="460" t="s">
        <v>834</v>
      </c>
      <c r="AD3" s="312"/>
      <c r="AE3" s="460" t="s">
        <v>762</v>
      </c>
    </row>
    <row r="4" spans="2:31">
      <c r="T4" s="342"/>
      <c r="U4" s="342"/>
      <c r="V4" s="342"/>
    </row>
    <row r="5" spans="2:31">
      <c r="B5" s="1353" t="s">
        <v>862</v>
      </c>
      <c r="C5" s="1353"/>
      <c r="D5" s="1353"/>
      <c r="E5" s="1353"/>
      <c r="F5" s="1353"/>
      <c r="G5" s="1353"/>
      <c r="H5" s="1353"/>
      <c r="I5" s="1353"/>
      <c r="J5" s="1353"/>
      <c r="K5" s="1353"/>
      <c r="L5" s="1353"/>
      <c r="M5" s="1353"/>
      <c r="N5" s="1353"/>
      <c r="O5" s="1353"/>
      <c r="P5" s="1353"/>
      <c r="Q5" s="1353"/>
      <c r="R5" s="1353"/>
      <c r="S5" s="1353"/>
      <c r="T5" s="1353"/>
      <c r="U5" s="1353"/>
      <c r="V5" s="1353"/>
      <c r="W5" s="1353"/>
      <c r="X5" s="1353"/>
      <c r="Y5" s="1353"/>
      <c r="Z5" s="1353"/>
      <c r="AA5" s="1353"/>
      <c r="AB5" s="1353"/>
      <c r="AC5" s="1353"/>
      <c r="AD5" s="1353"/>
      <c r="AE5" s="1353"/>
    </row>
    <row r="6" spans="2:31" ht="65.25" customHeight="1">
      <c r="B6" s="1456" t="s">
        <v>863</v>
      </c>
      <c r="C6" s="1456"/>
      <c r="D6" s="1456"/>
      <c r="E6" s="1456"/>
      <c r="F6" s="1456"/>
      <c r="G6" s="1456"/>
      <c r="H6" s="1456"/>
      <c r="I6" s="1456"/>
      <c r="J6" s="1456"/>
      <c r="K6" s="1456"/>
      <c r="L6" s="1456"/>
      <c r="M6" s="1456"/>
      <c r="N6" s="1456"/>
      <c r="O6" s="1456"/>
      <c r="P6" s="1456"/>
      <c r="Q6" s="1456"/>
      <c r="R6" s="1456"/>
      <c r="S6" s="1456"/>
      <c r="T6" s="1456"/>
      <c r="U6" s="1456"/>
      <c r="V6" s="1456"/>
      <c r="W6" s="1456"/>
      <c r="X6" s="1456"/>
      <c r="Y6" s="1456"/>
      <c r="Z6" s="1456"/>
      <c r="AA6" s="1456"/>
      <c r="AB6" s="1456"/>
      <c r="AC6" s="1456"/>
      <c r="AD6" s="1456"/>
      <c r="AE6" s="312"/>
    </row>
    <row r="7" spans="2:31" ht="23.25" customHeight="1"/>
    <row r="8" spans="2:31" ht="23.25" customHeight="1">
      <c r="B8" s="485" t="s">
        <v>864</v>
      </c>
      <c r="C8" s="485"/>
      <c r="D8" s="485"/>
      <c r="E8" s="485"/>
      <c r="F8" s="1348"/>
      <c r="G8" s="1349"/>
      <c r="H8" s="1349"/>
      <c r="I8" s="1349"/>
      <c r="J8" s="1349"/>
      <c r="K8" s="1349"/>
      <c r="L8" s="1349"/>
      <c r="M8" s="1349"/>
      <c r="N8" s="1349"/>
      <c r="O8" s="1349"/>
      <c r="P8" s="1349"/>
      <c r="Q8" s="1349"/>
      <c r="R8" s="1349"/>
      <c r="S8" s="1349"/>
      <c r="T8" s="1349"/>
      <c r="U8" s="1349"/>
      <c r="V8" s="1349"/>
      <c r="W8" s="1349"/>
      <c r="X8" s="1349"/>
      <c r="Y8" s="1349"/>
      <c r="Z8" s="1349"/>
      <c r="AA8" s="1349"/>
      <c r="AB8" s="1349"/>
      <c r="AC8" s="1349"/>
      <c r="AD8" s="1349"/>
      <c r="AE8" s="1350"/>
    </row>
    <row r="9" spans="2:31" ht="24.95" customHeight="1">
      <c r="B9" s="485" t="s">
        <v>865</v>
      </c>
      <c r="C9" s="485"/>
      <c r="D9" s="485"/>
      <c r="E9" s="485"/>
      <c r="F9" s="461" t="s">
        <v>98</v>
      </c>
      <c r="G9" s="462" t="s">
        <v>866</v>
      </c>
      <c r="H9" s="462"/>
      <c r="I9" s="462"/>
      <c r="J9" s="462"/>
      <c r="K9" s="466" t="s">
        <v>98</v>
      </c>
      <c r="L9" s="462" t="s">
        <v>867</v>
      </c>
      <c r="M9" s="462"/>
      <c r="N9" s="462"/>
      <c r="O9" s="462"/>
      <c r="P9" s="462"/>
      <c r="Q9" s="466" t="s">
        <v>98</v>
      </c>
      <c r="R9" s="462" t="s">
        <v>868</v>
      </c>
      <c r="S9" s="462"/>
      <c r="T9" s="462"/>
      <c r="U9" s="462"/>
      <c r="V9" s="462"/>
      <c r="W9" s="462"/>
      <c r="X9" s="462"/>
      <c r="Y9" s="462"/>
      <c r="Z9" s="462"/>
      <c r="AA9" s="462"/>
      <c r="AB9" s="462"/>
      <c r="AC9" s="462"/>
      <c r="AD9" s="486"/>
      <c r="AE9" s="487"/>
    </row>
    <row r="10" spans="2:31" ht="24.95" customHeight="1">
      <c r="B10" s="1374" t="s">
        <v>869</v>
      </c>
      <c r="C10" s="1375"/>
      <c r="D10" s="1375"/>
      <c r="E10" s="1376"/>
      <c r="F10" s="312" t="s">
        <v>98</v>
      </c>
      <c r="G10" s="468" t="s">
        <v>870</v>
      </c>
      <c r="H10" s="468"/>
      <c r="I10" s="468"/>
      <c r="J10" s="468"/>
      <c r="K10" s="468"/>
      <c r="L10" s="468"/>
      <c r="M10" s="468"/>
      <c r="N10" s="468"/>
      <c r="O10" s="468"/>
      <c r="Q10" s="488"/>
      <c r="R10" s="489" t="s">
        <v>98</v>
      </c>
      <c r="S10" s="468" t="s">
        <v>871</v>
      </c>
      <c r="T10" s="468"/>
      <c r="U10" s="468"/>
      <c r="V10" s="468"/>
      <c r="W10" s="490"/>
      <c r="X10" s="490"/>
      <c r="Y10" s="490"/>
      <c r="Z10" s="490"/>
      <c r="AA10" s="490"/>
      <c r="AB10" s="490"/>
      <c r="AC10" s="490"/>
      <c r="AD10" s="488"/>
      <c r="AE10" s="491"/>
    </row>
    <row r="11" spans="2:31" ht="24.95" customHeight="1">
      <c r="B11" s="1584"/>
      <c r="C11" s="1353"/>
      <c r="D11" s="1353"/>
      <c r="E11" s="1585"/>
      <c r="F11" s="312" t="s">
        <v>98</v>
      </c>
      <c r="G11" s="468" t="s">
        <v>872</v>
      </c>
      <c r="H11" s="468"/>
      <c r="I11" s="468"/>
      <c r="J11" s="468"/>
      <c r="K11" s="468"/>
      <c r="L11" s="468"/>
      <c r="M11" s="468"/>
      <c r="N11" s="468"/>
      <c r="O11" s="468"/>
      <c r="R11" s="312" t="s">
        <v>98</v>
      </c>
      <c r="S11" s="468" t="s">
        <v>873</v>
      </c>
      <c r="T11" s="468"/>
      <c r="U11" s="468"/>
      <c r="V11" s="468"/>
      <c r="W11" s="468"/>
      <c r="X11" s="468"/>
      <c r="Y11" s="468"/>
      <c r="Z11" s="468"/>
      <c r="AA11" s="468"/>
      <c r="AB11" s="468"/>
      <c r="AC11" s="468"/>
      <c r="AE11" s="364"/>
    </row>
    <row r="12" spans="2:31" ht="24.95" customHeight="1">
      <c r="B12" s="1584"/>
      <c r="C12" s="1353"/>
      <c r="D12" s="1353"/>
      <c r="E12" s="1585"/>
      <c r="F12" s="312" t="s">
        <v>98</v>
      </c>
      <c r="G12" s="492" t="s">
        <v>874</v>
      </c>
      <c r="H12" s="468"/>
      <c r="I12" s="468"/>
      <c r="J12" s="468"/>
      <c r="K12" s="468"/>
      <c r="L12" s="468"/>
      <c r="M12" s="468"/>
      <c r="N12" s="468"/>
      <c r="O12" s="468"/>
      <c r="R12" s="312" t="s">
        <v>98</v>
      </c>
      <c r="S12" s="492" t="s">
        <v>875</v>
      </c>
      <c r="T12" s="468"/>
      <c r="U12" s="468"/>
      <c r="V12" s="468"/>
      <c r="W12" s="468"/>
      <c r="X12" s="468"/>
      <c r="Y12" s="468"/>
      <c r="Z12" s="468"/>
      <c r="AA12" s="468"/>
      <c r="AB12" s="468"/>
      <c r="AC12" s="468"/>
      <c r="AE12" s="364"/>
    </row>
    <row r="13" spans="2:31" ht="24.95" customHeight="1">
      <c r="B13" s="1584"/>
      <c r="C13" s="1353"/>
      <c r="D13" s="1353"/>
      <c r="E13" s="1585"/>
      <c r="F13" s="312" t="s">
        <v>98</v>
      </c>
      <c r="G13" s="468" t="s">
        <v>876</v>
      </c>
      <c r="H13" s="468"/>
      <c r="I13" s="468"/>
      <c r="J13" s="468"/>
      <c r="K13" s="468"/>
      <c r="L13" s="468"/>
      <c r="M13" s="493"/>
      <c r="N13" s="468"/>
      <c r="O13" s="468"/>
      <c r="R13" s="312" t="s">
        <v>98</v>
      </c>
      <c r="S13" s="468" t="s">
        <v>877</v>
      </c>
      <c r="T13" s="468"/>
      <c r="U13" s="468"/>
      <c r="V13" s="468"/>
      <c r="W13" s="468"/>
      <c r="X13" s="468"/>
      <c r="Y13" s="468"/>
      <c r="Z13" s="468"/>
      <c r="AA13" s="468"/>
      <c r="AB13" s="468"/>
      <c r="AC13" s="468"/>
      <c r="AE13" s="364"/>
    </row>
    <row r="14" spans="2:31" ht="24.95" customHeight="1">
      <c r="B14" s="1584"/>
      <c r="C14" s="1353"/>
      <c r="D14" s="1353"/>
      <c r="E14" s="1585"/>
      <c r="F14" s="312" t="s">
        <v>98</v>
      </c>
      <c r="G14" s="468" t="s">
        <v>878</v>
      </c>
      <c r="H14" s="468"/>
      <c r="I14" s="468"/>
      <c r="J14" s="468"/>
      <c r="K14" s="493"/>
      <c r="L14" s="492"/>
      <c r="M14" s="494"/>
      <c r="N14" s="494"/>
      <c r="O14" s="492"/>
      <c r="R14" s="312"/>
      <c r="S14" s="468"/>
      <c r="T14" s="492"/>
      <c r="U14" s="492"/>
      <c r="V14" s="492"/>
      <c r="W14" s="492"/>
      <c r="X14" s="492"/>
      <c r="Y14" s="492"/>
      <c r="Z14" s="492"/>
      <c r="AA14" s="492"/>
      <c r="AB14" s="492"/>
      <c r="AC14" s="492"/>
      <c r="AE14" s="364"/>
    </row>
    <row r="15" spans="2:31" ht="24.95" customHeight="1">
      <c r="B15" s="485" t="s">
        <v>879</v>
      </c>
      <c r="C15" s="485"/>
      <c r="D15" s="485"/>
      <c r="E15" s="485"/>
      <c r="F15" s="461" t="s">
        <v>98</v>
      </c>
      <c r="G15" s="462" t="s">
        <v>880</v>
      </c>
      <c r="H15" s="495"/>
      <c r="I15" s="495"/>
      <c r="J15" s="495"/>
      <c r="K15" s="495"/>
      <c r="L15" s="495"/>
      <c r="M15" s="495"/>
      <c r="N15" s="495"/>
      <c r="O15" s="495"/>
      <c r="P15" s="495"/>
      <c r="Q15" s="486"/>
      <c r="R15" s="466" t="s">
        <v>98</v>
      </c>
      <c r="S15" s="462" t="s">
        <v>881</v>
      </c>
      <c r="T15" s="495"/>
      <c r="U15" s="495"/>
      <c r="V15" s="495"/>
      <c r="W15" s="495"/>
      <c r="X15" s="495"/>
      <c r="Y15" s="495"/>
      <c r="Z15" s="495"/>
      <c r="AA15" s="495"/>
      <c r="AB15" s="495"/>
      <c r="AC15" s="495"/>
      <c r="AD15" s="486"/>
      <c r="AE15" s="487"/>
    </row>
    <row r="16" spans="2:31" ht="30.75" customHeight="1"/>
    <row r="17" spans="2:31">
      <c r="B17" s="496"/>
      <c r="C17" s="486"/>
      <c r="D17" s="486"/>
      <c r="E17" s="486"/>
      <c r="F17" s="486"/>
      <c r="G17" s="486"/>
      <c r="H17" s="486"/>
      <c r="I17" s="486"/>
      <c r="J17" s="486"/>
      <c r="K17" s="486"/>
      <c r="L17" s="486"/>
      <c r="M17" s="486"/>
      <c r="N17" s="486"/>
      <c r="O17" s="486"/>
      <c r="P17" s="486"/>
      <c r="Q17" s="486"/>
      <c r="R17" s="486"/>
      <c r="S17" s="486"/>
      <c r="T17" s="486"/>
      <c r="U17" s="486"/>
      <c r="V17" s="486"/>
      <c r="W17" s="486"/>
      <c r="X17" s="486"/>
      <c r="Y17" s="486"/>
      <c r="Z17" s="487"/>
      <c r="AA17" s="461"/>
      <c r="AB17" s="466" t="s">
        <v>882</v>
      </c>
      <c r="AC17" s="466" t="s">
        <v>15</v>
      </c>
      <c r="AD17" s="466" t="s">
        <v>883</v>
      </c>
      <c r="AE17" s="487"/>
    </row>
    <row r="18" spans="2:31">
      <c r="B18" s="497" t="s">
        <v>884</v>
      </c>
      <c r="C18" s="488"/>
      <c r="D18" s="488"/>
      <c r="E18" s="488"/>
      <c r="F18" s="488"/>
      <c r="G18" s="488"/>
      <c r="H18" s="488"/>
      <c r="I18" s="488"/>
      <c r="J18" s="488"/>
      <c r="K18" s="488"/>
      <c r="L18" s="488"/>
      <c r="M18" s="488"/>
      <c r="N18" s="488"/>
      <c r="O18" s="488"/>
      <c r="P18" s="488"/>
      <c r="Q18" s="488"/>
      <c r="R18" s="488"/>
      <c r="S18" s="488"/>
      <c r="T18" s="488"/>
      <c r="U18" s="488"/>
      <c r="V18" s="488"/>
      <c r="W18" s="488"/>
      <c r="X18" s="488"/>
      <c r="Y18" s="488"/>
      <c r="Z18" s="498"/>
      <c r="AA18" s="499"/>
      <c r="AB18" s="489"/>
      <c r="AC18" s="489"/>
      <c r="AD18" s="488"/>
      <c r="AE18" s="491"/>
    </row>
    <row r="19" spans="2:31">
      <c r="B19" s="363"/>
      <c r="C19" s="500" t="s">
        <v>885</v>
      </c>
      <c r="D19" s="138" t="s">
        <v>886</v>
      </c>
      <c r="Z19" s="501"/>
      <c r="AA19" s="502"/>
      <c r="AB19" s="312" t="s">
        <v>98</v>
      </c>
      <c r="AC19" s="312" t="s">
        <v>15</v>
      </c>
      <c r="AD19" s="312" t="s">
        <v>98</v>
      </c>
      <c r="AE19" s="364"/>
    </row>
    <row r="20" spans="2:31">
      <c r="B20" s="363"/>
      <c r="D20" s="138" t="s">
        <v>887</v>
      </c>
      <c r="Z20" s="469"/>
      <c r="AA20" s="467"/>
      <c r="AB20" s="312"/>
      <c r="AC20" s="312"/>
      <c r="AE20" s="364"/>
    </row>
    <row r="21" spans="2:31">
      <c r="B21" s="363"/>
      <c r="Z21" s="469"/>
      <c r="AA21" s="467"/>
      <c r="AB21" s="312"/>
      <c r="AC21" s="312"/>
      <c r="AE21" s="364"/>
    </row>
    <row r="22" spans="2:31" ht="13.5" customHeight="1">
      <c r="B22" s="363"/>
      <c r="D22" s="503" t="s">
        <v>888</v>
      </c>
      <c r="E22" s="462"/>
      <c r="F22" s="462"/>
      <c r="G22" s="462"/>
      <c r="H22" s="462"/>
      <c r="I22" s="462"/>
      <c r="J22" s="462"/>
      <c r="K22" s="462"/>
      <c r="L22" s="462"/>
      <c r="M22" s="462"/>
      <c r="N22" s="462"/>
      <c r="O22" s="486"/>
      <c r="P22" s="486"/>
      <c r="Q22" s="486"/>
      <c r="R22" s="486"/>
      <c r="S22" s="462"/>
      <c r="T22" s="462"/>
      <c r="U22" s="1348"/>
      <c r="V22" s="1349"/>
      <c r="W22" s="1349"/>
      <c r="X22" s="486" t="s">
        <v>889</v>
      </c>
      <c r="Y22" s="363"/>
      <c r="Z22" s="469"/>
      <c r="AA22" s="467"/>
      <c r="AB22" s="312"/>
      <c r="AC22" s="312"/>
      <c r="AE22" s="364"/>
    </row>
    <row r="23" spans="2:31">
      <c r="B23" s="363"/>
      <c r="D23" s="503" t="s">
        <v>890</v>
      </c>
      <c r="E23" s="462"/>
      <c r="F23" s="462"/>
      <c r="G23" s="462"/>
      <c r="H23" s="462"/>
      <c r="I23" s="462"/>
      <c r="J23" s="462"/>
      <c r="K23" s="462"/>
      <c r="L23" s="462"/>
      <c r="M23" s="462"/>
      <c r="N23" s="462"/>
      <c r="O23" s="486"/>
      <c r="P23" s="486"/>
      <c r="Q23" s="486"/>
      <c r="R23" s="486"/>
      <c r="S23" s="462"/>
      <c r="T23" s="462"/>
      <c r="U23" s="1348"/>
      <c r="V23" s="1349"/>
      <c r="W23" s="1349"/>
      <c r="X23" s="486" t="s">
        <v>889</v>
      </c>
      <c r="Y23" s="363"/>
      <c r="Z23" s="364"/>
      <c r="AA23" s="467"/>
      <c r="AB23" s="312"/>
      <c r="AC23" s="312"/>
      <c r="AE23" s="364"/>
    </row>
    <row r="24" spans="2:31">
      <c r="B24" s="363"/>
      <c r="D24" s="503" t="s">
        <v>891</v>
      </c>
      <c r="E24" s="462"/>
      <c r="F24" s="462"/>
      <c r="G24" s="462"/>
      <c r="H24" s="462"/>
      <c r="I24" s="462"/>
      <c r="J24" s="462"/>
      <c r="K24" s="462"/>
      <c r="L24" s="462"/>
      <c r="M24" s="462"/>
      <c r="N24" s="462"/>
      <c r="O24" s="486"/>
      <c r="P24" s="486"/>
      <c r="Q24" s="486"/>
      <c r="R24" s="486"/>
      <c r="S24" s="462"/>
      <c r="T24" s="504" t="str">
        <f>(IFERROR(ROUNDDOWN(T23/T22*100,0),""))</f>
        <v/>
      </c>
      <c r="U24" s="1597" t="str">
        <f>(IFERROR(ROUNDDOWN(U23/U22*100,0),""))</f>
        <v/>
      </c>
      <c r="V24" s="1598"/>
      <c r="W24" s="1598"/>
      <c r="X24" s="486" t="s">
        <v>892</v>
      </c>
      <c r="Y24" s="363"/>
      <c r="Z24" s="505"/>
      <c r="AA24" s="467"/>
      <c r="AB24" s="312"/>
      <c r="AC24" s="312"/>
      <c r="AE24" s="364"/>
    </row>
    <row r="25" spans="2:31">
      <c r="B25" s="363"/>
      <c r="D25" s="138" t="s">
        <v>893</v>
      </c>
      <c r="Z25" s="505"/>
      <c r="AA25" s="467"/>
      <c r="AB25" s="312"/>
      <c r="AC25" s="312"/>
      <c r="AE25" s="364"/>
    </row>
    <row r="26" spans="2:31">
      <c r="B26" s="363"/>
      <c r="E26" s="138" t="s">
        <v>894</v>
      </c>
      <c r="Z26" s="505"/>
      <c r="AA26" s="467"/>
      <c r="AB26" s="312"/>
      <c r="AC26" s="312"/>
      <c r="AE26" s="364"/>
    </row>
    <row r="27" spans="2:31">
      <c r="B27" s="363"/>
      <c r="Z27" s="505"/>
      <c r="AA27" s="467"/>
      <c r="AB27" s="312"/>
      <c r="AC27" s="312"/>
      <c r="AE27" s="364"/>
    </row>
    <row r="28" spans="2:31">
      <c r="B28" s="363"/>
      <c r="C28" s="500" t="s">
        <v>895</v>
      </c>
      <c r="D28" s="138" t="s">
        <v>896</v>
      </c>
      <c r="Z28" s="501"/>
      <c r="AA28" s="467"/>
      <c r="AB28" s="312" t="s">
        <v>98</v>
      </c>
      <c r="AC28" s="312" t="s">
        <v>15</v>
      </c>
      <c r="AD28" s="312" t="s">
        <v>98</v>
      </c>
      <c r="AE28" s="364"/>
    </row>
    <row r="29" spans="2:31">
      <c r="B29" s="363"/>
      <c r="C29" s="500"/>
      <c r="D29" s="138" t="s">
        <v>897</v>
      </c>
      <c r="Z29" s="501"/>
      <c r="AA29" s="467"/>
      <c r="AB29" s="312"/>
      <c r="AC29" s="312"/>
      <c r="AD29" s="312"/>
      <c r="AE29" s="364"/>
    </row>
    <row r="30" spans="2:31">
      <c r="B30" s="363"/>
      <c r="C30" s="500"/>
      <c r="D30" s="138" t="s">
        <v>898</v>
      </c>
      <c r="Z30" s="501"/>
      <c r="AA30" s="502"/>
      <c r="AB30" s="312"/>
      <c r="AC30" s="506"/>
      <c r="AE30" s="364"/>
    </row>
    <row r="31" spans="2:31">
      <c r="B31" s="363"/>
      <c r="Z31" s="505"/>
      <c r="AA31" s="467"/>
      <c r="AB31" s="312"/>
      <c r="AC31" s="312"/>
      <c r="AE31" s="364"/>
    </row>
    <row r="32" spans="2:31" ht="13.5" customHeight="1">
      <c r="B32" s="363"/>
      <c r="C32" s="500"/>
      <c r="D32" s="503" t="s">
        <v>899</v>
      </c>
      <c r="E32" s="462"/>
      <c r="F32" s="462"/>
      <c r="G32" s="462"/>
      <c r="H32" s="462"/>
      <c r="I32" s="462"/>
      <c r="J32" s="462"/>
      <c r="K32" s="462"/>
      <c r="L32" s="462"/>
      <c r="M32" s="462"/>
      <c r="N32" s="462"/>
      <c r="O32" s="486"/>
      <c r="P32" s="486"/>
      <c r="Q32" s="486"/>
      <c r="R32" s="486"/>
      <c r="S32" s="486"/>
      <c r="T32" s="487"/>
      <c r="U32" s="1348"/>
      <c r="V32" s="1349"/>
      <c r="W32" s="1349"/>
      <c r="X32" s="487" t="s">
        <v>889</v>
      </c>
      <c r="Y32" s="363"/>
      <c r="Z32" s="505"/>
      <c r="AA32" s="467"/>
      <c r="AB32" s="312"/>
      <c r="AC32" s="312"/>
      <c r="AE32" s="364"/>
    </row>
    <row r="33" spans="2:32">
      <c r="B33" s="363"/>
      <c r="C33" s="500"/>
      <c r="D33" s="468"/>
      <c r="E33" s="468"/>
      <c r="F33" s="468"/>
      <c r="G33" s="468"/>
      <c r="H33" s="468"/>
      <c r="I33" s="468"/>
      <c r="J33" s="468"/>
      <c r="K33" s="468"/>
      <c r="L33" s="468"/>
      <c r="M33" s="468"/>
      <c r="N33" s="468"/>
      <c r="U33" s="312"/>
      <c r="V33" s="312"/>
      <c r="W33" s="312"/>
      <c r="Z33" s="505"/>
      <c r="AA33" s="467"/>
      <c r="AB33" s="312"/>
      <c r="AC33" s="312"/>
      <c r="AE33" s="364"/>
    </row>
    <row r="34" spans="2:32" ht="13.5" customHeight="1">
      <c r="B34" s="363"/>
      <c r="C34" s="500"/>
      <c r="E34" s="507" t="s">
        <v>900</v>
      </c>
      <c r="Z34" s="505"/>
      <c r="AA34" s="467"/>
      <c r="AB34" s="312"/>
      <c r="AC34" s="312"/>
      <c r="AE34" s="364"/>
    </row>
    <row r="35" spans="2:32">
      <c r="B35" s="363"/>
      <c r="C35" s="500"/>
      <c r="E35" s="1596" t="s">
        <v>901</v>
      </c>
      <c r="F35" s="1596"/>
      <c r="G35" s="1596"/>
      <c r="H35" s="1596"/>
      <c r="I35" s="1596"/>
      <c r="J35" s="1596"/>
      <c r="K35" s="1596"/>
      <c r="L35" s="1596"/>
      <c r="M35" s="1596"/>
      <c r="N35" s="1596"/>
      <c r="O35" s="1596" t="s">
        <v>902</v>
      </c>
      <c r="P35" s="1596"/>
      <c r="Q35" s="1596"/>
      <c r="R35" s="1596"/>
      <c r="S35" s="1596"/>
      <c r="Z35" s="505"/>
      <c r="AA35" s="467"/>
      <c r="AB35" s="312"/>
      <c r="AC35" s="312"/>
      <c r="AE35" s="364"/>
    </row>
    <row r="36" spans="2:32">
      <c r="B36" s="363"/>
      <c r="C36" s="500"/>
      <c r="E36" s="1596" t="s">
        <v>903</v>
      </c>
      <c r="F36" s="1596"/>
      <c r="G36" s="1596"/>
      <c r="H36" s="1596"/>
      <c r="I36" s="1596"/>
      <c r="J36" s="1596"/>
      <c r="K36" s="1596"/>
      <c r="L36" s="1596"/>
      <c r="M36" s="1596"/>
      <c r="N36" s="1596"/>
      <c r="O36" s="1596" t="s">
        <v>904</v>
      </c>
      <c r="P36" s="1596"/>
      <c r="Q36" s="1596"/>
      <c r="R36" s="1596"/>
      <c r="S36" s="1596"/>
      <c r="Z36" s="505"/>
      <c r="AA36" s="467"/>
      <c r="AB36" s="312"/>
      <c r="AC36" s="312"/>
      <c r="AE36" s="364"/>
    </row>
    <row r="37" spans="2:32">
      <c r="B37" s="363"/>
      <c r="C37" s="500"/>
      <c r="E37" s="1596" t="s">
        <v>905</v>
      </c>
      <c r="F37" s="1596"/>
      <c r="G37" s="1596"/>
      <c r="H37" s="1596"/>
      <c r="I37" s="1596"/>
      <c r="J37" s="1596"/>
      <c r="K37" s="1596"/>
      <c r="L37" s="1596"/>
      <c r="M37" s="1596"/>
      <c r="N37" s="1596"/>
      <c r="O37" s="1596" t="s">
        <v>906</v>
      </c>
      <c r="P37" s="1596"/>
      <c r="Q37" s="1596"/>
      <c r="R37" s="1596"/>
      <c r="S37" s="1596"/>
      <c r="Z37" s="505"/>
      <c r="AA37" s="467"/>
      <c r="AB37" s="312"/>
      <c r="AC37" s="312"/>
      <c r="AE37" s="364"/>
    </row>
    <row r="38" spans="2:32">
      <c r="B38" s="363"/>
      <c r="C38" s="500"/>
      <c r="D38" s="364"/>
      <c r="E38" s="1599" t="s">
        <v>907</v>
      </c>
      <c r="F38" s="1596"/>
      <c r="G38" s="1596"/>
      <c r="H38" s="1596"/>
      <c r="I38" s="1596"/>
      <c r="J38" s="1596"/>
      <c r="K38" s="1596"/>
      <c r="L38" s="1596"/>
      <c r="M38" s="1596"/>
      <c r="N38" s="1596"/>
      <c r="O38" s="1596" t="s">
        <v>908</v>
      </c>
      <c r="P38" s="1596"/>
      <c r="Q38" s="1596"/>
      <c r="R38" s="1596"/>
      <c r="S38" s="1600"/>
      <c r="T38" s="363"/>
      <c r="Z38" s="505"/>
      <c r="AA38" s="467"/>
      <c r="AB38" s="312"/>
      <c r="AC38" s="312"/>
      <c r="AE38" s="364"/>
    </row>
    <row r="39" spans="2:32">
      <c r="B39" s="363"/>
      <c r="C39" s="500"/>
      <c r="E39" s="1601" t="s">
        <v>909</v>
      </c>
      <c r="F39" s="1601"/>
      <c r="G39" s="1601"/>
      <c r="H39" s="1601"/>
      <c r="I39" s="1601"/>
      <c r="J39" s="1601"/>
      <c r="K39" s="1601"/>
      <c r="L39" s="1601"/>
      <c r="M39" s="1601"/>
      <c r="N39" s="1601"/>
      <c r="O39" s="1601" t="s">
        <v>910</v>
      </c>
      <c r="P39" s="1601"/>
      <c r="Q39" s="1601"/>
      <c r="R39" s="1601"/>
      <c r="S39" s="1601"/>
      <c r="Z39" s="505"/>
      <c r="AA39" s="467"/>
      <c r="AB39" s="312"/>
      <c r="AC39" s="312"/>
      <c r="AE39" s="364"/>
      <c r="AF39" s="363"/>
    </row>
    <row r="40" spans="2:32">
      <c r="B40" s="363"/>
      <c r="C40" s="500"/>
      <c r="E40" s="1596" t="s">
        <v>911</v>
      </c>
      <c r="F40" s="1596"/>
      <c r="G40" s="1596"/>
      <c r="H40" s="1596"/>
      <c r="I40" s="1596"/>
      <c r="J40" s="1596"/>
      <c r="K40" s="1596"/>
      <c r="L40" s="1596"/>
      <c r="M40" s="1596"/>
      <c r="N40" s="1596"/>
      <c r="O40" s="1596" t="s">
        <v>912</v>
      </c>
      <c r="P40" s="1596"/>
      <c r="Q40" s="1596"/>
      <c r="R40" s="1596"/>
      <c r="S40" s="1596"/>
      <c r="Z40" s="505"/>
      <c r="AA40" s="467"/>
      <c r="AB40" s="312"/>
      <c r="AC40" s="312"/>
      <c r="AE40" s="364"/>
    </row>
    <row r="41" spans="2:32">
      <c r="B41" s="363"/>
      <c r="C41" s="500"/>
      <c r="E41" s="1596" t="s">
        <v>913</v>
      </c>
      <c r="F41" s="1596"/>
      <c r="G41" s="1596"/>
      <c r="H41" s="1596"/>
      <c r="I41" s="1596"/>
      <c r="J41" s="1596"/>
      <c r="K41" s="1596"/>
      <c r="L41" s="1596"/>
      <c r="M41" s="1596"/>
      <c r="N41" s="1596"/>
      <c r="O41" s="1596" t="s">
        <v>914</v>
      </c>
      <c r="P41" s="1596"/>
      <c r="Q41" s="1596"/>
      <c r="R41" s="1596"/>
      <c r="S41" s="1596"/>
      <c r="Z41" s="505"/>
      <c r="AA41" s="467"/>
      <c r="AB41" s="312"/>
      <c r="AC41" s="312"/>
      <c r="AE41" s="364"/>
    </row>
    <row r="42" spans="2:32">
      <c r="B42" s="363"/>
      <c r="C42" s="500"/>
      <c r="E42" s="1596" t="s">
        <v>915</v>
      </c>
      <c r="F42" s="1596"/>
      <c r="G42" s="1596"/>
      <c r="H42" s="1596"/>
      <c r="I42" s="1596"/>
      <c r="J42" s="1596"/>
      <c r="K42" s="1596"/>
      <c r="L42" s="1596"/>
      <c r="M42" s="1596"/>
      <c r="N42" s="1596"/>
      <c r="O42" s="1596" t="s">
        <v>915</v>
      </c>
      <c r="P42" s="1596"/>
      <c r="Q42" s="1596"/>
      <c r="R42" s="1596"/>
      <c r="S42" s="1596"/>
      <c r="Z42" s="469"/>
      <c r="AA42" s="467"/>
      <c r="AB42" s="312"/>
      <c r="AC42" s="312"/>
      <c r="AE42" s="364"/>
    </row>
    <row r="43" spans="2:32">
      <c r="B43" s="363"/>
      <c r="C43" s="500"/>
      <c r="J43" s="1353"/>
      <c r="K43" s="1353"/>
      <c r="L43" s="1353"/>
      <c r="M43" s="1353"/>
      <c r="N43" s="1353"/>
      <c r="O43" s="1353"/>
      <c r="P43" s="1353"/>
      <c r="Q43" s="1353"/>
      <c r="R43" s="1353"/>
      <c r="S43" s="1353"/>
      <c r="T43" s="1353"/>
      <c r="U43" s="1353"/>
      <c r="V43" s="1353"/>
      <c r="Z43" s="469"/>
      <c r="AA43" s="467"/>
      <c r="AB43" s="312"/>
      <c r="AC43" s="312"/>
      <c r="AE43" s="364"/>
    </row>
    <row r="44" spans="2:32">
      <c r="B44" s="363"/>
      <c r="C44" s="500" t="s">
        <v>916</v>
      </c>
      <c r="D44" s="138" t="s">
        <v>917</v>
      </c>
      <c r="Z44" s="501"/>
      <c r="AA44" s="502"/>
      <c r="AB44" s="312" t="s">
        <v>98</v>
      </c>
      <c r="AC44" s="312" t="s">
        <v>15</v>
      </c>
      <c r="AD44" s="312" t="s">
        <v>98</v>
      </c>
      <c r="AE44" s="364"/>
    </row>
    <row r="45" spans="2:32" ht="14.25" customHeight="1">
      <c r="B45" s="363"/>
      <c r="D45" s="138" t="s">
        <v>918</v>
      </c>
      <c r="Z45" s="505"/>
      <c r="AA45" s="467"/>
      <c r="AB45" s="312"/>
      <c r="AC45" s="312"/>
      <c r="AE45" s="364"/>
    </row>
    <row r="46" spans="2:32">
      <c r="B46" s="363"/>
      <c r="Z46" s="469"/>
      <c r="AA46" s="467"/>
      <c r="AB46" s="312"/>
      <c r="AC46" s="312"/>
      <c r="AE46" s="364"/>
    </row>
    <row r="47" spans="2:32">
      <c r="B47" s="363" t="s">
        <v>919</v>
      </c>
      <c r="Z47" s="505"/>
      <c r="AA47" s="467"/>
      <c r="AB47" s="312"/>
      <c r="AC47" s="312"/>
      <c r="AE47" s="364"/>
    </row>
    <row r="48" spans="2:32">
      <c r="B48" s="363"/>
      <c r="C48" s="500" t="s">
        <v>885</v>
      </c>
      <c r="D48" s="138" t="s">
        <v>920</v>
      </c>
      <c r="Z48" s="501"/>
      <c r="AA48" s="502"/>
      <c r="AB48" s="312" t="s">
        <v>98</v>
      </c>
      <c r="AC48" s="312" t="s">
        <v>15</v>
      </c>
      <c r="AD48" s="312" t="s">
        <v>98</v>
      </c>
      <c r="AE48" s="364"/>
    </row>
    <row r="49" spans="2:36" ht="17.25" customHeight="1">
      <c r="B49" s="363"/>
      <c r="D49" s="138" t="s">
        <v>921</v>
      </c>
      <c r="Z49" s="505"/>
      <c r="AA49" s="467"/>
      <c r="AB49" s="312"/>
      <c r="AC49" s="312"/>
      <c r="AE49" s="364"/>
    </row>
    <row r="50" spans="2:36" ht="18.75" customHeight="1">
      <c r="B50" s="363"/>
      <c r="W50" s="508"/>
      <c r="Z50" s="364"/>
      <c r="AA50" s="467"/>
      <c r="AB50" s="312"/>
      <c r="AC50" s="312"/>
      <c r="AE50" s="364"/>
      <c r="AJ50" s="482"/>
    </row>
    <row r="51" spans="2:36" ht="13.5" customHeight="1">
      <c r="B51" s="363"/>
      <c r="C51" s="500" t="s">
        <v>895</v>
      </c>
      <c r="D51" s="138" t="s">
        <v>922</v>
      </c>
      <c r="Z51" s="501"/>
      <c r="AA51" s="502"/>
      <c r="AB51" s="312" t="s">
        <v>98</v>
      </c>
      <c r="AC51" s="312" t="s">
        <v>15</v>
      </c>
      <c r="AD51" s="312" t="s">
        <v>98</v>
      </c>
      <c r="AE51" s="364"/>
    </row>
    <row r="52" spans="2:36">
      <c r="B52" s="363"/>
      <c r="D52" s="138" t="s">
        <v>923</v>
      </c>
      <c r="E52" s="468"/>
      <c r="F52" s="468"/>
      <c r="G52" s="468"/>
      <c r="H52" s="468"/>
      <c r="I52" s="468"/>
      <c r="J52" s="468"/>
      <c r="K52" s="468"/>
      <c r="L52" s="468"/>
      <c r="M52" s="468"/>
      <c r="N52" s="468"/>
      <c r="O52" s="482"/>
      <c r="P52" s="482"/>
      <c r="Q52" s="482"/>
      <c r="Z52" s="505"/>
      <c r="AA52" s="467"/>
      <c r="AB52" s="312"/>
      <c r="AC52" s="312"/>
      <c r="AE52" s="364"/>
    </row>
    <row r="53" spans="2:36">
      <c r="B53" s="363"/>
      <c r="D53" s="312"/>
      <c r="E53" s="1602"/>
      <c r="F53" s="1602"/>
      <c r="G53" s="1602"/>
      <c r="H53" s="1602"/>
      <c r="I53" s="1602"/>
      <c r="J53" s="1602"/>
      <c r="K53" s="1602"/>
      <c r="L53" s="1602"/>
      <c r="M53" s="1602"/>
      <c r="N53" s="1602"/>
      <c r="Q53" s="312"/>
      <c r="S53" s="508"/>
      <c r="T53" s="508"/>
      <c r="U53" s="508"/>
      <c r="V53" s="508"/>
      <c r="Z53" s="469"/>
      <c r="AA53" s="467"/>
      <c r="AB53" s="312"/>
      <c r="AC53" s="312"/>
      <c r="AE53" s="364"/>
    </row>
    <row r="54" spans="2:36">
      <c r="B54" s="363"/>
      <c r="C54" s="500" t="s">
        <v>916</v>
      </c>
      <c r="D54" s="138" t="s">
        <v>924</v>
      </c>
      <c r="Z54" s="501"/>
      <c r="AA54" s="502"/>
      <c r="AB54" s="312" t="s">
        <v>98</v>
      </c>
      <c r="AC54" s="312" t="s">
        <v>15</v>
      </c>
      <c r="AD54" s="312" t="s">
        <v>98</v>
      </c>
      <c r="AE54" s="364"/>
    </row>
    <row r="55" spans="2:36">
      <c r="B55" s="362"/>
      <c r="C55" s="509"/>
      <c r="D55" s="359" t="s">
        <v>925</v>
      </c>
      <c r="E55" s="359"/>
      <c r="F55" s="359"/>
      <c r="G55" s="359"/>
      <c r="H55" s="359"/>
      <c r="I55" s="359"/>
      <c r="J55" s="359"/>
      <c r="K55" s="359"/>
      <c r="L55" s="359"/>
      <c r="M55" s="359"/>
      <c r="N55" s="359"/>
      <c r="O55" s="359"/>
      <c r="P55" s="359"/>
      <c r="Q55" s="359"/>
      <c r="R55" s="359"/>
      <c r="S55" s="359"/>
      <c r="T55" s="359"/>
      <c r="U55" s="359"/>
      <c r="V55" s="359"/>
      <c r="W55" s="359"/>
      <c r="X55" s="359"/>
      <c r="Y55" s="359"/>
      <c r="Z55" s="360"/>
      <c r="AA55" s="358"/>
      <c r="AB55" s="365"/>
      <c r="AC55" s="365"/>
      <c r="AD55" s="359"/>
      <c r="AE55" s="360"/>
    </row>
    <row r="56" spans="2:36">
      <c r="B56" s="138" t="s">
        <v>926</v>
      </c>
    </row>
    <row r="57" spans="2:36">
      <c r="C57" s="138" t="s">
        <v>927</v>
      </c>
    </row>
    <row r="58" spans="2:36">
      <c r="B58" s="138" t="s">
        <v>928</v>
      </c>
    </row>
    <row r="59" spans="2:36">
      <c r="C59" s="138" t="s">
        <v>929</v>
      </c>
    </row>
    <row r="60" spans="2:36">
      <c r="C60" s="138" t="s">
        <v>930</v>
      </c>
    </row>
    <row r="61" spans="2:36">
      <c r="C61" s="138" t="s">
        <v>931</v>
      </c>
      <c r="K61" s="138" t="s">
        <v>932</v>
      </c>
    </row>
    <row r="62" spans="2:36">
      <c r="K62" s="138" t="s">
        <v>933</v>
      </c>
    </row>
    <row r="63" spans="2:36">
      <c r="K63" s="138" t="s">
        <v>934</v>
      </c>
    </row>
    <row r="64" spans="2:36">
      <c r="K64" s="138" t="s">
        <v>935</v>
      </c>
    </row>
    <row r="65" spans="2:11">
      <c r="K65" s="138" t="s">
        <v>936</v>
      </c>
    </row>
    <row r="66" spans="2:11">
      <c r="B66" s="138" t="s">
        <v>937</v>
      </c>
    </row>
    <row r="67" spans="2:11">
      <c r="C67" s="138" t="s">
        <v>938</v>
      </c>
    </row>
    <row r="68" spans="2:11">
      <c r="C68" s="138" t="s">
        <v>939</v>
      </c>
    </row>
    <row r="69" spans="2:11">
      <c r="C69" s="138" t="s">
        <v>940</v>
      </c>
    </row>
    <row r="81" spans="12:12">
      <c r="L81" s="510"/>
    </row>
    <row r="122" spans="3:7">
      <c r="C122" s="359"/>
      <c r="D122" s="359"/>
      <c r="E122" s="359"/>
      <c r="F122" s="359"/>
      <c r="G122" s="359"/>
    </row>
    <row r="123" spans="3:7">
      <c r="C123" s="488"/>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3"/>
  <dataValidations count="1">
    <dataValidation type="list" allowBlank="1" showInputMessage="1" showErrorMessage="1" sqref="K9 Q9 AB19 AD19 AB28:AB29 AD28:AD29 AB44 AD44 AB48 AD48 AB51 AD51 AB54 AD54 R10:R15 F9:F15" xr:uid="{00000000-0002-0000-0900-000000000000}">
      <formula1>"□,■"</formula1>
    </dataValidation>
  </dataValidations>
  <pageMargins left="0.70866141732283472" right="0.70866141732283472" top="0.74803149606299213" bottom="0.74803149606299213" header="0.31496062992125984" footer="0.31496062992125984"/>
  <pageSetup paperSize="9" scale="6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AE123"/>
  <sheetViews>
    <sheetView view="pageBreakPreview" zoomScale="40" zoomScaleNormal="100" zoomScaleSheetLayoutView="40" workbookViewId="0"/>
  </sheetViews>
  <sheetFormatPr defaultColWidth="3.5" defaultRowHeight="13.5"/>
  <cols>
    <col min="1" max="1" width="1.25" style="386" customWidth="1"/>
    <col min="2" max="2" width="3.125" style="459" customWidth="1"/>
    <col min="3" max="31" width="3.125" style="386" customWidth="1"/>
    <col min="32" max="32" width="1.25" style="386" customWidth="1"/>
    <col min="33" max="16384" width="3.5" style="386"/>
  </cols>
  <sheetData>
    <row r="1" spans="2:31" s="138" customFormat="1"/>
    <row r="2" spans="2:31" s="138" customFormat="1">
      <c r="B2" s="138" t="s">
        <v>941</v>
      </c>
    </row>
    <row r="3" spans="2:31" s="138" customFormat="1">
      <c r="V3" s="460" t="s">
        <v>759</v>
      </c>
      <c r="W3" s="1353"/>
      <c r="X3" s="1353"/>
      <c r="Y3" s="460" t="s">
        <v>760</v>
      </c>
      <c r="Z3" s="1353"/>
      <c r="AA3" s="1353"/>
      <c r="AB3" s="460" t="s">
        <v>761</v>
      </c>
      <c r="AC3" s="1353"/>
      <c r="AD3" s="1353"/>
      <c r="AE3" s="460" t="s">
        <v>762</v>
      </c>
    </row>
    <row r="4" spans="2:31" s="138" customFormat="1">
      <c r="AE4" s="460"/>
    </row>
    <row r="5" spans="2:31" s="138" customFormat="1">
      <c r="B5" s="1353" t="s">
        <v>942</v>
      </c>
      <c r="C5" s="1353"/>
      <c r="D5" s="1353"/>
      <c r="E5" s="1353"/>
      <c r="F5" s="1353"/>
      <c r="G5" s="1353"/>
      <c r="H5" s="1353"/>
      <c r="I5" s="1353"/>
      <c r="J5" s="1353"/>
      <c r="K5" s="1353"/>
      <c r="L5" s="1353"/>
      <c r="M5" s="1353"/>
      <c r="N5" s="1353"/>
      <c r="O5" s="1353"/>
      <c r="P5" s="1353"/>
      <c r="Q5" s="1353"/>
      <c r="R5" s="1353"/>
      <c r="S5" s="1353"/>
      <c r="T5" s="1353"/>
      <c r="U5" s="1353"/>
      <c r="V5" s="1353"/>
      <c r="W5" s="1353"/>
      <c r="X5" s="1353"/>
      <c r="Y5" s="1353"/>
      <c r="Z5" s="1353"/>
      <c r="AA5" s="1353"/>
      <c r="AB5" s="1353"/>
      <c r="AC5" s="1353"/>
      <c r="AD5" s="1353"/>
      <c r="AE5" s="1353"/>
    </row>
    <row r="6" spans="2:31" s="138" customFormat="1" ht="26.25" customHeight="1">
      <c r="B6" s="1456" t="s">
        <v>943</v>
      </c>
      <c r="C6" s="1456"/>
      <c r="D6" s="1456"/>
      <c r="E6" s="1456"/>
      <c r="F6" s="1456"/>
      <c r="G6" s="1456"/>
      <c r="H6" s="1456"/>
      <c r="I6" s="1456"/>
      <c r="J6" s="1456"/>
      <c r="K6" s="1456"/>
      <c r="L6" s="1456"/>
      <c r="M6" s="1456"/>
      <c r="N6" s="1456"/>
      <c r="O6" s="1456"/>
      <c r="P6" s="1456"/>
      <c r="Q6" s="1456"/>
      <c r="R6" s="1456"/>
      <c r="S6" s="1456"/>
      <c r="T6" s="1456"/>
      <c r="U6" s="1456"/>
      <c r="V6" s="1456"/>
      <c r="W6" s="1456"/>
      <c r="X6" s="1456"/>
      <c r="Y6" s="1456"/>
      <c r="Z6" s="1456"/>
      <c r="AA6" s="1456"/>
      <c r="AB6" s="1456"/>
      <c r="AC6" s="1456"/>
      <c r="AD6" s="1456"/>
      <c r="AE6" s="1456"/>
    </row>
    <row r="7" spans="2:31" s="138" customFormat="1"/>
    <row r="8" spans="2:31" s="138" customFormat="1" ht="23.25" customHeight="1">
      <c r="B8" s="1603" t="s">
        <v>944</v>
      </c>
      <c r="C8" s="1603"/>
      <c r="D8" s="1603"/>
      <c r="E8" s="1603"/>
      <c r="F8" s="1355"/>
      <c r="G8" s="1604"/>
      <c r="H8" s="1605"/>
      <c r="I8" s="1605"/>
      <c r="J8" s="1605"/>
      <c r="K8" s="1605"/>
      <c r="L8" s="1605"/>
      <c r="M8" s="1605"/>
      <c r="N8" s="1605"/>
      <c r="O8" s="1605"/>
      <c r="P8" s="1605"/>
      <c r="Q8" s="1605"/>
      <c r="R8" s="1605"/>
      <c r="S8" s="1605"/>
      <c r="T8" s="1605"/>
      <c r="U8" s="1605"/>
      <c r="V8" s="1605"/>
      <c r="W8" s="1605"/>
      <c r="X8" s="1605"/>
      <c r="Y8" s="1605"/>
      <c r="Z8" s="1605"/>
      <c r="AA8" s="1605"/>
      <c r="AB8" s="1605"/>
      <c r="AC8" s="1605"/>
      <c r="AD8" s="1605"/>
      <c r="AE8" s="1606"/>
    </row>
    <row r="9" spans="2:31" ht="23.25" customHeight="1">
      <c r="B9" s="1355" t="s">
        <v>945</v>
      </c>
      <c r="C9" s="1356"/>
      <c r="D9" s="1356"/>
      <c r="E9" s="1356"/>
      <c r="F9" s="1357"/>
      <c r="G9" s="461" t="s">
        <v>98</v>
      </c>
      <c r="H9" s="462" t="s">
        <v>837</v>
      </c>
      <c r="I9" s="462"/>
      <c r="J9" s="462"/>
      <c r="K9" s="462"/>
      <c r="L9" s="466" t="s">
        <v>98</v>
      </c>
      <c r="M9" s="462" t="s">
        <v>838</v>
      </c>
      <c r="N9" s="462"/>
      <c r="O9" s="462"/>
      <c r="P9" s="462"/>
      <c r="Q9" s="466" t="s">
        <v>98</v>
      </c>
      <c r="R9" s="462" t="s">
        <v>839</v>
      </c>
      <c r="S9" s="511"/>
      <c r="T9" s="511"/>
      <c r="U9" s="511"/>
      <c r="V9" s="511"/>
      <c r="W9" s="511"/>
      <c r="X9" s="511"/>
      <c r="Y9" s="511"/>
      <c r="Z9" s="511"/>
      <c r="AA9" s="511"/>
      <c r="AB9" s="511"/>
      <c r="AC9" s="511"/>
      <c r="AD9" s="511"/>
      <c r="AE9" s="512"/>
    </row>
    <row r="10" spans="2:31" ht="23.25" customHeight="1">
      <c r="B10" s="1586" t="s">
        <v>946</v>
      </c>
      <c r="C10" s="1587"/>
      <c r="D10" s="1587"/>
      <c r="E10" s="1587"/>
      <c r="F10" s="1588"/>
      <c r="G10" s="312" t="s">
        <v>98</v>
      </c>
      <c r="H10" s="138" t="s">
        <v>947</v>
      </c>
      <c r="I10" s="468"/>
      <c r="J10" s="468"/>
      <c r="K10" s="468"/>
      <c r="L10" s="468"/>
      <c r="M10" s="468"/>
      <c r="N10" s="468"/>
      <c r="O10" s="468"/>
      <c r="P10" s="468"/>
      <c r="Q10" s="468"/>
      <c r="R10" s="312" t="s">
        <v>98</v>
      </c>
      <c r="S10" s="513" t="s">
        <v>948</v>
      </c>
      <c r="T10" s="513"/>
      <c r="U10" s="513"/>
      <c r="V10" s="312" t="s">
        <v>98</v>
      </c>
      <c r="W10" s="513" t="s">
        <v>949</v>
      </c>
      <c r="X10" s="513"/>
      <c r="Y10" s="513"/>
      <c r="Z10" s="312" t="s">
        <v>98</v>
      </c>
      <c r="AA10" s="513" t="s">
        <v>950</v>
      </c>
      <c r="AB10" s="513"/>
      <c r="AC10" s="513"/>
      <c r="AD10" s="513"/>
      <c r="AE10" s="514"/>
    </row>
    <row r="11" spans="2:31" ht="23.25" customHeight="1">
      <c r="B11" s="1608"/>
      <c r="C11" s="1609"/>
      <c r="D11" s="1609"/>
      <c r="E11" s="1609"/>
      <c r="F11" s="1610"/>
      <c r="G11" s="312" t="s">
        <v>98</v>
      </c>
      <c r="H11" s="138" t="s">
        <v>951</v>
      </c>
      <c r="I11" s="468"/>
      <c r="J11" s="468"/>
      <c r="K11" s="468"/>
      <c r="L11" s="468"/>
      <c r="M11" s="468"/>
      <c r="N11" s="468"/>
      <c r="O11" s="468"/>
      <c r="P11" s="468"/>
      <c r="Q11" s="468"/>
      <c r="R11" s="312" t="s">
        <v>98</v>
      </c>
      <c r="S11" s="138" t="s">
        <v>952</v>
      </c>
      <c r="T11" s="513"/>
      <c r="U11" s="513"/>
      <c r="V11" s="513"/>
      <c r="W11" s="513"/>
      <c r="X11" s="513"/>
      <c r="Y11" s="513"/>
      <c r="Z11" s="513"/>
      <c r="AA11" s="513"/>
      <c r="AB11" s="513"/>
      <c r="AC11" s="513"/>
      <c r="AD11" s="513"/>
      <c r="AE11" s="514"/>
    </row>
    <row r="12" spans="2:31" ht="23.25" customHeight="1">
      <c r="B12" s="1608"/>
      <c r="C12" s="1609"/>
      <c r="D12" s="1609"/>
      <c r="E12" s="1609"/>
      <c r="F12" s="1610"/>
      <c r="G12" s="312" t="s">
        <v>98</v>
      </c>
      <c r="H12" s="138" t="s">
        <v>953</v>
      </c>
      <c r="I12" s="468"/>
      <c r="J12" s="468"/>
      <c r="K12" s="468"/>
      <c r="L12" s="468"/>
      <c r="M12" s="468"/>
      <c r="N12" s="468"/>
      <c r="O12" s="468"/>
      <c r="P12" s="468"/>
      <c r="Q12" s="468"/>
      <c r="R12" s="312" t="s">
        <v>98</v>
      </c>
      <c r="S12" s="138" t="s">
        <v>954</v>
      </c>
      <c r="T12" s="513"/>
      <c r="U12" s="513"/>
      <c r="V12" s="513"/>
      <c r="W12" s="513"/>
      <c r="X12" s="513"/>
      <c r="Y12" s="513"/>
      <c r="Z12" s="513"/>
      <c r="AA12" s="513"/>
      <c r="AB12" s="513"/>
      <c r="AC12" s="513"/>
      <c r="AD12" s="513"/>
      <c r="AE12" s="514"/>
    </row>
    <row r="13" spans="2:31" ht="23.25" customHeight="1">
      <c r="B13" s="1589"/>
      <c r="C13" s="1590"/>
      <c r="D13" s="1590"/>
      <c r="E13" s="1590"/>
      <c r="F13" s="1591"/>
      <c r="G13" s="312" t="s">
        <v>98</v>
      </c>
      <c r="H13" s="138" t="s">
        <v>955</v>
      </c>
      <c r="I13" s="513"/>
      <c r="J13" s="513"/>
      <c r="K13" s="513"/>
      <c r="L13" s="513"/>
      <c r="M13" s="468"/>
      <c r="N13" s="468"/>
      <c r="O13" s="468"/>
      <c r="P13" s="468"/>
      <c r="Q13" s="468"/>
      <c r="X13" s="513"/>
      <c r="Y13" s="513"/>
      <c r="Z13" s="513"/>
      <c r="AA13" s="513"/>
      <c r="AB13" s="513"/>
      <c r="AC13" s="513"/>
      <c r="AD13" s="513"/>
      <c r="AE13" s="514"/>
    </row>
    <row r="14" spans="2:31" ht="23.25" customHeight="1">
      <c r="B14" s="1586" t="s">
        <v>956</v>
      </c>
      <c r="C14" s="1587"/>
      <c r="D14" s="1587"/>
      <c r="E14" s="1587"/>
      <c r="F14" s="1588"/>
      <c r="G14" s="499" t="s">
        <v>98</v>
      </c>
      <c r="H14" s="488" t="s">
        <v>957</v>
      </c>
      <c r="I14" s="490"/>
      <c r="J14" s="490"/>
      <c r="K14" s="490"/>
      <c r="L14" s="490"/>
      <c r="M14" s="490"/>
      <c r="N14" s="490"/>
      <c r="O14" s="490"/>
      <c r="P14" s="490"/>
      <c r="Q14" s="490"/>
      <c r="R14" s="490"/>
      <c r="S14" s="489" t="s">
        <v>98</v>
      </c>
      <c r="T14" s="488" t="s">
        <v>958</v>
      </c>
      <c r="U14" s="515"/>
      <c r="V14" s="515"/>
      <c r="W14" s="515"/>
      <c r="X14" s="515"/>
      <c r="Y14" s="515"/>
      <c r="Z14" s="515"/>
      <c r="AA14" s="515"/>
      <c r="AB14" s="515"/>
      <c r="AC14" s="515"/>
      <c r="AD14" s="515"/>
      <c r="AE14" s="516"/>
    </row>
    <row r="15" spans="2:31" ht="23.25" customHeight="1">
      <c r="B15" s="1589"/>
      <c r="C15" s="1590"/>
      <c r="D15" s="1590"/>
      <c r="E15" s="1590"/>
      <c r="F15" s="1591"/>
      <c r="G15" s="358" t="s">
        <v>98</v>
      </c>
      <c r="H15" s="359" t="s">
        <v>959</v>
      </c>
      <c r="I15" s="517"/>
      <c r="J15" s="517"/>
      <c r="K15" s="517"/>
      <c r="L15" s="517"/>
      <c r="M15" s="517"/>
      <c r="N15" s="517"/>
      <c r="O15" s="517"/>
      <c r="P15" s="517"/>
      <c r="Q15" s="517"/>
      <c r="R15" s="517"/>
      <c r="S15" s="518"/>
      <c r="T15" s="518"/>
      <c r="U15" s="518"/>
      <c r="V15" s="518"/>
      <c r="W15" s="518"/>
      <c r="X15" s="518"/>
      <c r="Y15" s="518"/>
      <c r="Z15" s="518"/>
      <c r="AA15" s="518"/>
      <c r="AB15" s="518"/>
      <c r="AC15" s="518"/>
      <c r="AD15" s="518"/>
      <c r="AE15" s="519"/>
    </row>
    <row r="16" spans="2:31" s="138" customFormat="1"/>
    <row r="17" spans="2:31" s="138" customFormat="1">
      <c r="B17" s="138" t="s">
        <v>960</v>
      </c>
    </row>
    <row r="18" spans="2:31" s="138" customFormat="1">
      <c r="B18" s="138" t="s">
        <v>961</v>
      </c>
      <c r="AD18" s="468"/>
      <c r="AE18" s="468"/>
    </row>
    <row r="19" spans="2:31" s="138" customFormat="1" ht="6" customHeight="1"/>
    <row r="20" spans="2:31" s="138" customFormat="1" ht="6" customHeight="1">
      <c r="B20" s="1459" t="s">
        <v>962</v>
      </c>
      <c r="C20" s="1460"/>
      <c r="D20" s="1460"/>
      <c r="E20" s="1460"/>
      <c r="F20" s="1480"/>
      <c r="G20" s="497"/>
      <c r="H20" s="488"/>
      <c r="I20" s="488"/>
      <c r="J20" s="488"/>
      <c r="K20" s="488"/>
      <c r="L20" s="488"/>
      <c r="M20" s="488"/>
      <c r="N20" s="488"/>
      <c r="O20" s="488"/>
      <c r="P20" s="488"/>
      <c r="Q20" s="488"/>
      <c r="R20" s="488"/>
      <c r="S20" s="488"/>
      <c r="T20" s="488"/>
      <c r="U20" s="488"/>
      <c r="V20" s="488"/>
      <c r="W20" s="488"/>
      <c r="X20" s="488"/>
      <c r="Y20" s="488"/>
      <c r="Z20" s="488"/>
      <c r="AA20" s="497"/>
      <c r="AB20" s="488"/>
      <c r="AC20" s="488"/>
      <c r="AD20" s="490"/>
      <c r="AE20" s="498"/>
    </row>
    <row r="21" spans="2:31" s="138" customFormat="1" ht="13.5" customHeight="1">
      <c r="B21" s="1611"/>
      <c r="C21" s="1456"/>
      <c r="D21" s="1456"/>
      <c r="E21" s="1456"/>
      <c r="F21" s="1457"/>
      <c r="G21" s="363"/>
      <c r="H21" s="138" t="s">
        <v>963</v>
      </c>
      <c r="AA21" s="363"/>
      <c r="AB21" s="520" t="s">
        <v>882</v>
      </c>
      <c r="AC21" s="520" t="s">
        <v>15</v>
      </c>
      <c r="AD21" s="520" t="s">
        <v>883</v>
      </c>
      <c r="AE21" s="521"/>
    </row>
    <row r="22" spans="2:31" s="138" customFormat="1" ht="15.75" customHeight="1">
      <c r="B22" s="1611"/>
      <c r="C22" s="1456"/>
      <c r="D22" s="1456"/>
      <c r="E22" s="1456"/>
      <c r="F22" s="1457"/>
      <c r="G22" s="363"/>
      <c r="I22" s="522" t="s">
        <v>137</v>
      </c>
      <c r="J22" s="1613" t="s">
        <v>964</v>
      </c>
      <c r="K22" s="1607"/>
      <c r="L22" s="1607"/>
      <c r="M22" s="1607"/>
      <c r="N22" s="1607"/>
      <c r="O22" s="1607"/>
      <c r="P22" s="1607"/>
      <c r="Q22" s="1607"/>
      <c r="R22" s="1607"/>
      <c r="S22" s="1607"/>
      <c r="T22" s="1607"/>
      <c r="U22" s="1607"/>
      <c r="V22" s="1348"/>
      <c r="W22" s="1349"/>
      <c r="X22" s="487" t="s">
        <v>782</v>
      </c>
      <c r="AA22" s="363"/>
      <c r="AB22" s="506"/>
      <c r="AC22" s="312"/>
      <c r="AD22" s="506"/>
      <c r="AE22" s="469"/>
    </row>
    <row r="23" spans="2:31" s="138" customFormat="1" ht="15.75" customHeight="1">
      <c r="B23" s="1611"/>
      <c r="C23" s="1456"/>
      <c r="D23" s="1456"/>
      <c r="E23" s="1456"/>
      <c r="F23" s="1457"/>
      <c r="G23" s="363"/>
      <c r="I23" s="523" t="s">
        <v>965</v>
      </c>
      <c r="J23" s="524" t="s">
        <v>966</v>
      </c>
      <c r="K23" s="359"/>
      <c r="L23" s="359"/>
      <c r="M23" s="359"/>
      <c r="N23" s="359"/>
      <c r="O23" s="359"/>
      <c r="P23" s="359"/>
      <c r="Q23" s="359"/>
      <c r="R23" s="359"/>
      <c r="S23" s="359"/>
      <c r="T23" s="359"/>
      <c r="U23" s="359"/>
      <c r="V23" s="1581"/>
      <c r="W23" s="1582"/>
      <c r="X23" s="360" t="s">
        <v>782</v>
      </c>
      <c r="Z23" s="525"/>
      <c r="AA23" s="473"/>
      <c r="AB23" s="312" t="s">
        <v>98</v>
      </c>
      <c r="AC23" s="312" t="s">
        <v>15</v>
      </c>
      <c r="AD23" s="312" t="s">
        <v>98</v>
      </c>
      <c r="AE23" s="469"/>
    </row>
    <row r="24" spans="2:31" s="138" customFormat="1">
      <c r="B24" s="1611"/>
      <c r="C24" s="1456"/>
      <c r="D24" s="1456"/>
      <c r="E24" s="1456"/>
      <c r="F24" s="1457"/>
      <c r="G24" s="363"/>
      <c r="H24" s="138" t="s">
        <v>967</v>
      </c>
      <c r="AA24" s="363"/>
      <c r="AD24" s="468"/>
      <c r="AE24" s="469"/>
    </row>
    <row r="25" spans="2:31" s="138" customFormat="1">
      <c r="B25" s="1611"/>
      <c r="C25" s="1456"/>
      <c r="D25" s="1456"/>
      <c r="E25" s="1456"/>
      <c r="F25" s="1457"/>
      <c r="G25" s="363"/>
      <c r="H25" s="138" t="s">
        <v>968</v>
      </c>
      <c r="U25" s="525"/>
      <c r="V25" s="525"/>
      <c r="AA25" s="363"/>
      <c r="AD25" s="468"/>
      <c r="AE25" s="469"/>
    </row>
    <row r="26" spans="2:31" s="138" customFormat="1" ht="29.25" customHeight="1">
      <c r="B26" s="1611"/>
      <c r="C26" s="1456"/>
      <c r="D26" s="1456"/>
      <c r="E26" s="1456"/>
      <c r="F26" s="1457"/>
      <c r="G26" s="363"/>
      <c r="I26" s="522" t="s">
        <v>969</v>
      </c>
      <c r="J26" s="1607" t="s">
        <v>970</v>
      </c>
      <c r="K26" s="1607"/>
      <c r="L26" s="1607"/>
      <c r="M26" s="1607"/>
      <c r="N26" s="1607"/>
      <c r="O26" s="1607"/>
      <c r="P26" s="1607"/>
      <c r="Q26" s="1607"/>
      <c r="R26" s="1607"/>
      <c r="S26" s="1607"/>
      <c r="T26" s="1607"/>
      <c r="U26" s="1607"/>
      <c r="V26" s="1348"/>
      <c r="W26" s="1349"/>
      <c r="X26" s="487" t="s">
        <v>782</v>
      </c>
      <c r="Z26" s="525"/>
      <c r="AA26" s="473"/>
      <c r="AB26" s="312" t="s">
        <v>98</v>
      </c>
      <c r="AC26" s="312" t="s">
        <v>15</v>
      </c>
      <c r="AD26" s="312" t="s">
        <v>98</v>
      </c>
      <c r="AE26" s="469"/>
    </row>
    <row r="27" spans="2:31" s="138" customFormat="1" ht="6" customHeight="1">
      <c r="B27" s="1612"/>
      <c r="C27" s="1451"/>
      <c r="D27" s="1451"/>
      <c r="E27" s="1451"/>
      <c r="F27" s="1452"/>
      <c r="G27" s="362"/>
      <c r="H27" s="359"/>
      <c r="I27" s="359"/>
      <c r="J27" s="359"/>
      <c r="K27" s="359"/>
      <c r="L27" s="359"/>
      <c r="M27" s="359"/>
      <c r="N27" s="359"/>
      <c r="O27" s="359"/>
      <c r="P27" s="359"/>
      <c r="Q27" s="359"/>
      <c r="R27" s="359"/>
      <c r="S27" s="359"/>
      <c r="T27" s="359"/>
      <c r="U27" s="526"/>
      <c r="V27" s="526"/>
      <c r="W27" s="359"/>
      <c r="X27" s="359"/>
      <c r="Y27" s="359"/>
      <c r="Z27" s="359"/>
      <c r="AA27" s="362"/>
      <c r="AB27" s="359"/>
      <c r="AC27" s="359"/>
      <c r="AD27" s="517"/>
      <c r="AE27" s="527"/>
    </row>
    <row r="28" spans="2:31" s="138" customFormat="1" ht="6" customHeight="1">
      <c r="B28" s="528"/>
      <c r="C28" s="529"/>
      <c r="D28" s="529"/>
      <c r="E28" s="529"/>
      <c r="F28" s="530"/>
      <c r="G28" s="497"/>
      <c r="H28" s="488"/>
      <c r="I28" s="488"/>
      <c r="J28" s="488"/>
      <c r="K28" s="488"/>
      <c r="L28" s="488"/>
      <c r="M28" s="488"/>
      <c r="N28" s="488"/>
      <c r="O28" s="488"/>
      <c r="P28" s="488"/>
      <c r="Q28" s="488"/>
      <c r="R28" s="488"/>
      <c r="S28" s="488"/>
      <c r="T28" s="488"/>
      <c r="U28" s="531"/>
      <c r="V28" s="531"/>
      <c r="W28" s="488"/>
      <c r="X28" s="488"/>
      <c r="Y28" s="488"/>
      <c r="Z28" s="488"/>
      <c r="AA28" s="488"/>
      <c r="AB28" s="488"/>
      <c r="AC28" s="488"/>
      <c r="AD28" s="490"/>
      <c r="AE28" s="498"/>
    </row>
    <row r="29" spans="2:31" s="138" customFormat="1">
      <c r="B29" s="1611" t="s">
        <v>971</v>
      </c>
      <c r="C29" s="1456"/>
      <c r="D29" s="1456"/>
      <c r="E29" s="1456"/>
      <c r="F29" s="1457"/>
      <c r="G29" s="532" t="s">
        <v>972</v>
      </c>
      <c r="I29" s="533"/>
      <c r="J29" s="533"/>
      <c r="K29" s="533"/>
      <c r="L29" s="533"/>
      <c r="M29" s="533"/>
      <c r="N29" s="533"/>
      <c r="O29" s="533"/>
      <c r="P29" s="533"/>
      <c r="Q29" s="533"/>
      <c r="R29" s="533"/>
      <c r="S29" s="533"/>
      <c r="T29" s="533"/>
      <c r="U29" s="533"/>
      <c r="V29" s="533"/>
      <c r="W29" s="533"/>
      <c r="X29" s="533"/>
      <c r="Y29" s="533"/>
      <c r="Z29" s="533"/>
      <c r="AA29" s="533"/>
      <c r="AB29" s="533"/>
      <c r="AC29" s="533"/>
      <c r="AD29" s="468"/>
      <c r="AE29" s="469"/>
    </row>
    <row r="30" spans="2:31" s="138" customFormat="1" ht="54" customHeight="1">
      <c r="B30" s="1611"/>
      <c r="C30" s="1456"/>
      <c r="D30" s="1456"/>
      <c r="E30" s="1456"/>
      <c r="F30" s="1457"/>
      <c r="G30" s="1614"/>
      <c r="H30" s="1615"/>
      <c r="I30" s="1615"/>
      <c r="J30" s="1615"/>
      <c r="K30" s="1615"/>
      <c r="L30" s="1615"/>
      <c r="M30" s="1615"/>
      <c r="N30" s="1615"/>
      <c r="O30" s="1615"/>
      <c r="P30" s="1615"/>
      <c r="Q30" s="1615"/>
      <c r="R30" s="1615"/>
      <c r="S30" s="1615"/>
      <c r="T30" s="1615"/>
      <c r="U30" s="1615"/>
      <c r="V30" s="1615"/>
      <c r="W30" s="1615"/>
      <c r="X30" s="1615"/>
      <c r="Y30" s="1615"/>
      <c r="Z30" s="1615"/>
      <c r="AA30" s="1615"/>
      <c r="AB30" s="1615"/>
      <c r="AC30" s="1615"/>
      <c r="AD30" s="1615"/>
      <c r="AE30" s="1616"/>
    </row>
    <row r="31" spans="2:31" s="138" customFormat="1" ht="6" customHeight="1">
      <c r="B31" s="534"/>
      <c r="C31" s="535"/>
      <c r="D31" s="535"/>
      <c r="E31" s="535"/>
      <c r="F31" s="536"/>
      <c r="G31" s="362"/>
      <c r="H31" s="359"/>
      <c r="I31" s="359"/>
      <c r="J31" s="359"/>
      <c r="K31" s="359"/>
      <c r="L31" s="359"/>
      <c r="M31" s="359"/>
      <c r="N31" s="359"/>
      <c r="O31" s="359"/>
      <c r="P31" s="359"/>
      <c r="Q31" s="359"/>
      <c r="R31" s="359"/>
      <c r="S31" s="359"/>
      <c r="T31" s="359"/>
      <c r="U31" s="526"/>
      <c r="V31" s="526"/>
      <c r="W31" s="359"/>
      <c r="X31" s="359"/>
      <c r="Y31" s="359"/>
      <c r="Z31" s="359"/>
      <c r="AA31" s="359"/>
      <c r="AB31" s="359"/>
      <c r="AC31" s="359"/>
      <c r="AD31" s="517"/>
      <c r="AE31" s="527"/>
    </row>
    <row r="32" spans="2:31" s="138" customFormat="1" ht="9.75" customHeight="1">
      <c r="B32" s="537"/>
      <c r="C32" s="537"/>
      <c r="D32" s="537"/>
      <c r="E32" s="537"/>
      <c r="F32" s="537"/>
      <c r="U32" s="525"/>
      <c r="V32" s="525"/>
    </row>
    <row r="33" spans="2:31" s="138" customFormat="1">
      <c r="B33" s="138" t="s">
        <v>973</v>
      </c>
      <c r="C33" s="537"/>
      <c r="D33" s="537"/>
      <c r="E33" s="537"/>
      <c r="F33" s="537"/>
      <c r="U33" s="525"/>
      <c r="V33" s="525"/>
    </row>
    <row r="34" spans="2:31" s="138" customFormat="1" ht="6.75" customHeight="1">
      <c r="B34" s="537"/>
      <c r="C34" s="537"/>
      <c r="D34" s="537"/>
      <c r="E34" s="537"/>
      <c r="F34" s="537"/>
      <c r="U34" s="525"/>
      <c r="V34" s="525"/>
    </row>
    <row r="35" spans="2:31" s="138" customFormat="1" ht="4.5" customHeight="1">
      <c r="B35" s="1459" t="s">
        <v>962</v>
      </c>
      <c r="C35" s="1460"/>
      <c r="D35" s="1460"/>
      <c r="E35" s="1460"/>
      <c r="F35" s="1480"/>
      <c r="G35" s="488"/>
      <c r="H35" s="488"/>
      <c r="I35" s="488"/>
      <c r="J35" s="488"/>
      <c r="K35" s="488"/>
      <c r="L35" s="488"/>
      <c r="M35" s="488"/>
      <c r="N35" s="488"/>
      <c r="O35" s="488"/>
      <c r="P35" s="488"/>
      <c r="Q35" s="488"/>
      <c r="R35" s="488"/>
      <c r="S35" s="488"/>
      <c r="T35" s="488"/>
      <c r="U35" s="488"/>
      <c r="V35" s="488"/>
      <c r="W35" s="488"/>
      <c r="X35" s="488"/>
      <c r="Y35" s="488"/>
      <c r="Z35" s="488"/>
      <c r="AA35" s="497"/>
      <c r="AB35" s="488"/>
      <c r="AC35" s="488"/>
      <c r="AD35" s="490"/>
      <c r="AE35" s="498"/>
    </row>
    <row r="36" spans="2:31" s="138" customFormat="1" ht="13.5" customHeight="1">
      <c r="B36" s="1611"/>
      <c r="C36" s="1456"/>
      <c r="D36" s="1456"/>
      <c r="E36" s="1456"/>
      <c r="F36" s="1457"/>
      <c r="H36" s="138" t="s">
        <v>974</v>
      </c>
      <c r="AA36" s="363"/>
      <c r="AB36" s="520" t="s">
        <v>882</v>
      </c>
      <c r="AC36" s="520" t="s">
        <v>15</v>
      </c>
      <c r="AD36" s="520" t="s">
        <v>883</v>
      </c>
      <c r="AE36" s="521"/>
    </row>
    <row r="37" spans="2:31" s="138" customFormat="1" ht="15.75" customHeight="1">
      <c r="B37" s="1611"/>
      <c r="C37" s="1456"/>
      <c r="D37" s="1456"/>
      <c r="E37" s="1456"/>
      <c r="F37" s="1457"/>
      <c r="I37" s="538" t="s">
        <v>137</v>
      </c>
      <c r="J37" s="1613" t="s">
        <v>964</v>
      </c>
      <c r="K37" s="1607"/>
      <c r="L37" s="1607"/>
      <c r="M37" s="1607"/>
      <c r="N37" s="1607"/>
      <c r="O37" s="1607"/>
      <c r="P37" s="1607"/>
      <c r="Q37" s="1607"/>
      <c r="R37" s="1607"/>
      <c r="S37" s="1607"/>
      <c r="T37" s="1607"/>
      <c r="U37" s="1607"/>
      <c r="V37" s="1348"/>
      <c r="W37" s="1349"/>
      <c r="X37" s="487" t="s">
        <v>782</v>
      </c>
      <c r="AA37" s="363"/>
      <c r="AB37" s="506"/>
      <c r="AC37" s="312"/>
      <c r="AD37" s="506"/>
      <c r="AE37" s="469"/>
    </row>
    <row r="38" spans="2:31" s="138" customFormat="1" ht="15.75" customHeight="1">
      <c r="B38" s="1612"/>
      <c r="C38" s="1451"/>
      <c r="D38" s="1451"/>
      <c r="E38" s="1451"/>
      <c r="F38" s="1452"/>
      <c r="I38" s="522" t="s">
        <v>965</v>
      </c>
      <c r="J38" s="524" t="s">
        <v>966</v>
      </c>
      <c r="K38" s="359"/>
      <c r="L38" s="359"/>
      <c r="M38" s="359"/>
      <c r="N38" s="359"/>
      <c r="O38" s="359"/>
      <c r="P38" s="359"/>
      <c r="Q38" s="359"/>
      <c r="R38" s="359"/>
      <c r="S38" s="359"/>
      <c r="T38" s="359"/>
      <c r="U38" s="359"/>
      <c r="V38" s="1581"/>
      <c r="W38" s="1582"/>
      <c r="X38" s="359" t="s">
        <v>782</v>
      </c>
      <c r="Y38" s="363"/>
      <c r="Z38" s="525"/>
      <c r="AA38" s="473"/>
      <c r="AB38" s="312" t="s">
        <v>98</v>
      </c>
      <c r="AC38" s="312" t="s">
        <v>15</v>
      </c>
      <c r="AD38" s="312" t="s">
        <v>98</v>
      </c>
      <c r="AE38" s="469"/>
    </row>
    <row r="39" spans="2:31" s="138" customFormat="1" ht="6" customHeight="1">
      <c r="B39" s="1612"/>
      <c r="C39" s="1380"/>
      <c r="D39" s="1451"/>
      <c r="E39" s="1451"/>
      <c r="F39" s="1452"/>
      <c r="G39" s="359"/>
      <c r="H39" s="359"/>
      <c r="I39" s="359"/>
      <c r="J39" s="359"/>
      <c r="K39" s="359"/>
      <c r="L39" s="359"/>
      <c r="M39" s="359"/>
      <c r="N39" s="359"/>
      <c r="O39" s="359"/>
      <c r="P39" s="359"/>
      <c r="Q39" s="359"/>
      <c r="R39" s="359"/>
      <c r="S39" s="359"/>
      <c r="T39" s="359"/>
      <c r="U39" s="526"/>
      <c r="V39" s="539"/>
      <c r="W39" s="365"/>
      <c r="X39" s="359"/>
      <c r="Y39" s="359"/>
      <c r="Z39" s="359"/>
      <c r="AA39" s="362"/>
      <c r="AB39" s="359"/>
      <c r="AC39" s="359"/>
      <c r="AD39" s="517"/>
      <c r="AE39" s="527"/>
    </row>
    <row r="40" spans="2:31" s="138" customFormat="1" ht="9.75" customHeight="1">
      <c r="B40" s="537"/>
      <c r="C40" s="537"/>
      <c r="D40" s="537"/>
      <c r="E40" s="537"/>
      <c r="F40" s="537"/>
      <c r="U40" s="525"/>
      <c r="V40" s="540"/>
      <c r="W40" s="312"/>
    </row>
    <row r="41" spans="2:31" s="138" customFormat="1" ht="13.5" customHeight="1">
      <c r="B41" s="138" t="s">
        <v>975</v>
      </c>
      <c r="C41" s="537"/>
      <c r="D41" s="537"/>
      <c r="E41" s="537"/>
      <c r="F41" s="537"/>
      <c r="U41" s="525"/>
      <c r="V41" s="540"/>
      <c r="W41" s="312"/>
    </row>
    <row r="42" spans="2:31" s="138" customFormat="1">
      <c r="B42" s="507" t="s">
        <v>976</v>
      </c>
      <c r="C42" s="537"/>
      <c r="D42" s="537"/>
      <c r="E42" s="537"/>
      <c r="F42" s="537"/>
      <c r="U42" s="525"/>
      <c r="V42" s="540"/>
      <c r="W42" s="312"/>
    </row>
    <row r="43" spans="2:31" s="138" customFormat="1" ht="4.5" customHeight="1">
      <c r="B43" s="1459" t="s">
        <v>962</v>
      </c>
      <c r="C43" s="1460"/>
      <c r="D43" s="1460"/>
      <c r="E43" s="1460"/>
      <c r="F43" s="1480"/>
      <c r="G43" s="497"/>
      <c r="H43" s="488"/>
      <c r="I43" s="488"/>
      <c r="J43" s="488"/>
      <c r="K43" s="488"/>
      <c r="L43" s="488"/>
      <c r="M43" s="488"/>
      <c r="N43" s="488"/>
      <c r="O43" s="488"/>
      <c r="P43" s="488"/>
      <c r="Q43" s="488"/>
      <c r="R43" s="488"/>
      <c r="S43" s="488"/>
      <c r="T43" s="488"/>
      <c r="U43" s="488"/>
      <c r="V43" s="489"/>
      <c r="W43" s="489"/>
      <c r="X43" s="488"/>
      <c r="Y43" s="488"/>
      <c r="Z43" s="488"/>
      <c r="AA43" s="497"/>
      <c r="AB43" s="488"/>
      <c r="AC43" s="488"/>
      <c r="AD43" s="490"/>
      <c r="AE43" s="498"/>
    </row>
    <row r="44" spans="2:31" s="138" customFormat="1" ht="13.5" customHeight="1">
      <c r="B44" s="1611"/>
      <c r="C44" s="1456"/>
      <c r="D44" s="1456"/>
      <c r="E44" s="1456"/>
      <c r="F44" s="1457"/>
      <c r="G44" s="363"/>
      <c r="H44" s="138" t="s">
        <v>977</v>
      </c>
      <c r="V44" s="312"/>
      <c r="W44" s="312"/>
      <c r="AA44" s="363"/>
      <c r="AB44" s="520" t="s">
        <v>882</v>
      </c>
      <c r="AC44" s="520" t="s">
        <v>15</v>
      </c>
      <c r="AD44" s="520" t="s">
        <v>883</v>
      </c>
      <c r="AE44" s="521"/>
    </row>
    <row r="45" spans="2:31" s="138" customFormat="1" ht="15.75" customHeight="1">
      <c r="B45" s="1611"/>
      <c r="C45" s="1456"/>
      <c r="D45" s="1456"/>
      <c r="E45" s="1456"/>
      <c r="F45" s="1457"/>
      <c r="G45" s="363"/>
      <c r="I45" s="522" t="s">
        <v>137</v>
      </c>
      <c r="J45" s="1613" t="s">
        <v>964</v>
      </c>
      <c r="K45" s="1607"/>
      <c r="L45" s="1607"/>
      <c r="M45" s="1607"/>
      <c r="N45" s="1607"/>
      <c r="O45" s="1607"/>
      <c r="P45" s="1607"/>
      <c r="Q45" s="1607"/>
      <c r="R45" s="1607"/>
      <c r="S45" s="1607"/>
      <c r="T45" s="1607"/>
      <c r="U45" s="1607"/>
      <c r="V45" s="1348"/>
      <c r="W45" s="1349"/>
      <c r="X45" s="487" t="s">
        <v>782</v>
      </c>
      <c r="AA45" s="363"/>
      <c r="AB45" s="506"/>
      <c r="AC45" s="312"/>
      <c r="AD45" s="506"/>
      <c r="AE45" s="469"/>
    </row>
    <row r="46" spans="2:31" s="138" customFormat="1" ht="15.75" customHeight="1">
      <c r="B46" s="1611"/>
      <c r="C46" s="1456"/>
      <c r="D46" s="1456"/>
      <c r="E46" s="1456"/>
      <c r="F46" s="1457"/>
      <c r="G46" s="363"/>
      <c r="I46" s="523" t="s">
        <v>965</v>
      </c>
      <c r="J46" s="524" t="s">
        <v>966</v>
      </c>
      <c r="K46" s="359"/>
      <c r="L46" s="359"/>
      <c r="M46" s="359"/>
      <c r="N46" s="359"/>
      <c r="O46" s="359"/>
      <c r="P46" s="359"/>
      <c r="Q46" s="359"/>
      <c r="R46" s="359"/>
      <c r="S46" s="359"/>
      <c r="T46" s="359"/>
      <c r="U46" s="359"/>
      <c r="V46" s="1581"/>
      <c r="W46" s="1582"/>
      <c r="X46" s="360" t="s">
        <v>782</v>
      </c>
      <c r="Z46" s="525"/>
      <c r="AA46" s="473"/>
      <c r="AB46" s="312" t="s">
        <v>98</v>
      </c>
      <c r="AC46" s="312" t="s">
        <v>15</v>
      </c>
      <c r="AD46" s="312" t="s">
        <v>98</v>
      </c>
      <c r="AE46" s="469"/>
    </row>
    <row r="47" spans="2:31" s="138" customFormat="1" ht="6" customHeight="1">
      <c r="B47" s="1612"/>
      <c r="C47" s="1451"/>
      <c r="D47" s="1451"/>
      <c r="E47" s="1451"/>
      <c r="F47" s="1452"/>
      <c r="G47" s="362"/>
      <c r="H47" s="359"/>
      <c r="I47" s="359"/>
      <c r="J47" s="359"/>
      <c r="K47" s="359"/>
      <c r="L47" s="359"/>
      <c r="M47" s="359"/>
      <c r="N47" s="359"/>
      <c r="O47" s="359"/>
      <c r="P47" s="359"/>
      <c r="Q47" s="359"/>
      <c r="R47" s="359"/>
      <c r="S47" s="359"/>
      <c r="T47" s="359"/>
      <c r="U47" s="526"/>
      <c r="V47" s="539"/>
      <c r="W47" s="365"/>
      <c r="X47" s="359"/>
      <c r="Y47" s="359"/>
      <c r="Z47" s="359"/>
      <c r="AA47" s="362"/>
      <c r="AB47" s="359"/>
      <c r="AC47" s="359"/>
      <c r="AD47" s="517"/>
      <c r="AE47" s="527"/>
    </row>
    <row r="48" spans="2:31" s="138" customFormat="1" ht="4.5" customHeight="1">
      <c r="B48" s="1459" t="s">
        <v>978</v>
      </c>
      <c r="C48" s="1460"/>
      <c r="D48" s="1460"/>
      <c r="E48" s="1460"/>
      <c r="F48" s="1480"/>
      <c r="G48" s="497"/>
      <c r="H48" s="488"/>
      <c r="I48" s="488"/>
      <c r="J48" s="488"/>
      <c r="K48" s="488"/>
      <c r="L48" s="488"/>
      <c r="M48" s="488"/>
      <c r="N48" s="488"/>
      <c r="O48" s="488"/>
      <c r="P48" s="488"/>
      <c r="Q48" s="488"/>
      <c r="R48" s="488"/>
      <c r="S48" s="488"/>
      <c r="T48" s="488"/>
      <c r="U48" s="488"/>
      <c r="V48" s="489"/>
      <c r="W48" s="489"/>
      <c r="X48" s="488"/>
      <c r="Y48" s="488"/>
      <c r="Z48" s="488"/>
      <c r="AA48" s="497"/>
      <c r="AB48" s="488"/>
      <c r="AC48" s="488"/>
      <c r="AD48" s="490"/>
      <c r="AE48" s="498"/>
    </row>
    <row r="49" spans="2:31" s="138" customFormat="1" ht="13.5" customHeight="1">
      <c r="B49" s="1611"/>
      <c r="C49" s="1456"/>
      <c r="D49" s="1456"/>
      <c r="E49" s="1456"/>
      <c r="F49" s="1457"/>
      <c r="G49" s="363"/>
      <c r="H49" s="138" t="s">
        <v>979</v>
      </c>
      <c r="V49" s="312"/>
      <c r="W49" s="312"/>
      <c r="AA49" s="363"/>
      <c r="AB49" s="520" t="s">
        <v>882</v>
      </c>
      <c r="AC49" s="520" t="s">
        <v>15</v>
      </c>
      <c r="AD49" s="520" t="s">
        <v>883</v>
      </c>
      <c r="AE49" s="521"/>
    </row>
    <row r="50" spans="2:31" s="138" customFormat="1">
      <c r="B50" s="1611"/>
      <c r="C50" s="1456"/>
      <c r="D50" s="1456"/>
      <c r="E50" s="1456"/>
      <c r="F50" s="1457"/>
      <c r="G50" s="363"/>
      <c r="I50" s="522" t="s">
        <v>137</v>
      </c>
      <c r="J50" s="1617" t="s">
        <v>980</v>
      </c>
      <c r="K50" s="1618"/>
      <c r="L50" s="1618"/>
      <c r="M50" s="1618"/>
      <c r="N50" s="1618"/>
      <c r="O50" s="1618"/>
      <c r="P50" s="1618"/>
      <c r="Q50" s="1618"/>
      <c r="R50" s="1618"/>
      <c r="S50" s="1618"/>
      <c r="T50" s="1618"/>
      <c r="U50" s="1618"/>
      <c r="V50" s="1354"/>
      <c r="W50" s="1348"/>
      <c r="X50" s="487" t="s">
        <v>782</v>
      </c>
      <c r="AA50" s="363"/>
      <c r="AB50" s="506"/>
      <c r="AC50" s="312"/>
      <c r="AD50" s="506"/>
      <c r="AE50" s="469"/>
    </row>
    <row r="51" spans="2:31" s="138" customFormat="1" ht="14.25" customHeight="1">
      <c r="B51" s="1611"/>
      <c r="C51" s="1456"/>
      <c r="D51" s="1456"/>
      <c r="E51" s="1456"/>
      <c r="F51" s="1457"/>
      <c r="G51" s="363"/>
      <c r="I51" s="523" t="s">
        <v>965</v>
      </c>
      <c r="J51" s="1613" t="s">
        <v>981</v>
      </c>
      <c r="K51" s="1607"/>
      <c r="L51" s="1607"/>
      <c r="M51" s="1607"/>
      <c r="N51" s="1607"/>
      <c r="O51" s="1607"/>
      <c r="P51" s="1607"/>
      <c r="Q51" s="1607"/>
      <c r="R51" s="1607"/>
      <c r="S51" s="1607"/>
      <c r="T51" s="1607"/>
      <c r="U51" s="1607"/>
      <c r="V51" s="1354"/>
      <c r="W51" s="1348"/>
      <c r="X51" s="360" t="s">
        <v>782</v>
      </c>
      <c r="Z51" s="525"/>
      <c r="AA51" s="473"/>
      <c r="AB51" s="312" t="s">
        <v>98</v>
      </c>
      <c r="AC51" s="312" t="s">
        <v>15</v>
      </c>
      <c r="AD51" s="312" t="s">
        <v>98</v>
      </c>
      <c r="AE51" s="469"/>
    </row>
    <row r="52" spans="2:31" s="138" customFormat="1" ht="6" customHeight="1">
      <c r="B52" s="1612"/>
      <c r="C52" s="1451"/>
      <c r="D52" s="1451"/>
      <c r="E52" s="1451"/>
      <c r="F52" s="1452"/>
      <c r="G52" s="362"/>
      <c r="H52" s="359"/>
      <c r="I52" s="359"/>
      <c r="J52" s="359"/>
      <c r="K52" s="359"/>
      <c r="L52" s="359"/>
      <c r="M52" s="359"/>
      <c r="N52" s="359"/>
      <c r="O52" s="359"/>
      <c r="P52" s="359"/>
      <c r="Q52" s="359"/>
      <c r="R52" s="359"/>
      <c r="S52" s="359"/>
      <c r="T52" s="359"/>
      <c r="U52" s="526"/>
      <c r="V52" s="539"/>
      <c r="W52" s="365"/>
      <c r="X52" s="359"/>
      <c r="Y52" s="359"/>
      <c r="Z52" s="359"/>
      <c r="AA52" s="362"/>
      <c r="AB52" s="359"/>
      <c r="AC52" s="359"/>
      <c r="AD52" s="517"/>
      <c r="AE52" s="527"/>
    </row>
    <row r="53" spans="2:31" s="138" customFormat="1" ht="4.5" customHeight="1">
      <c r="B53" s="1459" t="s">
        <v>982</v>
      </c>
      <c r="C53" s="1460"/>
      <c r="D53" s="1460"/>
      <c r="E53" s="1460"/>
      <c r="F53" s="1480"/>
      <c r="G53" s="497"/>
      <c r="H53" s="488"/>
      <c r="I53" s="488"/>
      <c r="J53" s="488"/>
      <c r="K53" s="488"/>
      <c r="L53" s="488"/>
      <c r="M53" s="488"/>
      <c r="N53" s="488"/>
      <c r="O53" s="488"/>
      <c r="P53" s="488"/>
      <c r="Q53" s="488"/>
      <c r="R53" s="488"/>
      <c r="S53" s="488"/>
      <c r="T53" s="488"/>
      <c r="U53" s="488"/>
      <c r="V53" s="489"/>
      <c r="W53" s="489"/>
      <c r="X53" s="488"/>
      <c r="Y53" s="488"/>
      <c r="Z53" s="488"/>
      <c r="AA53" s="497"/>
      <c r="AB53" s="488"/>
      <c r="AC53" s="488"/>
      <c r="AD53" s="490"/>
      <c r="AE53" s="498"/>
    </row>
    <row r="54" spans="2:31" s="138" customFormat="1" ht="13.5" customHeight="1">
      <c r="B54" s="1611"/>
      <c r="C54" s="1456"/>
      <c r="D54" s="1456"/>
      <c r="E54" s="1456"/>
      <c r="F54" s="1457"/>
      <c r="G54" s="363"/>
      <c r="H54" s="138" t="s">
        <v>983</v>
      </c>
      <c r="V54" s="312"/>
      <c r="W54" s="312"/>
      <c r="AA54" s="363"/>
      <c r="AB54" s="520" t="s">
        <v>882</v>
      </c>
      <c r="AC54" s="520" t="s">
        <v>15</v>
      </c>
      <c r="AD54" s="520" t="s">
        <v>883</v>
      </c>
      <c r="AE54" s="521"/>
    </row>
    <row r="55" spans="2:31" s="138" customFormat="1" ht="30" customHeight="1">
      <c r="B55" s="1611"/>
      <c r="C55" s="1456"/>
      <c r="D55" s="1456"/>
      <c r="E55" s="1456"/>
      <c r="F55" s="1457"/>
      <c r="G55" s="363"/>
      <c r="I55" s="522" t="s">
        <v>137</v>
      </c>
      <c r="J55" s="1617" t="s">
        <v>984</v>
      </c>
      <c r="K55" s="1618"/>
      <c r="L55" s="1618"/>
      <c r="M55" s="1618"/>
      <c r="N55" s="1618"/>
      <c r="O55" s="1618"/>
      <c r="P55" s="1618"/>
      <c r="Q55" s="1618"/>
      <c r="R55" s="1618"/>
      <c r="S55" s="1618"/>
      <c r="T55" s="1618"/>
      <c r="U55" s="1618"/>
      <c r="V55" s="1354"/>
      <c r="W55" s="1348"/>
      <c r="X55" s="487" t="s">
        <v>782</v>
      </c>
      <c r="AA55" s="363"/>
      <c r="AD55" s="468"/>
      <c r="AE55" s="469"/>
    </row>
    <row r="56" spans="2:31" s="138" customFormat="1" ht="33" customHeight="1">
      <c r="B56" s="1611"/>
      <c r="C56" s="1456"/>
      <c r="D56" s="1456"/>
      <c r="E56" s="1456"/>
      <c r="F56" s="1457"/>
      <c r="G56" s="363"/>
      <c r="I56" s="523" t="s">
        <v>965</v>
      </c>
      <c r="J56" s="1613" t="s">
        <v>985</v>
      </c>
      <c r="K56" s="1607"/>
      <c r="L56" s="1607"/>
      <c r="M56" s="1607"/>
      <c r="N56" s="1607"/>
      <c r="O56" s="1607"/>
      <c r="P56" s="1607"/>
      <c r="Q56" s="1607"/>
      <c r="R56" s="1607"/>
      <c r="S56" s="1607"/>
      <c r="T56" s="1607"/>
      <c r="U56" s="1607"/>
      <c r="V56" s="1354"/>
      <c r="W56" s="1348"/>
      <c r="X56" s="360" t="s">
        <v>782</v>
      </c>
      <c r="Z56" s="525"/>
      <c r="AA56" s="473"/>
      <c r="AB56" s="312" t="s">
        <v>98</v>
      </c>
      <c r="AC56" s="312" t="s">
        <v>15</v>
      </c>
      <c r="AD56" s="312" t="s">
        <v>98</v>
      </c>
      <c r="AE56" s="469"/>
    </row>
    <row r="57" spans="2:31" s="138" customFormat="1" ht="6" customHeight="1">
      <c r="B57" s="1612"/>
      <c r="C57" s="1451"/>
      <c r="D57" s="1451"/>
      <c r="E57" s="1451"/>
      <c r="F57" s="1452"/>
      <c r="G57" s="362"/>
      <c r="H57" s="359"/>
      <c r="I57" s="359"/>
      <c r="J57" s="359"/>
      <c r="K57" s="359"/>
      <c r="L57" s="359"/>
      <c r="M57" s="359"/>
      <c r="N57" s="359"/>
      <c r="O57" s="359"/>
      <c r="P57" s="359"/>
      <c r="Q57" s="359"/>
      <c r="R57" s="359"/>
      <c r="S57" s="359"/>
      <c r="T57" s="359"/>
      <c r="U57" s="526"/>
      <c r="V57" s="526"/>
      <c r="W57" s="359"/>
      <c r="X57" s="359"/>
      <c r="Y57" s="359"/>
      <c r="Z57" s="359"/>
      <c r="AA57" s="362"/>
      <c r="AB57" s="359"/>
      <c r="AC57" s="359"/>
      <c r="AD57" s="517"/>
      <c r="AE57" s="527"/>
    </row>
    <row r="58" spans="2:31" s="138" customFormat="1" ht="6" customHeight="1">
      <c r="B58" s="537"/>
      <c r="C58" s="537"/>
      <c r="D58" s="537"/>
      <c r="E58" s="537"/>
      <c r="F58" s="537"/>
      <c r="U58" s="525"/>
      <c r="V58" s="525"/>
    </row>
    <row r="59" spans="2:31" s="138" customFormat="1" ht="13.5" customHeight="1">
      <c r="B59" s="1619" t="s">
        <v>986</v>
      </c>
      <c r="C59" s="1620"/>
      <c r="D59" s="541" t="s">
        <v>987</v>
      </c>
      <c r="E59" s="541"/>
      <c r="F59" s="541"/>
      <c r="G59" s="541"/>
      <c r="H59" s="541"/>
      <c r="I59" s="541"/>
      <c r="J59" s="541"/>
      <c r="K59" s="541"/>
      <c r="L59" s="541"/>
      <c r="M59" s="541"/>
      <c r="N59" s="541"/>
      <c r="O59" s="541"/>
      <c r="P59" s="541"/>
      <c r="Q59" s="541"/>
      <c r="R59" s="541"/>
      <c r="S59" s="541"/>
      <c r="T59" s="541"/>
      <c r="U59" s="541"/>
      <c r="V59" s="541"/>
      <c r="W59" s="541"/>
      <c r="X59" s="541"/>
      <c r="Y59" s="541"/>
      <c r="Z59" s="541"/>
      <c r="AA59" s="541"/>
      <c r="AB59" s="541"/>
      <c r="AC59" s="541"/>
      <c r="AD59" s="541"/>
      <c r="AE59" s="541"/>
    </row>
    <row r="60" spans="2:31" s="138" customFormat="1" ht="37.5" customHeight="1">
      <c r="B60" s="1619" t="s">
        <v>988</v>
      </c>
      <c r="C60" s="1620"/>
      <c r="D60" s="1621" t="s">
        <v>989</v>
      </c>
      <c r="E60" s="1621"/>
      <c r="F60" s="1621"/>
      <c r="G60" s="1621"/>
      <c r="H60" s="1621"/>
      <c r="I60" s="1621"/>
      <c r="J60" s="1621"/>
      <c r="K60" s="1621"/>
      <c r="L60" s="1621"/>
      <c r="M60" s="1621"/>
      <c r="N60" s="1621"/>
      <c r="O60" s="1621"/>
      <c r="P60" s="1621"/>
      <c r="Q60" s="1621"/>
      <c r="R60" s="1621"/>
      <c r="S60" s="1621"/>
      <c r="T60" s="1621"/>
      <c r="U60" s="1621"/>
      <c r="V60" s="1621"/>
      <c r="W60" s="1621"/>
      <c r="X60" s="1621"/>
      <c r="Y60" s="1621"/>
      <c r="Z60" s="1621"/>
      <c r="AA60" s="1621"/>
      <c r="AB60" s="1621"/>
      <c r="AC60" s="1621"/>
      <c r="AD60" s="1621"/>
      <c r="AE60" s="1621"/>
    </row>
    <row r="122" spans="3:7">
      <c r="C122" s="413"/>
      <c r="D122" s="413"/>
      <c r="E122" s="413"/>
      <c r="F122" s="413"/>
      <c r="G122" s="413"/>
    </row>
    <row r="123" spans="3:7">
      <c r="C123" s="415"/>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3"/>
  <dataValidations count="1">
    <dataValidation type="list" allowBlank="1" showInputMessage="1" showErrorMessage="1" sqref="L9 Q9 S14 V10 Z10 AB23 AD23 AB26 AD26 AB38 AD38 AB46 AD46 AB51 AD51 AB56 AD56 G9:G15 R10:R12" xr:uid="{00000000-0002-0000-0A00-000000000000}">
      <formula1>"□,■"</formula1>
    </dataValidation>
  </dataValidations>
  <pageMargins left="0.7" right="0.7" top="0.75" bottom="0.75" header="0.3" footer="0.3"/>
  <pageSetup paperSize="9" scale="8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K78"/>
  <sheetViews>
    <sheetView view="pageBreakPreview" zoomScale="60" zoomScaleNormal="100" workbookViewId="0"/>
  </sheetViews>
  <sheetFormatPr defaultColWidth="3.5" defaultRowHeight="13.5"/>
  <cols>
    <col min="1" max="1" width="3.5" style="386"/>
    <col min="2" max="2" width="3" style="459" customWidth="1"/>
    <col min="3" max="7" width="3.5" style="386"/>
    <col min="8" max="8" width="2.5" style="386" customWidth="1"/>
    <col min="9" max="16384" width="3.5" style="386"/>
  </cols>
  <sheetData>
    <row r="1" spans="2:27" s="138" customFormat="1"/>
    <row r="2" spans="2:27" s="138" customFormat="1">
      <c r="B2" s="138" t="s">
        <v>990</v>
      </c>
      <c r="AA2" s="460" t="s">
        <v>991</v>
      </c>
    </row>
    <row r="3" spans="2:27" s="138" customFormat="1" ht="8.25" customHeight="1"/>
    <row r="4" spans="2:27" s="138" customFormat="1">
      <c r="B4" s="1353" t="s">
        <v>992</v>
      </c>
      <c r="C4" s="1353"/>
      <c r="D4" s="1353"/>
      <c r="E4" s="1353"/>
      <c r="F4" s="1353"/>
      <c r="G4" s="1353"/>
      <c r="H4" s="1353"/>
      <c r="I4" s="1353"/>
      <c r="J4" s="1353"/>
      <c r="K4" s="1353"/>
      <c r="L4" s="1353"/>
      <c r="M4" s="1353"/>
      <c r="N4" s="1353"/>
      <c r="O4" s="1353"/>
      <c r="P4" s="1353"/>
      <c r="Q4" s="1353"/>
      <c r="R4" s="1353"/>
      <c r="S4" s="1353"/>
      <c r="T4" s="1353"/>
      <c r="U4" s="1353"/>
      <c r="V4" s="1353"/>
      <c r="W4" s="1353"/>
      <c r="X4" s="1353"/>
      <c r="Y4" s="1353"/>
      <c r="Z4" s="1353"/>
      <c r="AA4" s="1353"/>
    </row>
    <row r="5" spans="2:27" s="138" customFormat="1" ht="6.75" customHeight="1"/>
    <row r="6" spans="2:27" s="138" customFormat="1" ht="18.600000000000001" customHeight="1">
      <c r="B6" s="1354" t="s">
        <v>765</v>
      </c>
      <c r="C6" s="1354"/>
      <c r="D6" s="1354"/>
      <c r="E6" s="1354"/>
      <c r="F6" s="1354"/>
      <c r="G6" s="1348"/>
      <c r="H6" s="1349"/>
      <c r="I6" s="1349"/>
      <c r="J6" s="1349"/>
      <c r="K6" s="1349"/>
      <c r="L6" s="1349"/>
      <c r="M6" s="1349"/>
      <c r="N6" s="1349"/>
      <c r="O6" s="1349"/>
      <c r="P6" s="1349"/>
      <c r="Q6" s="1349"/>
      <c r="R6" s="1349"/>
      <c r="S6" s="1349"/>
      <c r="T6" s="1349"/>
      <c r="U6" s="1349"/>
      <c r="V6" s="1349"/>
      <c r="W6" s="1349"/>
      <c r="X6" s="1349"/>
      <c r="Y6" s="1349"/>
      <c r="Z6" s="1349"/>
      <c r="AA6" s="1350"/>
    </row>
    <row r="7" spans="2:27" s="138" customFormat="1" ht="19.5" customHeight="1">
      <c r="B7" s="1354" t="s">
        <v>864</v>
      </c>
      <c r="C7" s="1354"/>
      <c r="D7" s="1354"/>
      <c r="E7" s="1354"/>
      <c r="F7" s="1354"/>
      <c r="G7" s="1348"/>
      <c r="H7" s="1349"/>
      <c r="I7" s="1349"/>
      <c r="J7" s="1349"/>
      <c r="K7" s="1349"/>
      <c r="L7" s="1349"/>
      <c r="M7" s="1349"/>
      <c r="N7" s="1349"/>
      <c r="O7" s="1349"/>
      <c r="P7" s="1349"/>
      <c r="Q7" s="1349"/>
      <c r="R7" s="1349"/>
      <c r="S7" s="1349"/>
      <c r="T7" s="1349"/>
      <c r="U7" s="1349"/>
      <c r="V7" s="1349"/>
      <c r="W7" s="1349"/>
      <c r="X7" s="1349"/>
      <c r="Y7" s="1349"/>
      <c r="Z7" s="1349"/>
      <c r="AA7" s="1350"/>
    </row>
    <row r="8" spans="2:27" s="138" customFormat="1" ht="19.5" customHeight="1">
      <c r="B8" s="1348" t="s">
        <v>993</v>
      </c>
      <c r="C8" s="1349"/>
      <c r="D8" s="1349"/>
      <c r="E8" s="1349"/>
      <c r="F8" s="1350"/>
      <c r="G8" s="1586" t="s">
        <v>994</v>
      </c>
      <c r="H8" s="1587"/>
      <c r="I8" s="1587"/>
      <c r="J8" s="1587"/>
      <c r="K8" s="1587"/>
      <c r="L8" s="1587"/>
      <c r="M8" s="1587"/>
      <c r="N8" s="1587"/>
      <c r="O8" s="1587"/>
      <c r="P8" s="1587"/>
      <c r="Q8" s="1587"/>
      <c r="R8" s="1587"/>
      <c r="S8" s="1587"/>
      <c r="T8" s="1587"/>
      <c r="U8" s="1587"/>
      <c r="V8" s="1587"/>
      <c r="W8" s="1587"/>
      <c r="X8" s="1587"/>
      <c r="Y8" s="1587"/>
      <c r="Z8" s="1587"/>
      <c r="AA8" s="1588"/>
    </row>
    <row r="9" spans="2:27" ht="20.100000000000001" customHeight="1">
      <c r="B9" s="1374" t="s">
        <v>995</v>
      </c>
      <c r="C9" s="1375"/>
      <c r="D9" s="1375"/>
      <c r="E9" s="1375"/>
      <c r="F9" s="1375"/>
      <c r="G9" s="1622" t="s">
        <v>996</v>
      </c>
      <c r="H9" s="1622"/>
      <c r="I9" s="1622"/>
      <c r="J9" s="1622"/>
      <c r="K9" s="1622"/>
      <c r="L9" s="1622"/>
      <c r="M9" s="1622"/>
      <c r="N9" s="1622" t="s">
        <v>997</v>
      </c>
      <c r="O9" s="1622"/>
      <c r="P9" s="1622"/>
      <c r="Q9" s="1622"/>
      <c r="R9" s="1622"/>
      <c r="S9" s="1622"/>
      <c r="T9" s="1622"/>
      <c r="U9" s="1622" t="s">
        <v>998</v>
      </c>
      <c r="V9" s="1622"/>
      <c r="W9" s="1622"/>
      <c r="X9" s="1622"/>
      <c r="Y9" s="1622"/>
      <c r="Z9" s="1622"/>
      <c r="AA9" s="1622"/>
    </row>
    <row r="10" spans="2:27" ht="20.100000000000001" customHeight="1">
      <c r="B10" s="1584"/>
      <c r="C10" s="1353"/>
      <c r="D10" s="1353"/>
      <c r="E10" s="1353"/>
      <c r="F10" s="1353"/>
      <c r="G10" s="1622" t="s">
        <v>999</v>
      </c>
      <c r="H10" s="1622"/>
      <c r="I10" s="1622"/>
      <c r="J10" s="1622"/>
      <c r="K10" s="1622"/>
      <c r="L10" s="1622"/>
      <c r="M10" s="1622"/>
      <c r="N10" s="1622" t="s">
        <v>1000</v>
      </c>
      <c r="O10" s="1622"/>
      <c r="P10" s="1622"/>
      <c r="Q10" s="1622"/>
      <c r="R10" s="1622"/>
      <c r="S10" s="1622"/>
      <c r="T10" s="1622"/>
      <c r="U10" s="1622" t="s">
        <v>1001</v>
      </c>
      <c r="V10" s="1622"/>
      <c r="W10" s="1622"/>
      <c r="X10" s="1622"/>
      <c r="Y10" s="1622"/>
      <c r="Z10" s="1622"/>
      <c r="AA10" s="1622"/>
    </row>
    <row r="11" spans="2:27" ht="20.100000000000001" customHeight="1">
      <c r="B11" s="1584"/>
      <c r="C11" s="1353"/>
      <c r="D11" s="1353"/>
      <c r="E11" s="1353"/>
      <c r="F11" s="1353"/>
      <c r="G11" s="1622" t="s">
        <v>1002</v>
      </c>
      <c r="H11" s="1622"/>
      <c r="I11" s="1622"/>
      <c r="J11" s="1622"/>
      <c r="K11" s="1622"/>
      <c r="L11" s="1622"/>
      <c r="M11" s="1622"/>
      <c r="N11" s="1622" t="s">
        <v>1003</v>
      </c>
      <c r="O11" s="1622"/>
      <c r="P11" s="1622"/>
      <c r="Q11" s="1622"/>
      <c r="R11" s="1622"/>
      <c r="S11" s="1622"/>
      <c r="T11" s="1622"/>
      <c r="U11" s="1622" t="s">
        <v>1004</v>
      </c>
      <c r="V11" s="1622"/>
      <c r="W11" s="1622"/>
      <c r="X11" s="1622"/>
      <c r="Y11" s="1622"/>
      <c r="Z11" s="1622"/>
      <c r="AA11" s="1622"/>
    </row>
    <row r="12" spans="2:27" ht="20.100000000000001" customHeight="1">
      <c r="B12" s="1584"/>
      <c r="C12" s="1353"/>
      <c r="D12" s="1353"/>
      <c r="E12" s="1353"/>
      <c r="F12" s="1353"/>
      <c r="G12" s="1622" t="s">
        <v>1005</v>
      </c>
      <c r="H12" s="1622"/>
      <c r="I12" s="1622"/>
      <c r="J12" s="1622"/>
      <c r="K12" s="1622"/>
      <c r="L12" s="1622"/>
      <c r="M12" s="1622"/>
      <c r="N12" s="1622" t="s">
        <v>1006</v>
      </c>
      <c r="O12" s="1622"/>
      <c r="P12" s="1622"/>
      <c r="Q12" s="1622"/>
      <c r="R12" s="1622"/>
      <c r="S12" s="1622"/>
      <c r="T12" s="1622"/>
      <c r="U12" s="1623" t="s">
        <v>1007</v>
      </c>
      <c r="V12" s="1623"/>
      <c r="W12" s="1623"/>
      <c r="X12" s="1623"/>
      <c r="Y12" s="1623"/>
      <c r="Z12" s="1623"/>
      <c r="AA12" s="1623"/>
    </row>
    <row r="13" spans="2:27" ht="20.100000000000001" customHeight="1">
      <c r="B13" s="1584"/>
      <c r="C13" s="1353"/>
      <c r="D13" s="1353"/>
      <c r="E13" s="1353"/>
      <c r="F13" s="1353"/>
      <c r="G13" s="1622" t="s">
        <v>1008</v>
      </c>
      <c r="H13" s="1622"/>
      <c r="I13" s="1622"/>
      <c r="J13" s="1622"/>
      <c r="K13" s="1622"/>
      <c r="L13" s="1622"/>
      <c r="M13" s="1622"/>
      <c r="N13" s="1622" t="s">
        <v>1009</v>
      </c>
      <c r="O13" s="1622"/>
      <c r="P13" s="1622"/>
      <c r="Q13" s="1622"/>
      <c r="R13" s="1622"/>
      <c r="S13" s="1622"/>
      <c r="T13" s="1622"/>
      <c r="U13" s="1623" t="s">
        <v>1010</v>
      </c>
      <c r="V13" s="1623"/>
      <c r="W13" s="1623"/>
      <c r="X13" s="1623"/>
      <c r="Y13" s="1623"/>
      <c r="Z13" s="1623"/>
      <c r="AA13" s="1623"/>
    </row>
    <row r="14" spans="2:27" ht="20.100000000000001" customHeight="1">
      <c r="B14" s="1581"/>
      <c r="C14" s="1582"/>
      <c r="D14" s="1582"/>
      <c r="E14" s="1582"/>
      <c r="F14" s="1582"/>
      <c r="G14" s="1622" t="s">
        <v>1011</v>
      </c>
      <c r="H14" s="1622"/>
      <c r="I14" s="1622"/>
      <c r="J14" s="1622"/>
      <c r="K14" s="1622"/>
      <c r="L14" s="1622"/>
      <c r="M14" s="1622"/>
      <c r="N14" s="1622"/>
      <c r="O14" s="1622"/>
      <c r="P14" s="1622"/>
      <c r="Q14" s="1622"/>
      <c r="R14" s="1622"/>
      <c r="S14" s="1622"/>
      <c r="T14" s="1622"/>
      <c r="U14" s="1623"/>
      <c r="V14" s="1623"/>
      <c r="W14" s="1623"/>
      <c r="X14" s="1623"/>
      <c r="Y14" s="1623"/>
      <c r="Z14" s="1623"/>
      <c r="AA14" s="1623"/>
    </row>
    <row r="15" spans="2:27" ht="20.25" customHeight="1">
      <c r="B15" s="1348" t="s">
        <v>1012</v>
      </c>
      <c r="C15" s="1349"/>
      <c r="D15" s="1349"/>
      <c r="E15" s="1349"/>
      <c r="F15" s="1350"/>
      <c r="G15" s="1589" t="s">
        <v>1013</v>
      </c>
      <c r="H15" s="1590"/>
      <c r="I15" s="1590"/>
      <c r="J15" s="1590"/>
      <c r="K15" s="1590"/>
      <c r="L15" s="1590"/>
      <c r="M15" s="1590"/>
      <c r="N15" s="1590"/>
      <c r="O15" s="1590"/>
      <c r="P15" s="1590"/>
      <c r="Q15" s="1590"/>
      <c r="R15" s="1590"/>
      <c r="S15" s="1590"/>
      <c r="T15" s="1590"/>
      <c r="U15" s="1590"/>
      <c r="V15" s="1590"/>
      <c r="W15" s="1590"/>
      <c r="X15" s="1590"/>
      <c r="Y15" s="1590"/>
      <c r="Z15" s="1590"/>
      <c r="AA15" s="1591"/>
    </row>
    <row r="16" spans="2:27" s="138" customFormat="1" ht="9" customHeight="1"/>
    <row r="17" spans="2:27" s="138" customFormat="1" ht="17.25" customHeight="1">
      <c r="B17" s="138" t="s">
        <v>1014</v>
      </c>
    </row>
    <row r="18" spans="2:27" s="138" customFormat="1" ht="6" customHeight="1">
      <c r="B18" s="497"/>
      <c r="C18" s="488"/>
      <c r="D18" s="488"/>
      <c r="E18" s="488"/>
      <c r="F18" s="488"/>
      <c r="G18" s="488"/>
      <c r="H18" s="488"/>
      <c r="I18" s="488"/>
      <c r="J18" s="488"/>
      <c r="K18" s="488"/>
      <c r="L18" s="488"/>
      <c r="M18" s="488"/>
      <c r="N18" s="488"/>
      <c r="O18" s="488"/>
      <c r="P18" s="488"/>
      <c r="Q18" s="488"/>
      <c r="R18" s="488"/>
      <c r="S18" s="488"/>
      <c r="T18" s="488"/>
      <c r="U18" s="488"/>
      <c r="V18" s="488"/>
      <c r="W18" s="488"/>
      <c r="X18" s="488"/>
      <c r="Y18" s="488"/>
      <c r="Z18" s="488"/>
      <c r="AA18" s="491"/>
    </row>
    <row r="19" spans="2:27" s="138" customFormat="1" ht="19.5" customHeight="1">
      <c r="B19" s="363"/>
      <c r="C19" s="138" t="s">
        <v>1015</v>
      </c>
      <c r="D19" s="312"/>
      <c r="E19" s="312"/>
      <c r="F19" s="312"/>
      <c r="G19" s="312"/>
      <c r="H19" s="312"/>
      <c r="I19" s="312"/>
      <c r="J19" s="312"/>
      <c r="K19" s="312"/>
      <c r="L19" s="312"/>
      <c r="M19" s="312"/>
      <c r="N19" s="312"/>
      <c r="O19" s="312"/>
      <c r="Y19" s="1362" t="s">
        <v>1016</v>
      </c>
      <c r="Z19" s="1362"/>
      <c r="AA19" s="364"/>
    </row>
    <row r="20" spans="2:27" s="138" customFormat="1">
      <c r="B20" s="363"/>
      <c r="D20" s="312"/>
      <c r="E20" s="312"/>
      <c r="F20" s="312"/>
      <c r="G20" s="312"/>
      <c r="H20" s="312"/>
      <c r="I20" s="312"/>
      <c r="J20" s="312"/>
      <c r="K20" s="312"/>
      <c r="L20" s="312"/>
      <c r="M20" s="312"/>
      <c r="N20" s="312"/>
      <c r="O20" s="312"/>
      <c r="Y20" s="506"/>
      <c r="Z20" s="506"/>
      <c r="AA20" s="364"/>
    </row>
    <row r="21" spans="2:27" s="138" customFormat="1">
      <c r="B21" s="363"/>
      <c r="C21" s="138" t="s">
        <v>1017</v>
      </c>
      <c r="D21" s="312"/>
      <c r="E21" s="312"/>
      <c r="F21" s="312"/>
      <c r="G21" s="312"/>
      <c r="H21" s="312"/>
      <c r="I21" s="312"/>
      <c r="J21" s="312"/>
      <c r="K21" s="312"/>
      <c r="L21" s="312"/>
      <c r="M21" s="312"/>
      <c r="N21" s="312"/>
      <c r="O21" s="312"/>
      <c r="Y21" s="506"/>
      <c r="Z21" s="506"/>
      <c r="AA21" s="364"/>
    </row>
    <row r="22" spans="2:27" s="138" customFormat="1" ht="19.5" customHeight="1">
      <c r="B22" s="363"/>
      <c r="C22" s="138" t="s">
        <v>1018</v>
      </c>
      <c r="D22" s="312"/>
      <c r="E22" s="312"/>
      <c r="F22" s="312"/>
      <c r="G22" s="312"/>
      <c r="H22" s="312"/>
      <c r="I22" s="312"/>
      <c r="J22" s="312"/>
      <c r="K22" s="312"/>
      <c r="L22" s="312"/>
      <c r="M22" s="312"/>
      <c r="N22" s="312"/>
      <c r="O22" s="312"/>
      <c r="Y22" s="1362" t="s">
        <v>1016</v>
      </c>
      <c r="Z22" s="1362"/>
      <c r="AA22" s="364"/>
    </row>
    <row r="23" spans="2:27" s="138" customFormat="1" ht="19.5" customHeight="1">
      <c r="B23" s="363"/>
      <c r="C23" s="138" t="s">
        <v>1019</v>
      </c>
      <c r="D23" s="312"/>
      <c r="E23" s="312"/>
      <c r="F23" s="312"/>
      <c r="G23" s="312"/>
      <c r="H23" s="312"/>
      <c r="I23" s="312"/>
      <c r="J23" s="312"/>
      <c r="K23" s="312"/>
      <c r="L23" s="312"/>
      <c r="M23" s="312"/>
      <c r="N23" s="312"/>
      <c r="O23" s="312"/>
      <c r="Y23" s="1362" t="s">
        <v>1016</v>
      </c>
      <c r="Z23" s="1362"/>
      <c r="AA23" s="364"/>
    </row>
    <row r="24" spans="2:27" s="138" customFormat="1" ht="19.5" customHeight="1">
      <c r="B24" s="363"/>
      <c r="C24" s="138" t="s">
        <v>1020</v>
      </c>
      <c r="D24" s="312"/>
      <c r="E24" s="312"/>
      <c r="F24" s="312"/>
      <c r="G24" s="312"/>
      <c r="H24" s="312"/>
      <c r="I24" s="312"/>
      <c r="J24" s="312"/>
      <c r="K24" s="312"/>
      <c r="L24" s="312"/>
      <c r="M24" s="312"/>
      <c r="N24" s="312"/>
      <c r="O24" s="312"/>
      <c r="Y24" s="1362" t="s">
        <v>1016</v>
      </c>
      <c r="Z24" s="1362"/>
      <c r="AA24" s="364"/>
    </row>
    <row r="25" spans="2:27" s="138" customFormat="1" ht="19.5" customHeight="1">
      <c r="B25" s="363"/>
      <c r="D25" s="1609" t="s">
        <v>1021</v>
      </c>
      <c r="E25" s="1609"/>
      <c r="F25" s="1609"/>
      <c r="G25" s="1609"/>
      <c r="H25" s="1609"/>
      <c r="I25" s="1609"/>
      <c r="J25" s="1609"/>
      <c r="K25" s="312"/>
      <c r="L25" s="312"/>
      <c r="M25" s="312"/>
      <c r="N25" s="312"/>
      <c r="O25" s="312"/>
      <c r="Y25" s="506"/>
      <c r="Z25" s="506"/>
      <c r="AA25" s="364"/>
    </row>
    <row r="26" spans="2:27" s="138" customFormat="1" ht="24.95" customHeight="1">
      <c r="B26" s="363"/>
      <c r="C26" s="138" t="s">
        <v>1022</v>
      </c>
      <c r="AA26" s="364"/>
    </row>
    <row r="27" spans="2:27" s="138" customFormat="1" ht="6.75" customHeight="1">
      <c r="B27" s="363"/>
      <c r="AA27" s="364"/>
    </row>
    <row r="28" spans="2:27" s="138" customFormat="1" ht="23.25" customHeight="1">
      <c r="B28" s="363" t="s">
        <v>55</v>
      </c>
      <c r="C28" s="1348" t="s">
        <v>1023</v>
      </c>
      <c r="D28" s="1349"/>
      <c r="E28" s="1349"/>
      <c r="F28" s="1349"/>
      <c r="G28" s="1349"/>
      <c r="H28" s="1350"/>
      <c r="I28" s="1351"/>
      <c r="J28" s="1351"/>
      <c r="K28" s="1351"/>
      <c r="L28" s="1351"/>
      <c r="M28" s="1351"/>
      <c r="N28" s="1351"/>
      <c r="O28" s="1351"/>
      <c r="P28" s="1351"/>
      <c r="Q28" s="1351"/>
      <c r="R28" s="1351"/>
      <c r="S28" s="1351"/>
      <c r="T28" s="1351"/>
      <c r="U28" s="1351"/>
      <c r="V28" s="1351"/>
      <c r="W28" s="1351"/>
      <c r="X28" s="1351"/>
      <c r="Y28" s="1351"/>
      <c r="Z28" s="1352"/>
      <c r="AA28" s="364"/>
    </row>
    <row r="29" spans="2:27" s="138" customFormat="1" ht="23.25" customHeight="1">
      <c r="B29" s="363" t="s">
        <v>55</v>
      </c>
      <c r="C29" s="1348" t="s">
        <v>1024</v>
      </c>
      <c r="D29" s="1349"/>
      <c r="E29" s="1349"/>
      <c r="F29" s="1349"/>
      <c r="G29" s="1349"/>
      <c r="H29" s="1350"/>
      <c r="I29" s="1351"/>
      <c r="J29" s="1351"/>
      <c r="K29" s="1351"/>
      <c r="L29" s="1351"/>
      <c r="M29" s="1351"/>
      <c r="N29" s="1351"/>
      <c r="O29" s="1351"/>
      <c r="P29" s="1351"/>
      <c r="Q29" s="1351"/>
      <c r="R29" s="1351"/>
      <c r="S29" s="1351"/>
      <c r="T29" s="1351"/>
      <c r="U29" s="1351"/>
      <c r="V29" s="1351"/>
      <c r="W29" s="1351"/>
      <c r="X29" s="1351"/>
      <c r="Y29" s="1351"/>
      <c r="Z29" s="1352"/>
      <c r="AA29" s="364"/>
    </row>
    <row r="30" spans="2:27" s="138" customFormat="1" ht="23.25" customHeight="1">
      <c r="B30" s="363" t="s">
        <v>55</v>
      </c>
      <c r="C30" s="1348" t="s">
        <v>1025</v>
      </c>
      <c r="D30" s="1349"/>
      <c r="E30" s="1349"/>
      <c r="F30" s="1349"/>
      <c r="G30" s="1349"/>
      <c r="H30" s="1350"/>
      <c r="I30" s="1351"/>
      <c r="J30" s="1351"/>
      <c r="K30" s="1351"/>
      <c r="L30" s="1351"/>
      <c r="M30" s="1351"/>
      <c r="N30" s="1351"/>
      <c r="O30" s="1351"/>
      <c r="P30" s="1351"/>
      <c r="Q30" s="1351"/>
      <c r="R30" s="1351"/>
      <c r="S30" s="1351"/>
      <c r="T30" s="1351"/>
      <c r="U30" s="1351"/>
      <c r="V30" s="1351"/>
      <c r="W30" s="1351"/>
      <c r="X30" s="1351"/>
      <c r="Y30" s="1351"/>
      <c r="Z30" s="1352"/>
      <c r="AA30" s="364"/>
    </row>
    <row r="31" spans="2:27" s="138" customFormat="1" ht="9" customHeight="1">
      <c r="B31" s="363"/>
      <c r="C31" s="312"/>
      <c r="D31" s="312"/>
      <c r="E31" s="312"/>
      <c r="F31" s="312"/>
      <c r="G31" s="312"/>
      <c r="H31" s="312"/>
      <c r="I31" s="468"/>
      <c r="J31" s="468"/>
      <c r="K31" s="468"/>
      <c r="L31" s="468"/>
      <c r="M31" s="468"/>
      <c r="N31" s="468"/>
      <c r="O31" s="468"/>
      <c r="P31" s="468"/>
      <c r="Q31" s="468"/>
      <c r="R31" s="468"/>
      <c r="S31" s="468"/>
      <c r="T31" s="468"/>
      <c r="U31" s="468"/>
      <c r="V31" s="468"/>
      <c r="W31" s="468"/>
      <c r="X31" s="468"/>
      <c r="Y31" s="468"/>
      <c r="Z31" s="468"/>
      <c r="AA31" s="364"/>
    </row>
    <row r="32" spans="2:27" s="138" customFormat="1" ht="19.5" customHeight="1">
      <c r="B32" s="363"/>
      <c r="C32" s="138" t="s">
        <v>1026</v>
      </c>
      <c r="D32" s="312"/>
      <c r="E32" s="312"/>
      <c r="F32" s="312"/>
      <c r="G32" s="312"/>
      <c r="H32" s="312"/>
      <c r="I32" s="312"/>
      <c r="J32" s="312"/>
      <c r="K32" s="312"/>
      <c r="L32" s="312"/>
      <c r="M32" s="312"/>
      <c r="N32" s="312"/>
      <c r="O32" s="312"/>
      <c r="Y32" s="1362" t="s">
        <v>1016</v>
      </c>
      <c r="Z32" s="1362"/>
      <c r="AA32" s="364"/>
    </row>
    <row r="33" spans="1:37" s="138" customFormat="1" ht="12.75" customHeight="1">
      <c r="B33" s="363"/>
      <c r="D33" s="312"/>
      <c r="E33" s="312"/>
      <c r="F33" s="312"/>
      <c r="G33" s="312"/>
      <c r="H33" s="312"/>
      <c r="I33" s="312"/>
      <c r="J33" s="312"/>
      <c r="K33" s="312"/>
      <c r="L33" s="312"/>
      <c r="M33" s="312"/>
      <c r="N33" s="312"/>
      <c r="O33" s="312"/>
      <c r="Y33" s="506"/>
      <c r="Z33" s="506"/>
      <c r="AA33" s="364"/>
    </row>
    <row r="34" spans="1:37" s="138" customFormat="1" ht="19.5" customHeight="1">
      <c r="B34" s="363"/>
      <c r="C34" s="1624" t="s">
        <v>1027</v>
      </c>
      <c r="D34" s="1624"/>
      <c r="E34" s="1624"/>
      <c r="F34" s="1624"/>
      <c r="G34" s="1624"/>
      <c r="H34" s="1624"/>
      <c r="I34" s="1624"/>
      <c r="J34" s="1624"/>
      <c r="K34" s="1624"/>
      <c r="L34" s="1624"/>
      <c r="M34" s="1624"/>
      <c r="N34" s="1624"/>
      <c r="O34" s="1624"/>
      <c r="P34" s="1624"/>
      <c r="Q34" s="1624"/>
      <c r="R34" s="1624"/>
      <c r="S34" s="1624"/>
      <c r="T34" s="1624"/>
      <c r="U34" s="1624"/>
      <c r="V34" s="1624"/>
      <c r="W34" s="1624"/>
      <c r="X34" s="1624"/>
      <c r="Y34" s="1624"/>
      <c r="Z34" s="1624"/>
      <c r="AA34" s="364"/>
    </row>
    <row r="35" spans="1:37" s="138" customFormat="1" ht="19.5" customHeight="1">
      <c r="B35" s="363"/>
      <c r="C35" s="1624" t="s">
        <v>1028</v>
      </c>
      <c r="D35" s="1624"/>
      <c r="E35" s="1624"/>
      <c r="F35" s="1624"/>
      <c r="G35" s="1624"/>
      <c r="H35" s="1624"/>
      <c r="I35" s="1624"/>
      <c r="J35" s="1624"/>
      <c r="K35" s="1624"/>
      <c r="L35" s="1624"/>
      <c r="M35" s="1624"/>
      <c r="N35" s="1624"/>
      <c r="O35" s="1624"/>
      <c r="P35" s="1624"/>
      <c r="Q35" s="1624"/>
      <c r="R35" s="1624"/>
      <c r="S35" s="1624"/>
      <c r="T35" s="1624"/>
      <c r="U35" s="1624"/>
      <c r="V35" s="1624"/>
      <c r="W35" s="1624"/>
      <c r="X35" s="1624"/>
      <c r="Y35" s="1624"/>
      <c r="Z35" s="1624"/>
      <c r="AA35" s="364"/>
    </row>
    <row r="36" spans="1:37" s="138" customFormat="1" ht="19.5" customHeight="1">
      <c r="B36" s="363"/>
      <c r="C36" s="1609" t="s">
        <v>1029</v>
      </c>
      <c r="D36" s="1609"/>
      <c r="E36" s="1609"/>
      <c r="F36" s="1609"/>
      <c r="G36" s="1609"/>
      <c r="H36" s="1609"/>
      <c r="I36" s="1609"/>
      <c r="J36" s="1609"/>
      <c r="K36" s="1609"/>
      <c r="L36" s="1609"/>
      <c r="M36" s="1609"/>
      <c r="N36" s="1609"/>
      <c r="O36" s="1609"/>
      <c r="P36" s="1609"/>
      <c r="Q36" s="1609"/>
      <c r="R36" s="1609"/>
      <c r="S36" s="1609"/>
      <c r="T36" s="1609"/>
      <c r="U36" s="1609"/>
      <c r="V36" s="1609"/>
      <c r="W36" s="1609"/>
      <c r="X36" s="1609"/>
      <c r="Y36" s="1609"/>
      <c r="Z36" s="1609"/>
      <c r="AA36" s="364"/>
    </row>
    <row r="37" spans="1:37" s="468" customFormat="1" ht="12.75" customHeight="1">
      <c r="A37" s="138"/>
      <c r="B37" s="363"/>
      <c r="C37" s="312"/>
      <c r="D37" s="312"/>
      <c r="E37" s="312"/>
      <c r="F37" s="312"/>
      <c r="G37" s="312"/>
      <c r="H37" s="312"/>
      <c r="I37" s="312"/>
      <c r="J37" s="312"/>
      <c r="K37" s="312"/>
      <c r="L37" s="312"/>
      <c r="M37" s="312"/>
      <c r="N37" s="312"/>
      <c r="O37" s="312"/>
      <c r="P37" s="138"/>
      <c r="Q37" s="138"/>
      <c r="R37" s="138"/>
      <c r="S37" s="138"/>
      <c r="T37" s="138"/>
      <c r="U37" s="138"/>
      <c r="V37" s="138"/>
      <c r="W37" s="138"/>
      <c r="X37" s="138"/>
      <c r="Y37" s="138"/>
      <c r="Z37" s="138"/>
      <c r="AA37" s="364"/>
      <c r="AB37" s="138"/>
      <c r="AC37" s="138"/>
      <c r="AD37" s="138"/>
      <c r="AE37" s="138"/>
      <c r="AF37" s="138"/>
      <c r="AG37" s="138"/>
      <c r="AH37" s="138"/>
      <c r="AI37" s="138"/>
      <c r="AJ37" s="138"/>
      <c r="AK37" s="138"/>
    </row>
    <row r="38" spans="1:37" s="468" customFormat="1" ht="18" customHeight="1">
      <c r="A38" s="138"/>
      <c r="B38" s="363"/>
      <c r="C38" s="138"/>
      <c r="D38" s="1624" t="s">
        <v>1030</v>
      </c>
      <c r="E38" s="1624"/>
      <c r="F38" s="1624"/>
      <c r="G38" s="1624"/>
      <c r="H38" s="1624"/>
      <c r="I38" s="1624"/>
      <c r="J38" s="1624"/>
      <c r="K38" s="1624"/>
      <c r="L38" s="1624"/>
      <c r="M38" s="1624"/>
      <c r="N38" s="1624"/>
      <c r="O38" s="1624"/>
      <c r="P38" s="1624"/>
      <c r="Q38" s="1624"/>
      <c r="R38" s="1624"/>
      <c r="S38" s="1624"/>
      <c r="T38" s="1624"/>
      <c r="U38" s="1624"/>
      <c r="V38" s="1624"/>
      <c r="W38" s="138"/>
      <c r="X38" s="138"/>
      <c r="Y38" s="1362" t="s">
        <v>1016</v>
      </c>
      <c r="Z38" s="1362"/>
      <c r="AA38" s="364"/>
      <c r="AB38" s="138"/>
      <c r="AC38" s="138"/>
      <c r="AD38" s="138"/>
      <c r="AE38" s="138"/>
      <c r="AF38" s="138"/>
      <c r="AG38" s="138"/>
      <c r="AH38" s="138"/>
      <c r="AI38" s="138"/>
      <c r="AJ38" s="138"/>
      <c r="AK38" s="138"/>
    </row>
    <row r="39" spans="1:37" s="468" customFormat="1" ht="37.5" customHeight="1">
      <c r="B39" s="467"/>
      <c r="D39" s="1624" t="s">
        <v>1031</v>
      </c>
      <c r="E39" s="1624"/>
      <c r="F39" s="1624"/>
      <c r="G39" s="1624"/>
      <c r="H39" s="1624"/>
      <c r="I39" s="1624"/>
      <c r="J39" s="1624"/>
      <c r="K39" s="1624"/>
      <c r="L39" s="1624"/>
      <c r="M39" s="1624"/>
      <c r="N39" s="1624"/>
      <c r="O39" s="1624"/>
      <c r="P39" s="1624"/>
      <c r="Q39" s="1624"/>
      <c r="R39" s="1624"/>
      <c r="S39" s="1624"/>
      <c r="T39" s="1624"/>
      <c r="U39" s="1624"/>
      <c r="V39" s="1624"/>
      <c r="Y39" s="1362" t="s">
        <v>1016</v>
      </c>
      <c r="Z39" s="1362"/>
      <c r="AA39" s="469"/>
    </row>
    <row r="40" spans="1:37" ht="19.5" customHeight="1">
      <c r="A40" s="468"/>
      <c r="B40" s="467"/>
      <c r="C40" s="468"/>
      <c r="D40" s="1624" t="s">
        <v>1032</v>
      </c>
      <c r="E40" s="1624"/>
      <c r="F40" s="1624"/>
      <c r="G40" s="1624"/>
      <c r="H40" s="1624"/>
      <c r="I40" s="1624"/>
      <c r="J40" s="1624"/>
      <c r="K40" s="1624"/>
      <c r="L40" s="1624"/>
      <c r="M40" s="1624"/>
      <c r="N40" s="1624"/>
      <c r="O40" s="1624"/>
      <c r="P40" s="1624"/>
      <c r="Q40" s="1624"/>
      <c r="R40" s="1624"/>
      <c r="S40" s="1624"/>
      <c r="T40" s="1624"/>
      <c r="U40" s="1624"/>
      <c r="V40" s="1624"/>
      <c r="W40" s="468"/>
      <c r="X40" s="468"/>
      <c r="Y40" s="1362" t="s">
        <v>1016</v>
      </c>
      <c r="Z40" s="1362"/>
      <c r="AA40" s="469"/>
      <c r="AB40" s="468"/>
      <c r="AC40" s="468"/>
      <c r="AD40" s="468"/>
      <c r="AE40" s="468"/>
      <c r="AF40" s="468"/>
      <c r="AG40" s="468"/>
      <c r="AH40" s="468"/>
      <c r="AI40" s="468"/>
      <c r="AJ40" s="468"/>
      <c r="AK40" s="468"/>
    </row>
    <row r="41" spans="1:37" s="138" customFormat="1" ht="19.5" customHeight="1">
      <c r="A41" s="468"/>
      <c r="B41" s="467"/>
      <c r="C41" s="468"/>
      <c r="D41" s="1624" t="s">
        <v>1033</v>
      </c>
      <c r="E41" s="1624"/>
      <c r="F41" s="1624"/>
      <c r="G41" s="1624"/>
      <c r="H41" s="1624"/>
      <c r="I41" s="1624"/>
      <c r="J41" s="1624"/>
      <c r="K41" s="1624"/>
      <c r="L41" s="1624"/>
      <c r="M41" s="1624"/>
      <c r="N41" s="1624"/>
      <c r="O41" s="1624"/>
      <c r="P41" s="1624"/>
      <c r="Q41" s="1624"/>
      <c r="R41" s="1624"/>
      <c r="S41" s="1624"/>
      <c r="T41" s="1624"/>
      <c r="U41" s="1624"/>
      <c r="V41" s="1624"/>
      <c r="W41" s="468"/>
      <c r="X41" s="468"/>
      <c r="Y41" s="1362" t="s">
        <v>1016</v>
      </c>
      <c r="Z41" s="1362"/>
      <c r="AA41" s="469"/>
      <c r="AB41" s="468"/>
      <c r="AC41" s="468"/>
      <c r="AD41" s="468"/>
      <c r="AE41" s="468"/>
      <c r="AF41" s="468"/>
      <c r="AG41" s="468"/>
      <c r="AH41" s="468"/>
      <c r="AI41" s="468"/>
      <c r="AJ41" s="468"/>
      <c r="AK41" s="468"/>
    </row>
    <row r="42" spans="1:37" s="138" customFormat="1" ht="16.5" customHeight="1">
      <c r="A42" s="468"/>
      <c r="B42" s="467"/>
      <c r="C42" s="468"/>
      <c r="D42" s="1624" t="s">
        <v>1034</v>
      </c>
      <c r="E42" s="1624"/>
      <c r="F42" s="1624"/>
      <c r="G42" s="1624"/>
      <c r="H42" s="1624"/>
      <c r="I42" s="1624"/>
      <c r="J42" s="1624"/>
      <c r="K42" s="1624"/>
      <c r="L42" s="1624"/>
      <c r="M42" s="1624"/>
      <c r="N42" s="1624"/>
      <c r="O42" s="1624"/>
      <c r="P42" s="1624"/>
      <c r="Q42" s="1624"/>
      <c r="R42" s="1624"/>
      <c r="S42" s="1624"/>
      <c r="T42" s="1624"/>
      <c r="U42" s="1624"/>
      <c r="V42" s="1624"/>
      <c r="W42" s="468"/>
      <c r="X42" s="468"/>
      <c r="Y42" s="492"/>
      <c r="Z42" s="492"/>
      <c r="AA42" s="469"/>
      <c r="AB42" s="468"/>
      <c r="AC42" s="468"/>
      <c r="AD42" s="468"/>
      <c r="AE42" s="468"/>
      <c r="AF42" s="468"/>
      <c r="AG42" s="468"/>
      <c r="AH42" s="468"/>
      <c r="AI42" s="468"/>
      <c r="AJ42" s="468"/>
      <c r="AK42" s="468"/>
    </row>
    <row r="43" spans="1:37" s="138" customFormat="1" ht="8.25" customHeight="1">
      <c r="A43" s="386"/>
      <c r="B43" s="480"/>
      <c r="C43" s="413"/>
      <c r="D43" s="413"/>
      <c r="E43" s="413"/>
      <c r="F43" s="413"/>
      <c r="G43" s="413"/>
      <c r="H43" s="413"/>
      <c r="I43" s="413"/>
      <c r="J43" s="413"/>
      <c r="K43" s="413"/>
      <c r="L43" s="413"/>
      <c r="M43" s="413"/>
      <c r="N43" s="413"/>
      <c r="O43" s="413"/>
      <c r="P43" s="413"/>
      <c r="Q43" s="413"/>
      <c r="R43" s="413"/>
      <c r="S43" s="413"/>
      <c r="T43" s="413"/>
      <c r="U43" s="413"/>
      <c r="V43" s="413"/>
      <c r="W43" s="413"/>
      <c r="X43" s="413"/>
      <c r="Y43" s="413"/>
      <c r="Z43" s="413"/>
      <c r="AA43" s="414"/>
      <c r="AB43" s="386"/>
      <c r="AC43" s="386"/>
      <c r="AD43" s="386"/>
      <c r="AE43" s="386"/>
      <c r="AF43" s="386"/>
      <c r="AG43" s="386"/>
      <c r="AH43" s="386"/>
      <c r="AI43" s="386"/>
      <c r="AJ43" s="386"/>
      <c r="AK43" s="386"/>
    </row>
    <row r="44" spans="1:37" s="138" customFormat="1"/>
    <row r="45" spans="1:37" s="138" customFormat="1" ht="19.5" customHeight="1">
      <c r="B45" s="138" t="s">
        <v>1035</v>
      </c>
    </row>
    <row r="46" spans="1:37" s="138" customFormat="1" ht="19.5" customHeight="1">
      <c r="B46" s="497"/>
      <c r="C46" s="488"/>
      <c r="D46" s="488"/>
      <c r="E46" s="488"/>
      <c r="F46" s="488"/>
      <c r="G46" s="488"/>
      <c r="H46" s="488"/>
      <c r="I46" s="488"/>
      <c r="J46" s="488"/>
      <c r="K46" s="488"/>
      <c r="L46" s="488"/>
      <c r="M46" s="488"/>
      <c r="N46" s="488"/>
      <c r="O46" s="488"/>
      <c r="P46" s="488"/>
      <c r="Q46" s="488"/>
      <c r="R46" s="488"/>
      <c r="S46" s="488"/>
      <c r="T46" s="488"/>
      <c r="U46" s="488"/>
      <c r="V46" s="488"/>
      <c r="W46" s="488"/>
      <c r="X46" s="488"/>
      <c r="Y46" s="488"/>
      <c r="Z46" s="488"/>
      <c r="AA46" s="491"/>
    </row>
    <row r="47" spans="1:37" s="138" customFormat="1" ht="19.5" customHeight="1">
      <c r="B47" s="363"/>
      <c r="C47" s="138" t="s">
        <v>1036</v>
      </c>
      <c r="D47" s="312"/>
      <c r="E47" s="312"/>
      <c r="F47" s="312"/>
      <c r="G47" s="312"/>
      <c r="H47" s="312"/>
      <c r="I47" s="312"/>
      <c r="J47" s="312"/>
      <c r="K47" s="312"/>
      <c r="L47" s="312"/>
      <c r="M47" s="312"/>
      <c r="N47" s="312"/>
      <c r="O47" s="312"/>
      <c r="Y47" s="506"/>
      <c r="Z47" s="506"/>
      <c r="AA47" s="364"/>
    </row>
    <row r="48" spans="1:37" s="138" customFormat="1" ht="19.5" customHeight="1">
      <c r="B48" s="363"/>
      <c r="C48" s="138" t="s">
        <v>1037</v>
      </c>
      <c r="D48" s="312"/>
      <c r="E48" s="312"/>
      <c r="F48" s="312"/>
      <c r="G48" s="312"/>
      <c r="H48" s="312"/>
      <c r="I48" s="312"/>
      <c r="J48" s="312"/>
      <c r="K48" s="312"/>
      <c r="L48" s="312"/>
      <c r="M48" s="312"/>
      <c r="N48" s="312"/>
      <c r="O48" s="312"/>
      <c r="Y48" s="1362" t="s">
        <v>1016</v>
      </c>
      <c r="Z48" s="1362"/>
      <c r="AA48" s="364"/>
    </row>
    <row r="49" spans="1:37" s="138" customFormat="1" ht="19.5" customHeight="1">
      <c r="B49" s="363"/>
      <c r="D49" s="1625" t="s">
        <v>1038</v>
      </c>
      <c r="E49" s="1351"/>
      <c r="F49" s="1351"/>
      <c r="G49" s="1351"/>
      <c r="H49" s="1351"/>
      <c r="I49" s="1351"/>
      <c r="J49" s="1351"/>
      <c r="K49" s="1351"/>
      <c r="L49" s="1351"/>
      <c r="M49" s="1351"/>
      <c r="N49" s="1351"/>
      <c r="O49" s="1351"/>
      <c r="P49" s="1351"/>
      <c r="Q49" s="1351"/>
      <c r="R49" s="1626" t="s">
        <v>782</v>
      </c>
      <c r="S49" s="1627"/>
      <c r="T49" s="1627"/>
      <c r="U49" s="1627"/>
      <c r="V49" s="1628"/>
      <c r="AA49" s="364"/>
    </row>
    <row r="50" spans="1:37" s="138" customFormat="1" ht="19.5" customHeight="1">
      <c r="B50" s="363"/>
      <c r="D50" s="1625" t="s">
        <v>1039</v>
      </c>
      <c r="E50" s="1351"/>
      <c r="F50" s="1351"/>
      <c r="G50" s="1351"/>
      <c r="H50" s="1351"/>
      <c r="I50" s="1351"/>
      <c r="J50" s="1351"/>
      <c r="K50" s="1351"/>
      <c r="L50" s="1351"/>
      <c r="M50" s="1351"/>
      <c r="N50" s="1351"/>
      <c r="O50" s="1351"/>
      <c r="P50" s="1351"/>
      <c r="Q50" s="1352"/>
      <c r="R50" s="1626" t="s">
        <v>782</v>
      </c>
      <c r="S50" s="1627"/>
      <c r="T50" s="1627"/>
      <c r="U50" s="1627"/>
      <c r="V50" s="1628"/>
      <c r="AA50" s="364"/>
    </row>
    <row r="51" spans="1:37" s="138" customFormat="1" ht="19.5" customHeight="1">
      <c r="B51" s="363"/>
      <c r="C51" s="138" t="s">
        <v>1019</v>
      </c>
      <c r="D51" s="312"/>
      <c r="E51" s="312"/>
      <c r="F51" s="312"/>
      <c r="G51" s="312"/>
      <c r="H51" s="312"/>
      <c r="I51" s="312"/>
      <c r="J51" s="312"/>
      <c r="K51" s="312"/>
      <c r="L51" s="312"/>
      <c r="M51" s="312"/>
      <c r="N51" s="312"/>
      <c r="O51" s="312"/>
      <c r="Y51" s="1362" t="s">
        <v>1016</v>
      </c>
      <c r="Z51" s="1362"/>
      <c r="AA51" s="364"/>
    </row>
    <row r="52" spans="1:37" s="138" customFormat="1" ht="19.5" customHeight="1">
      <c r="B52" s="363"/>
      <c r="C52" s="138" t="s">
        <v>1020</v>
      </c>
      <c r="D52" s="312"/>
      <c r="E52" s="312"/>
      <c r="F52" s="312"/>
      <c r="G52" s="312"/>
      <c r="H52" s="312"/>
      <c r="I52" s="312"/>
      <c r="J52" s="312"/>
      <c r="K52" s="312"/>
      <c r="L52" s="312"/>
      <c r="M52" s="312"/>
      <c r="N52" s="312"/>
      <c r="O52" s="312"/>
      <c r="Y52" s="1362" t="s">
        <v>1016</v>
      </c>
      <c r="Z52" s="1362"/>
      <c r="AA52" s="364"/>
    </row>
    <row r="53" spans="1:37" s="138" customFormat="1" ht="23.25" customHeight="1">
      <c r="B53" s="363"/>
      <c r="D53" s="1609" t="s">
        <v>1021</v>
      </c>
      <c r="E53" s="1609"/>
      <c r="F53" s="1609"/>
      <c r="G53" s="1609"/>
      <c r="H53" s="1609"/>
      <c r="I53" s="1609"/>
      <c r="J53" s="1609"/>
      <c r="K53" s="312"/>
      <c r="L53" s="312"/>
      <c r="M53" s="312"/>
      <c r="N53" s="312"/>
      <c r="O53" s="312"/>
      <c r="Y53" s="506"/>
      <c r="Z53" s="506"/>
      <c r="AA53" s="364"/>
    </row>
    <row r="54" spans="1:37" s="138" customFormat="1" ht="23.25" customHeight="1">
      <c r="B54" s="363"/>
      <c r="C54" s="138" t="s">
        <v>1022</v>
      </c>
      <c r="AA54" s="364"/>
    </row>
    <row r="55" spans="1:37" s="138" customFormat="1" ht="6.75" customHeight="1">
      <c r="B55" s="363"/>
      <c r="AA55" s="364"/>
    </row>
    <row r="56" spans="1:37" s="138" customFormat="1" ht="19.5" customHeight="1">
      <c r="B56" s="363" t="s">
        <v>55</v>
      </c>
      <c r="C56" s="1348" t="s">
        <v>1023</v>
      </c>
      <c r="D56" s="1349"/>
      <c r="E56" s="1349"/>
      <c r="F56" s="1349"/>
      <c r="G56" s="1349"/>
      <c r="H56" s="1350"/>
      <c r="I56" s="1351"/>
      <c r="J56" s="1351"/>
      <c r="K56" s="1351"/>
      <c r="L56" s="1351"/>
      <c r="M56" s="1351"/>
      <c r="N56" s="1351"/>
      <c r="O56" s="1351"/>
      <c r="P56" s="1351"/>
      <c r="Q56" s="1351"/>
      <c r="R56" s="1351"/>
      <c r="S56" s="1351"/>
      <c r="T56" s="1351"/>
      <c r="U56" s="1351"/>
      <c r="V56" s="1351"/>
      <c r="W56" s="1351"/>
      <c r="X56" s="1351"/>
      <c r="Y56" s="1351"/>
      <c r="Z56" s="1352"/>
      <c r="AA56" s="364"/>
    </row>
    <row r="57" spans="1:37" s="138" customFormat="1" ht="19.5" customHeight="1">
      <c r="B57" s="363" t="s">
        <v>55</v>
      </c>
      <c r="C57" s="1348" t="s">
        <v>1024</v>
      </c>
      <c r="D57" s="1349"/>
      <c r="E57" s="1349"/>
      <c r="F57" s="1349"/>
      <c r="G57" s="1349"/>
      <c r="H57" s="1350"/>
      <c r="I57" s="1351"/>
      <c r="J57" s="1351"/>
      <c r="K57" s="1351"/>
      <c r="L57" s="1351"/>
      <c r="M57" s="1351"/>
      <c r="N57" s="1351"/>
      <c r="O57" s="1351"/>
      <c r="P57" s="1351"/>
      <c r="Q57" s="1351"/>
      <c r="R57" s="1351"/>
      <c r="S57" s="1351"/>
      <c r="T57" s="1351"/>
      <c r="U57" s="1351"/>
      <c r="V57" s="1351"/>
      <c r="W57" s="1351"/>
      <c r="X57" s="1351"/>
      <c r="Y57" s="1351"/>
      <c r="Z57" s="1352"/>
      <c r="AA57" s="364"/>
    </row>
    <row r="58" spans="1:37" s="138" customFormat="1" ht="19.5" customHeight="1">
      <c r="B58" s="363" t="s">
        <v>55</v>
      </c>
      <c r="C58" s="1348" t="s">
        <v>1025</v>
      </c>
      <c r="D58" s="1349"/>
      <c r="E58" s="1349"/>
      <c r="F58" s="1349"/>
      <c r="G58" s="1349"/>
      <c r="H58" s="1350"/>
      <c r="I58" s="1351"/>
      <c r="J58" s="1351"/>
      <c r="K58" s="1351"/>
      <c r="L58" s="1351"/>
      <c r="M58" s="1351"/>
      <c r="N58" s="1351"/>
      <c r="O58" s="1351"/>
      <c r="P58" s="1351"/>
      <c r="Q58" s="1351"/>
      <c r="R58" s="1351"/>
      <c r="S58" s="1351"/>
      <c r="T58" s="1351"/>
      <c r="U58" s="1351"/>
      <c r="V58" s="1351"/>
      <c r="W58" s="1351"/>
      <c r="X58" s="1351"/>
      <c r="Y58" s="1351"/>
      <c r="Z58" s="1352"/>
      <c r="AA58" s="364"/>
    </row>
    <row r="59" spans="1:37" s="138" customFormat="1" ht="19.5" customHeight="1">
      <c r="B59" s="363"/>
      <c r="C59" s="312"/>
      <c r="D59" s="312"/>
      <c r="E59" s="312"/>
      <c r="F59" s="312"/>
      <c r="G59" s="312"/>
      <c r="H59" s="312"/>
      <c r="I59" s="468"/>
      <c r="J59" s="468"/>
      <c r="K59" s="468"/>
      <c r="L59" s="468"/>
      <c r="M59" s="468"/>
      <c r="N59" s="468"/>
      <c r="O59" s="468"/>
      <c r="P59" s="468"/>
      <c r="Q59" s="468"/>
      <c r="R59" s="468"/>
      <c r="S59" s="468"/>
      <c r="T59" s="468"/>
      <c r="U59" s="468"/>
      <c r="V59" s="468"/>
      <c r="W59" s="468"/>
      <c r="X59" s="468"/>
      <c r="Y59" s="468"/>
      <c r="Z59" s="468"/>
      <c r="AA59" s="364"/>
    </row>
    <row r="60" spans="1:37" s="468" customFormat="1" ht="18" customHeight="1">
      <c r="A60" s="138"/>
      <c r="B60" s="363"/>
      <c r="C60" s="1365" t="s">
        <v>1040</v>
      </c>
      <c r="D60" s="1365"/>
      <c r="E60" s="1365"/>
      <c r="F60" s="1365"/>
      <c r="G60" s="1365"/>
      <c r="H60" s="1365"/>
      <c r="I60" s="1365"/>
      <c r="J60" s="1365"/>
      <c r="K60" s="1365"/>
      <c r="L60" s="1365"/>
      <c r="M60" s="1365"/>
      <c r="N60" s="1365"/>
      <c r="O60" s="1365"/>
      <c r="P60" s="1365"/>
      <c r="Q60" s="1365"/>
      <c r="R60" s="1365"/>
      <c r="S60" s="1365"/>
      <c r="T60" s="1365"/>
      <c r="U60" s="1365"/>
      <c r="V60" s="1365"/>
      <c r="W60" s="1365"/>
      <c r="X60" s="1365"/>
      <c r="Y60" s="1365"/>
      <c r="Z60" s="1365"/>
      <c r="AA60" s="1495"/>
      <c r="AB60" s="138"/>
      <c r="AC60" s="138"/>
      <c r="AD60" s="138"/>
      <c r="AE60" s="138"/>
      <c r="AF60" s="138"/>
      <c r="AG60" s="138"/>
      <c r="AH60" s="138"/>
      <c r="AI60" s="138"/>
      <c r="AJ60" s="138"/>
      <c r="AK60" s="138"/>
    </row>
    <row r="61" spans="1:37" s="468" customFormat="1" ht="18" customHeight="1">
      <c r="A61" s="138"/>
      <c r="B61" s="363"/>
      <c r="C61" s="312"/>
      <c r="D61" s="312"/>
      <c r="E61" s="312"/>
      <c r="F61" s="312"/>
      <c r="G61" s="312"/>
      <c r="H61" s="312"/>
      <c r="I61" s="312"/>
      <c r="J61" s="312"/>
      <c r="K61" s="312"/>
      <c r="L61" s="312"/>
      <c r="M61" s="312"/>
      <c r="N61" s="312"/>
      <c r="O61" s="312"/>
      <c r="P61" s="138"/>
      <c r="Q61" s="138"/>
      <c r="R61" s="138"/>
      <c r="S61" s="138"/>
      <c r="T61" s="138"/>
      <c r="U61" s="138"/>
      <c r="V61" s="138"/>
      <c r="W61" s="138"/>
      <c r="X61" s="138"/>
      <c r="Y61" s="138"/>
      <c r="Z61" s="138"/>
      <c r="AA61" s="364"/>
      <c r="AB61" s="138"/>
      <c r="AC61" s="138"/>
      <c r="AD61" s="138"/>
      <c r="AE61" s="138"/>
      <c r="AF61" s="138"/>
      <c r="AG61" s="138"/>
      <c r="AH61" s="138"/>
      <c r="AI61" s="138"/>
      <c r="AJ61" s="138"/>
      <c r="AK61" s="138"/>
    </row>
    <row r="62" spans="1:37" s="468" customFormat="1" ht="19.5" customHeight="1">
      <c r="A62" s="138"/>
      <c r="B62" s="363"/>
      <c r="C62" s="138"/>
      <c r="D62" s="1624" t="s">
        <v>1041</v>
      </c>
      <c r="E62" s="1624"/>
      <c r="F62" s="1624"/>
      <c r="G62" s="1624"/>
      <c r="H62" s="1624"/>
      <c r="I62" s="1624"/>
      <c r="J62" s="1624"/>
      <c r="K62" s="1624"/>
      <c r="L62" s="1624"/>
      <c r="M62" s="1624"/>
      <c r="N62" s="1624"/>
      <c r="O62" s="1624"/>
      <c r="P62" s="1624"/>
      <c r="Q62" s="1624"/>
      <c r="R62" s="1624"/>
      <c r="S62" s="1624"/>
      <c r="T62" s="1624"/>
      <c r="U62" s="1624"/>
      <c r="V62" s="1624"/>
      <c r="W62" s="138"/>
      <c r="X62" s="138"/>
      <c r="Y62" s="1362" t="s">
        <v>1016</v>
      </c>
      <c r="Z62" s="1362"/>
      <c r="AA62" s="364"/>
      <c r="AB62" s="138"/>
      <c r="AC62" s="138"/>
      <c r="AD62" s="138"/>
      <c r="AE62" s="138"/>
      <c r="AF62" s="138"/>
      <c r="AG62" s="138"/>
      <c r="AH62" s="138"/>
      <c r="AI62" s="138"/>
      <c r="AJ62" s="138"/>
      <c r="AK62" s="138"/>
    </row>
    <row r="63" spans="1:37" ht="19.5" customHeight="1">
      <c r="A63" s="468"/>
      <c r="B63" s="467"/>
      <c r="C63" s="468"/>
      <c r="D63" s="1624" t="s">
        <v>1031</v>
      </c>
      <c r="E63" s="1624"/>
      <c r="F63" s="1624"/>
      <c r="G63" s="1624"/>
      <c r="H63" s="1624"/>
      <c r="I63" s="1624"/>
      <c r="J63" s="1624"/>
      <c r="K63" s="1624"/>
      <c r="L63" s="1624"/>
      <c r="M63" s="1624"/>
      <c r="N63" s="1624"/>
      <c r="O63" s="1624"/>
      <c r="P63" s="1624"/>
      <c r="Q63" s="1624"/>
      <c r="R63" s="1624"/>
      <c r="S63" s="1624"/>
      <c r="T63" s="1624"/>
      <c r="U63" s="1624"/>
      <c r="V63" s="1624"/>
      <c r="W63" s="468"/>
      <c r="X63" s="468"/>
      <c r="Y63" s="1362" t="s">
        <v>1016</v>
      </c>
      <c r="Z63" s="1362"/>
      <c r="AA63" s="469"/>
      <c r="AB63" s="468"/>
      <c r="AC63" s="468"/>
      <c r="AD63" s="468"/>
      <c r="AE63" s="468"/>
      <c r="AF63" s="468"/>
      <c r="AG63" s="468"/>
      <c r="AH63" s="468"/>
      <c r="AI63" s="468"/>
      <c r="AJ63" s="468"/>
      <c r="AK63" s="468"/>
    </row>
    <row r="64" spans="1:37" ht="19.5" customHeight="1">
      <c r="A64" s="468"/>
      <c r="B64" s="467"/>
      <c r="C64" s="468"/>
      <c r="D64" s="1624" t="s">
        <v>1032</v>
      </c>
      <c r="E64" s="1624"/>
      <c r="F64" s="1624"/>
      <c r="G64" s="1624"/>
      <c r="H64" s="1624"/>
      <c r="I64" s="1624"/>
      <c r="J64" s="1624"/>
      <c r="K64" s="1624"/>
      <c r="L64" s="1624"/>
      <c r="M64" s="1624"/>
      <c r="N64" s="1624"/>
      <c r="O64" s="1624"/>
      <c r="P64" s="1624"/>
      <c r="Q64" s="1624"/>
      <c r="R64" s="1624"/>
      <c r="S64" s="1624"/>
      <c r="T64" s="1624"/>
      <c r="U64" s="1624"/>
      <c r="V64" s="1624"/>
      <c r="W64" s="468"/>
      <c r="X64" s="468"/>
      <c r="Y64" s="1362" t="s">
        <v>1016</v>
      </c>
      <c r="Z64" s="1362"/>
      <c r="AA64" s="469"/>
      <c r="AB64" s="468"/>
      <c r="AC64" s="468"/>
      <c r="AD64" s="468"/>
      <c r="AE64" s="468"/>
      <c r="AF64" s="468"/>
      <c r="AG64" s="468"/>
      <c r="AH64" s="468"/>
      <c r="AI64" s="468"/>
      <c r="AJ64" s="468"/>
      <c r="AK64" s="468"/>
    </row>
    <row r="65" spans="1:37" ht="19.5" customHeight="1">
      <c r="A65" s="468"/>
      <c r="B65" s="467"/>
      <c r="C65" s="468"/>
      <c r="D65" s="1624" t="s">
        <v>1033</v>
      </c>
      <c r="E65" s="1624"/>
      <c r="F65" s="1624"/>
      <c r="G65" s="1624"/>
      <c r="H65" s="1624"/>
      <c r="I65" s="1624"/>
      <c r="J65" s="1624"/>
      <c r="K65" s="1624"/>
      <c r="L65" s="1624"/>
      <c r="M65" s="1624"/>
      <c r="N65" s="1624"/>
      <c r="O65" s="1624"/>
      <c r="P65" s="1624"/>
      <c r="Q65" s="1624"/>
      <c r="R65" s="1624"/>
      <c r="S65" s="1624"/>
      <c r="T65" s="1624"/>
      <c r="U65" s="1624"/>
      <c r="V65" s="1624"/>
      <c r="W65" s="468"/>
      <c r="X65" s="468"/>
      <c r="Y65" s="1362" t="s">
        <v>1016</v>
      </c>
      <c r="Z65" s="1362"/>
      <c r="AA65" s="469"/>
      <c r="AB65" s="468"/>
      <c r="AC65" s="468"/>
      <c r="AD65" s="468"/>
      <c r="AE65" s="468"/>
      <c r="AF65" s="468"/>
      <c r="AG65" s="468"/>
      <c r="AH65" s="468"/>
      <c r="AI65" s="468"/>
      <c r="AJ65" s="468"/>
      <c r="AK65" s="468"/>
    </row>
    <row r="66" spans="1:37" s="468" customFormat="1">
      <c r="B66" s="467"/>
      <c r="D66" s="1624" t="s">
        <v>1034</v>
      </c>
      <c r="E66" s="1624"/>
      <c r="F66" s="1624"/>
      <c r="G66" s="1624"/>
      <c r="H66" s="1624"/>
      <c r="I66" s="1624"/>
      <c r="J66" s="1624"/>
      <c r="K66" s="1624"/>
      <c r="L66" s="1624"/>
      <c r="M66" s="1624"/>
      <c r="N66" s="1624"/>
      <c r="O66" s="1624"/>
      <c r="P66" s="1624"/>
      <c r="Q66" s="1624"/>
      <c r="R66" s="1624"/>
      <c r="S66" s="1624"/>
      <c r="T66" s="1624"/>
      <c r="U66" s="1624"/>
      <c r="V66" s="1624"/>
      <c r="Y66" s="492"/>
      <c r="Z66" s="492"/>
      <c r="AA66" s="469"/>
    </row>
    <row r="67" spans="1:37" s="468" customFormat="1">
      <c r="A67" s="386"/>
      <c r="B67" s="480"/>
      <c r="C67" s="413"/>
      <c r="D67" s="413"/>
      <c r="E67" s="413"/>
      <c r="F67" s="413"/>
      <c r="G67" s="413"/>
      <c r="H67" s="413"/>
      <c r="I67" s="413"/>
      <c r="J67" s="413"/>
      <c r="K67" s="413"/>
      <c r="L67" s="413"/>
      <c r="M67" s="413"/>
      <c r="N67" s="413"/>
      <c r="O67" s="413"/>
      <c r="P67" s="413"/>
      <c r="Q67" s="413"/>
      <c r="R67" s="413"/>
      <c r="S67" s="413"/>
      <c r="T67" s="413"/>
      <c r="U67" s="413"/>
      <c r="V67" s="413"/>
      <c r="W67" s="413"/>
      <c r="X67" s="413"/>
      <c r="Y67" s="413"/>
      <c r="Z67" s="413"/>
      <c r="AA67" s="414"/>
      <c r="AB67" s="386"/>
      <c r="AC67" s="386"/>
      <c r="AD67" s="386"/>
      <c r="AE67" s="386"/>
      <c r="AF67" s="386"/>
      <c r="AG67" s="386"/>
      <c r="AH67" s="386"/>
      <c r="AI67" s="386"/>
      <c r="AJ67" s="386"/>
      <c r="AK67" s="386"/>
    </row>
    <row r="68" spans="1:37" s="468" customFormat="1">
      <c r="A68" s="386"/>
      <c r="B68" s="459"/>
      <c r="C68" s="386"/>
      <c r="D68" s="386"/>
      <c r="E68" s="386"/>
      <c r="F68" s="386"/>
      <c r="G68" s="386"/>
      <c r="H68" s="386"/>
      <c r="I68" s="386"/>
      <c r="J68" s="386"/>
      <c r="K68" s="386"/>
      <c r="L68" s="386"/>
      <c r="M68" s="386"/>
      <c r="N68" s="386"/>
      <c r="O68" s="386"/>
      <c r="P68" s="386"/>
      <c r="Q68" s="386"/>
      <c r="R68" s="386"/>
      <c r="S68" s="386"/>
      <c r="T68" s="386"/>
      <c r="U68" s="386"/>
      <c r="V68" s="386"/>
      <c r="W68" s="386"/>
      <c r="X68" s="386"/>
      <c r="Y68" s="386"/>
      <c r="Z68" s="386"/>
      <c r="AA68" s="386"/>
      <c r="AB68" s="386"/>
      <c r="AC68" s="386"/>
      <c r="AD68" s="386"/>
      <c r="AE68" s="386"/>
      <c r="AF68" s="386"/>
      <c r="AG68" s="386"/>
      <c r="AH68" s="386"/>
      <c r="AI68" s="386"/>
      <c r="AJ68" s="386"/>
      <c r="AK68" s="386"/>
    </row>
    <row r="69" spans="1:37" ht="36.950000000000003" customHeight="1">
      <c r="B69" s="1629" t="s">
        <v>1042</v>
      </c>
      <c r="C69" s="1629"/>
      <c r="D69" s="1629"/>
      <c r="E69" s="1629"/>
      <c r="F69" s="1629"/>
      <c r="G69" s="1629"/>
      <c r="H69" s="1629"/>
      <c r="I69" s="1629"/>
      <c r="J69" s="1629"/>
      <c r="K69" s="1629"/>
      <c r="L69" s="1629"/>
      <c r="M69" s="1629"/>
      <c r="N69" s="1629"/>
      <c r="O69" s="1629"/>
      <c r="P69" s="1629"/>
      <c r="Q69" s="1629"/>
      <c r="R69" s="1629"/>
      <c r="S69" s="1629"/>
      <c r="T69" s="1629"/>
      <c r="U69" s="1629"/>
      <c r="V69" s="1629"/>
      <c r="W69" s="1629"/>
      <c r="X69" s="1629"/>
      <c r="Y69" s="1629"/>
      <c r="Z69" s="1629"/>
      <c r="AA69" s="1629"/>
    </row>
    <row r="70" spans="1:37">
      <c r="A70" s="468"/>
      <c r="B70" s="1629" t="s">
        <v>1043</v>
      </c>
      <c r="C70" s="1629"/>
      <c r="D70" s="1629"/>
      <c r="E70" s="1629"/>
      <c r="F70" s="1629"/>
      <c r="G70" s="1629"/>
      <c r="H70" s="1629"/>
      <c r="I70" s="1629"/>
      <c r="J70" s="1629"/>
      <c r="K70" s="1629"/>
      <c r="L70" s="1629"/>
      <c r="M70" s="1629"/>
      <c r="N70" s="1629"/>
      <c r="O70" s="1629"/>
      <c r="P70" s="1629"/>
      <c r="Q70" s="1629"/>
      <c r="R70" s="1629"/>
      <c r="S70" s="1629"/>
      <c r="T70" s="1629"/>
      <c r="U70" s="1629"/>
      <c r="V70" s="1629"/>
      <c r="W70" s="1629"/>
      <c r="X70" s="1629"/>
      <c r="Y70" s="1629"/>
      <c r="Z70" s="1629"/>
      <c r="AA70" s="1629"/>
      <c r="AB70" s="468"/>
      <c r="AC70" s="468"/>
      <c r="AD70" s="468"/>
      <c r="AE70" s="468"/>
      <c r="AF70" s="468"/>
      <c r="AG70" s="468"/>
      <c r="AH70" s="468"/>
      <c r="AI70" s="468"/>
      <c r="AJ70" s="468"/>
      <c r="AK70" s="468"/>
    </row>
    <row r="71" spans="1:37" ht="13.5" customHeight="1">
      <c r="A71" s="468"/>
      <c r="B71" s="1629" t="s">
        <v>1044</v>
      </c>
      <c r="C71" s="1629"/>
      <c r="D71" s="1629"/>
      <c r="E71" s="1629"/>
      <c r="F71" s="1629"/>
      <c r="G71" s="1629"/>
      <c r="H71" s="1629"/>
      <c r="I71" s="1629"/>
      <c r="J71" s="1629"/>
      <c r="K71" s="1629"/>
      <c r="L71" s="1629"/>
      <c r="M71" s="1629"/>
      <c r="N71" s="1629"/>
      <c r="O71" s="1629"/>
      <c r="P71" s="1629"/>
      <c r="Q71" s="1629"/>
      <c r="R71" s="1629"/>
      <c r="S71" s="1629"/>
      <c r="T71" s="1629"/>
      <c r="U71" s="1629"/>
      <c r="V71" s="1629"/>
      <c r="W71" s="1629"/>
      <c r="X71" s="1629"/>
      <c r="Y71" s="1629"/>
      <c r="Z71" s="1629"/>
      <c r="AA71" s="1629"/>
      <c r="AB71" s="468"/>
      <c r="AC71" s="468"/>
      <c r="AD71" s="468"/>
      <c r="AE71" s="468"/>
      <c r="AF71" s="468"/>
      <c r="AG71" s="468"/>
      <c r="AH71" s="468"/>
      <c r="AI71" s="468"/>
      <c r="AJ71" s="468"/>
      <c r="AK71" s="468"/>
    </row>
    <row r="72" spans="1:37">
      <c r="A72" s="468"/>
      <c r="B72" s="1629" t="s">
        <v>1045</v>
      </c>
      <c r="C72" s="1629"/>
      <c r="D72" s="1629"/>
      <c r="E72" s="1629"/>
      <c r="F72" s="1629"/>
      <c r="G72" s="1629"/>
      <c r="H72" s="1629"/>
      <c r="I72" s="1629"/>
      <c r="J72" s="1629"/>
      <c r="K72" s="1629"/>
      <c r="L72" s="1629"/>
      <c r="M72" s="1629"/>
      <c r="N72" s="1629"/>
      <c r="O72" s="1629"/>
      <c r="P72" s="1629"/>
      <c r="Q72" s="1629"/>
      <c r="R72" s="1629"/>
      <c r="S72" s="1629"/>
      <c r="T72" s="1629"/>
      <c r="U72" s="1629"/>
      <c r="V72" s="1629"/>
      <c r="W72" s="1629"/>
      <c r="X72" s="1629"/>
      <c r="Y72" s="1629"/>
      <c r="Z72" s="1629"/>
      <c r="AA72" s="1629"/>
      <c r="AB72" s="468"/>
      <c r="AC72" s="468"/>
      <c r="AD72" s="468"/>
      <c r="AE72" s="468"/>
      <c r="AF72" s="468"/>
      <c r="AG72" s="468"/>
      <c r="AH72" s="468"/>
      <c r="AI72" s="468"/>
      <c r="AJ72" s="468"/>
      <c r="AK72" s="468"/>
    </row>
    <row r="73" spans="1:37">
      <c r="B73" s="1629" t="s">
        <v>1046</v>
      </c>
      <c r="C73" s="1629"/>
      <c r="D73" s="1629"/>
      <c r="E73" s="1629"/>
      <c r="F73" s="1629"/>
      <c r="G73" s="1629"/>
      <c r="H73" s="1629"/>
      <c r="I73" s="1629"/>
      <c r="J73" s="1629"/>
      <c r="K73" s="1629"/>
      <c r="L73" s="1629"/>
      <c r="M73" s="1629"/>
      <c r="N73" s="1629"/>
      <c r="O73" s="1629"/>
      <c r="P73" s="1629"/>
      <c r="Q73" s="1629"/>
      <c r="R73" s="1629"/>
      <c r="S73" s="1629"/>
      <c r="T73" s="1629"/>
      <c r="U73" s="1629"/>
      <c r="V73" s="1629"/>
      <c r="W73" s="1629"/>
      <c r="X73" s="1629"/>
      <c r="Y73" s="1629"/>
      <c r="Z73" s="1629"/>
      <c r="AA73" s="1629"/>
      <c r="AB73" s="542"/>
    </row>
    <row r="74" spans="1:37">
      <c r="B74" s="1629" t="s">
        <v>1047</v>
      </c>
      <c r="C74" s="1629"/>
      <c r="D74" s="1629"/>
      <c r="E74" s="1629"/>
      <c r="F74" s="1629"/>
      <c r="G74" s="1629"/>
      <c r="H74" s="1629"/>
      <c r="I74" s="1629"/>
      <c r="J74" s="1629"/>
      <c r="K74" s="1629"/>
      <c r="L74" s="1629"/>
      <c r="M74" s="1629"/>
      <c r="N74" s="1629"/>
      <c r="O74" s="1629"/>
      <c r="P74" s="1629"/>
      <c r="Q74" s="1629"/>
      <c r="R74" s="1629"/>
      <c r="S74" s="1629"/>
      <c r="T74" s="1629"/>
      <c r="U74" s="1629"/>
      <c r="V74" s="1629"/>
      <c r="W74" s="1629"/>
      <c r="X74" s="1629"/>
      <c r="Y74" s="1629"/>
      <c r="Z74" s="1629"/>
      <c r="AA74" s="543"/>
      <c r="AB74" s="542"/>
    </row>
    <row r="75" spans="1:37">
      <c r="B75" s="544"/>
      <c r="D75" s="545"/>
    </row>
    <row r="76" spans="1:37">
      <c r="B76" s="544"/>
      <c r="D76" s="545"/>
    </row>
    <row r="77" spans="1:37">
      <c r="B77" s="544"/>
      <c r="D77" s="545"/>
    </row>
    <row r="78" spans="1:37">
      <c r="B78" s="544"/>
      <c r="D78" s="545"/>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3"/>
  <pageMargins left="0.7" right="0.7" top="0.75" bottom="0.75" header="0.3" footer="0.3"/>
  <pageSetup paperSize="9" scale="83" fitToHeight="0" orientation="portrait" r:id="rId1"/>
  <rowBreaks count="1" manualBreakCount="1">
    <brk id="44" max="27"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K108"/>
  <sheetViews>
    <sheetView view="pageBreakPreview" zoomScale="70" zoomScaleNormal="200" zoomScaleSheetLayoutView="70" workbookViewId="0"/>
  </sheetViews>
  <sheetFormatPr defaultColWidth="3.5" defaultRowHeight="13.5"/>
  <cols>
    <col min="1" max="1" width="1.75" style="320" customWidth="1"/>
    <col min="2" max="2" width="3" style="319" customWidth="1"/>
    <col min="3" max="5" width="4.875" style="320" customWidth="1"/>
    <col min="6" max="6" width="1.25" style="320" customWidth="1"/>
    <col min="7" max="7" width="2.625" style="320" customWidth="1"/>
    <col min="8" max="13" width="6.25" style="320" customWidth="1"/>
    <col min="14" max="16" width="5.25" style="320" customWidth="1"/>
    <col min="17" max="17" width="4.75" style="320" customWidth="1"/>
    <col min="18" max="22" width="5.125" style="320" customWidth="1"/>
    <col min="23" max="24" width="4.75" style="320" customWidth="1"/>
    <col min="25" max="28" width="5.25" style="320" customWidth="1"/>
    <col min="29" max="31" width="6.625" style="320" customWidth="1"/>
    <col min="32" max="32" width="1.25" style="320" customWidth="1"/>
    <col min="33" max="33" width="1.75" style="320" customWidth="1"/>
    <col min="34" max="256" width="3.5" style="320"/>
    <col min="257" max="257" width="1.75" style="320" customWidth="1"/>
    <col min="258" max="258" width="3" style="320" customWidth="1"/>
    <col min="259" max="261" width="4.875" style="320" customWidth="1"/>
    <col min="262" max="262" width="1.25" style="320" customWidth="1"/>
    <col min="263" max="263" width="2.625" style="320" customWidth="1"/>
    <col min="264" max="269" width="6.25" style="320" customWidth="1"/>
    <col min="270" max="272" width="5.25" style="320" customWidth="1"/>
    <col min="273" max="273" width="4.75" style="320" customWidth="1"/>
    <col min="274" max="278" width="5.125" style="320" customWidth="1"/>
    <col min="279" max="280" width="4.75" style="320" customWidth="1"/>
    <col min="281" max="284" width="5.25" style="320" customWidth="1"/>
    <col min="285" max="287" width="6.625" style="320" customWidth="1"/>
    <col min="288" max="288" width="1.25" style="320" customWidth="1"/>
    <col min="289" max="289" width="1.75" style="320" customWidth="1"/>
    <col min="290" max="512" width="3.5" style="320"/>
    <col min="513" max="513" width="1.75" style="320" customWidth="1"/>
    <col min="514" max="514" width="3" style="320" customWidth="1"/>
    <col min="515" max="517" width="4.875" style="320" customWidth="1"/>
    <col min="518" max="518" width="1.25" style="320" customWidth="1"/>
    <col min="519" max="519" width="2.625" style="320" customWidth="1"/>
    <col min="520" max="525" width="6.25" style="320" customWidth="1"/>
    <col min="526" max="528" width="5.25" style="320" customWidth="1"/>
    <col min="529" max="529" width="4.75" style="320" customWidth="1"/>
    <col min="530" max="534" width="5.125" style="320" customWidth="1"/>
    <col min="535" max="536" width="4.75" style="320" customWidth="1"/>
    <col min="537" max="540" width="5.25" style="320" customWidth="1"/>
    <col min="541" max="543" width="6.625" style="320" customWidth="1"/>
    <col min="544" max="544" width="1.25" style="320" customWidth="1"/>
    <col min="545" max="545" width="1.75" style="320" customWidth="1"/>
    <col min="546" max="768" width="3.5" style="320"/>
    <col min="769" max="769" width="1.75" style="320" customWidth="1"/>
    <col min="770" max="770" width="3" style="320" customWidth="1"/>
    <col min="771" max="773" width="4.875" style="320" customWidth="1"/>
    <col min="774" max="774" width="1.25" style="320" customWidth="1"/>
    <col min="775" max="775" width="2.625" style="320" customWidth="1"/>
    <col min="776" max="781" width="6.25" style="320" customWidth="1"/>
    <col min="782" max="784" width="5.25" style="320" customWidth="1"/>
    <col min="785" max="785" width="4.75" style="320" customWidth="1"/>
    <col min="786" max="790" width="5.125" style="320" customWidth="1"/>
    <col min="791" max="792" width="4.75" style="320" customWidth="1"/>
    <col min="793" max="796" width="5.25" style="320" customWidth="1"/>
    <col min="797" max="799" width="6.625" style="320" customWidth="1"/>
    <col min="800" max="800" width="1.25" style="320" customWidth="1"/>
    <col min="801" max="801" width="1.75" style="320" customWidth="1"/>
    <col min="802" max="1024" width="3.5" style="320"/>
    <col min="1025" max="1025" width="1.75" style="320" customWidth="1"/>
    <col min="1026" max="1026" width="3" style="320" customWidth="1"/>
    <col min="1027" max="1029" width="4.875" style="320" customWidth="1"/>
    <col min="1030" max="1030" width="1.25" style="320" customWidth="1"/>
    <col min="1031" max="1031" width="2.625" style="320" customWidth="1"/>
    <col min="1032" max="1037" width="6.25" style="320" customWidth="1"/>
    <col min="1038" max="1040" width="5.25" style="320" customWidth="1"/>
    <col min="1041" max="1041" width="4.75" style="320" customWidth="1"/>
    <col min="1042" max="1046" width="5.125" style="320" customWidth="1"/>
    <col min="1047" max="1048" width="4.75" style="320" customWidth="1"/>
    <col min="1049" max="1052" width="5.25" style="320" customWidth="1"/>
    <col min="1053" max="1055" width="6.625" style="320" customWidth="1"/>
    <col min="1056" max="1056" width="1.25" style="320" customWidth="1"/>
    <col min="1057" max="1057" width="1.75" style="320" customWidth="1"/>
    <col min="1058" max="1280" width="3.5" style="320"/>
    <col min="1281" max="1281" width="1.75" style="320" customWidth="1"/>
    <col min="1282" max="1282" width="3" style="320" customWidth="1"/>
    <col min="1283" max="1285" width="4.875" style="320" customWidth="1"/>
    <col min="1286" max="1286" width="1.25" style="320" customWidth="1"/>
    <col min="1287" max="1287" width="2.625" style="320" customWidth="1"/>
    <col min="1288" max="1293" width="6.25" style="320" customWidth="1"/>
    <col min="1294" max="1296" width="5.25" style="320" customWidth="1"/>
    <col min="1297" max="1297" width="4.75" style="320" customWidth="1"/>
    <col min="1298" max="1302" width="5.125" style="320" customWidth="1"/>
    <col min="1303" max="1304" width="4.75" style="320" customWidth="1"/>
    <col min="1305" max="1308" width="5.25" style="320" customWidth="1"/>
    <col min="1309" max="1311" width="6.625" style="320" customWidth="1"/>
    <col min="1312" max="1312" width="1.25" style="320" customWidth="1"/>
    <col min="1313" max="1313" width="1.75" style="320" customWidth="1"/>
    <col min="1314" max="1536" width="3.5" style="320"/>
    <col min="1537" max="1537" width="1.75" style="320" customWidth="1"/>
    <col min="1538" max="1538" width="3" style="320" customWidth="1"/>
    <col min="1539" max="1541" width="4.875" style="320" customWidth="1"/>
    <col min="1542" max="1542" width="1.25" style="320" customWidth="1"/>
    <col min="1543" max="1543" width="2.625" style="320" customWidth="1"/>
    <col min="1544" max="1549" width="6.25" style="320" customWidth="1"/>
    <col min="1550" max="1552" width="5.25" style="320" customWidth="1"/>
    <col min="1553" max="1553" width="4.75" style="320" customWidth="1"/>
    <col min="1554" max="1558" width="5.125" style="320" customWidth="1"/>
    <col min="1559" max="1560" width="4.75" style="320" customWidth="1"/>
    <col min="1561" max="1564" width="5.25" style="320" customWidth="1"/>
    <col min="1565" max="1567" width="6.625" style="320" customWidth="1"/>
    <col min="1568" max="1568" width="1.25" style="320" customWidth="1"/>
    <col min="1569" max="1569" width="1.75" style="320" customWidth="1"/>
    <col min="1570" max="1792" width="3.5" style="320"/>
    <col min="1793" max="1793" width="1.75" style="320" customWidth="1"/>
    <col min="1794" max="1794" width="3" style="320" customWidth="1"/>
    <col min="1795" max="1797" width="4.875" style="320" customWidth="1"/>
    <col min="1798" max="1798" width="1.25" style="320" customWidth="1"/>
    <col min="1799" max="1799" width="2.625" style="320" customWidth="1"/>
    <col min="1800" max="1805" width="6.25" style="320" customWidth="1"/>
    <col min="1806" max="1808" width="5.25" style="320" customWidth="1"/>
    <col min="1809" max="1809" width="4.75" style="320" customWidth="1"/>
    <col min="1810" max="1814" width="5.125" style="320" customWidth="1"/>
    <col min="1815" max="1816" width="4.75" style="320" customWidth="1"/>
    <col min="1817" max="1820" width="5.25" style="320" customWidth="1"/>
    <col min="1821" max="1823" width="6.625" style="320" customWidth="1"/>
    <col min="1824" max="1824" width="1.25" style="320" customWidth="1"/>
    <col min="1825" max="1825" width="1.75" style="320" customWidth="1"/>
    <col min="1826" max="2048" width="3.5" style="320"/>
    <col min="2049" max="2049" width="1.75" style="320" customWidth="1"/>
    <col min="2050" max="2050" width="3" style="320" customWidth="1"/>
    <col min="2051" max="2053" width="4.875" style="320" customWidth="1"/>
    <col min="2054" max="2054" width="1.25" style="320" customWidth="1"/>
    <col min="2055" max="2055" width="2.625" style="320" customWidth="1"/>
    <col min="2056" max="2061" width="6.25" style="320" customWidth="1"/>
    <col min="2062" max="2064" width="5.25" style="320" customWidth="1"/>
    <col min="2065" max="2065" width="4.75" style="320" customWidth="1"/>
    <col min="2066" max="2070" width="5.125" style="320" customWidth="1"/>
    <col min="2071" max="2072" width="4.75" style="320" customWidth="1"/>
    <col min="2073" max="2076" width="5.25" style="320" customWidth="1"/>
    <col min="2077" max="2079" width="6.625" style="320" customWidth="1"/>
    <col min="2080" max="2080" width="1.25" style="320" customWidth="1"/>
    <col min="2081" max="2081" width="1.75" style="320" customWidth="1"/>
    <col min="2082" max="2304" width="3.5" style="320"/>
    <col min="2305" max="2305" width="1.75" style="320" customWidth="1"/>
    <col min="2306" max="2306" width="3" style="320" customWidth="1"/>
    <col min="2307" max="2309" width="4.875" style="320" customWidth="1"/>
    <col min="2310" max="2310" width="1.25" style="320" customWidth="1"/>
    <col min="2311" max="2311" width="2.625" style="320" customWidth="1"/>
    <col min="2312" max="2317" width="6.25" style="320" customWidth="1"/>
    <col min="2318" max="2320" width="5.25" style="320" customWidth="1"/>
    <col min="2321" max="2321" width="4.75" style="320" customWidth="1"/>
    <col min="2322" max="2326" width="5.125" style="320" customWidth="1"/>
    <col min="2327" max="2328" width="4.75" style="320" customWidth="1"/>
    <col min="2329" max="2332" width="5.25" style="320" customWidth="1"/>
    <col min="2333" max="2335" width="6.625" style="320" customWidth="1"/>
    <col min="2336" max="2336" width="1.25" style="320" customWidth="1"/>
    <col min="2337" max="2337" width="1.75" style="320" customWidth="1"/>
    <col min="2338" max="2560" width="3.5" style="320"/>
    <col min="2561" max="2561" width="1.75" style="320" customWidth="1"/>
    <col min="2562" max="2562" width="3" style="320" customWidth="1"/>
    <col min="2563" max="2565" width="4.875" style="320" customWidth="1"/>
    <col min="2566" max="2566" width="1.25" style="320" customWidth="1"/>
    <col min="2567" max="2567" width="2.625" style="320" customWidth="1"/>
    <col min="2568" max="2573" width="6.25" style="320" customWidth="1"/>
    <col min="2574" max="2576" width="5.25" style="320" customWidth="1"/>
    <col min="2577" max="2577" width="4.75" style="320" customWidth="1"/>
    <col min="2578" max="2582" width="5.125" style="320" customWidth="1"/>
    <col min="2583" max="2584" width="4.75" style="320" customWidth="1"/>
    <col min="2585" max="2588" width="5.25" style="320" customWidth="1"/>
    <col min="2589" max="2591" width="6.625" style="320" customWidth="1"/>
    <col min="2592" max="2592" width="1.25" style="320" customWidth="1"/>
    <col min="2593" max="2593" width="1.75" style="320" customWidth="1"/>
    <col min="2594" max="2816" width="3.5" style="320"/>
    <col min="2817" max="2817" width="1.75" style="320" customWidth="1"/>
    <col min="2818" max="2818" width="3" style="320" customWidth="1"/>
    <col min="2819" max="2821" width="4.875" style="320" customWidth="1"/>
    <col min="2822" max="2822" width="1.25" style="320" customWidth="1"/>
    <col min="2823" max="2823" width="2.625" style="320" customWidth="1"/>
    <col min="2824" max="2829" width="6.25" style="320" customWidth="1"/>
    <col min="2830" max="2832" width="5.25" style="320" customWidth="1"/>
    <col min="2833" max="2833" width="4.75" style="320" customWidth="1"/>
    <col min="2834" max="2838" width="5.125" style="320" customWidth="1"/>
    <col min="2839" max="2840" width="4.75" style="320" customWidth="1"/>
    <col min="2841" max="2844" width="5.25" style="320" customWidth="1"/>
    <col min="2845" max="2847" width="6.625" style="320" customWidth="1"/>
    <col min="2848" max="2848" width="1.25" style="320" customWidth="1"/>
    <col min="2849" max="2849" width="1.75" style="320" customWidth="1"/>
    <col min="2850" max="3072" width="3.5" style="320"/>
    <col min="3073" max="3073" width="1.75" style="320" customWidth="1"/>
    <col min="3074" max="3074" width="3" style="320" customWidth="1"/>
    <col min="3075" max="3077" width="4.875" style="320" customWidth="1"/>
    <col min="3078" max="3078" width="1.25" style="320" customWidth="1"/>
    <col min="3079" max="3079" width="2.625" style="320" customWidth="1"/>
    <col min="3080" max="3085" width="6.25" style="320" customWidth="1"/>
    <col min="3086" max="3088" width="5.25" style="320" customWidth="1"/>
    <col min="3089" max="3089" width="4.75" style="320" customWidth="1"/>
    <col min="3090" max="3094" width="5.125" style="320" customWidth="1"/>
    <col min="3095" max="3096" width="4.75" style="320" customWidth="1"/>
    <col min="3097" max="3100" width="5.25" style="320" customWidth="1"/>
    <col min="3101" max="3103" width="6.625" style="320" customWidth="1"/>
    <col min="3104" max="3104" width="1.25" style="320" customWidth="1"/>
    <col min="3105" max="3105" width="1.75" style="320" customWidth="1"/>
    <col min="3106" max="3328" width="3.5" style="320"/>
    <col min="3329" max="3329" width="1.75" style="320" customWidth="1"/>
    <col min="3330" max="3330" width="3" style="320" customWidth="1"/>
    <col min="3331" max="3333" width="4.875" style="320" customWidth="1"/>
    <col min="3334" max="3334" width="1.25" style="320" customWidth="1"/>
    <col min="3335" max="3335" width="2.625" style="320" customWidth="1"/>
    <col min="3336" max="3341" width="6.25" style="320" customWidth="1"/>
    <col min="3342" max="3344" width="5.25" style="320" customWidth="1"/>
    <col min="3345" max="3345" width="4.75" style="320" customWidth="1"/>
    <col min="3346" max="3350" width="5.125" style="320" customWidth="1"/>
    <col min="3351" max="3352" width="4.75" style="320" customWidth="1"/>
    <col min="3353" max="3356" width="5.25" style="320" customWidth="1"/>
    <col min="3357" max="3359" width="6.625" style="320" customWidth="1"/>
    <col min="3360" max="3360" width="1.25" style="320" customWidth="1"/>
    <col min="3361" max="3361" width="1.75" style="320" customWidth="1"/>
    <col min="3362" max="3584" width="3.5" style="320"/>
    <col min="3585" max="3585" width="1.75" style="320" customWidth="1"/>
    <col min="3586" max="3586" width="3" style="320" customWidth="1"/>
    <col min="3587" max="3589" width="4.875" style="320" customWidth="1"/>
    <col min="3590" max="3590" width="1.25" style="320" customWidth="1"/>
    <col min="3591" max="3591" width="2.625" style="320" customWidth="1"/>
    <col min="3592" max="3597" width="6.25" style="320" customWidth="1"/>
    <col min="3598" max="3600" width="5.25" style="320" customWidth="1"/>
    <col min="3601" max="3601" width="4.75" style="320" customWidth="1"/>
    <col min="3602" max="3606" width="5.125" style="320" customWidth="1"/>
    <col min="3607" max="3608" width="4.75" style="320" customWidth="1"/>
    <col min="3609" max="3612" width="5.25" style="320" customWidth="1"/>
    <col min="3613" max="3615" width="6.625" style="320" customWidth="1"/>
    <col min="3616" max="3616" width="1.25" style="320" customWidth="1"/>
    <col min="3617" max="3617" width="1.75" style="320" customWidth="1"/>
    <col min="3618" max="3840" width="3.5" style="320"/>
    <col min="3841" max="3841" width="1.75" style="320" customWidth="1"/>
    <col min="3842" max="3842" width="3" style="320" customWidth="1"/>
    <col min="3843" max="3845" width="4.875" style="320" customWidth="1"/>
    <col min="3846" max="3846" width="1.25" style="320" customWidth="1"/>
    <col min="3847" max="3847" width="2.625" style="320" customWidth="1"/>
    <col min="3848" max="3853" width="6.25" style="320" customWidth="1"/>
    <col min="3854" max="3856" width="5.25" style="320" customWidth="1"/>
    <col min="3857" max="3857" width="4.75" style="320" customWidth="1"/>
    <col min="3858" max="3862" width="5.125" style="320" customWidth="1"/>
    <col min="3863" max="3864" width="4.75" style="320" customWidth="1"/>
    <col min="3865" max="3868" width="5.25" style="320" customWidth="1"/>
    <col min="3869" max="3871" width="6.625" style="320" customWidth="1"/>
    <col min="3872" max="3872" width="1.25" style="320" customWidth="1"/>
    <col min="3873" max="3873" width="1.75" style="320" customWidth="1"/>
    <col min="3874" max="4096" width="3.5" style="320"/>
    <col min="4097" max="4097" width="1.75" style="320" customWidth="1"/>
    <col min="4098" max="4098" width="3" style="320" customWidth="1"/>
    <col min="4099" max="4101" width="4.875" style="320" customWidth="1"/>
    <col min="4102" max="4102" width="1.25" style="320" customWidth="1"/>
    <col min="4103" max="4103" width="2.625" style="320" customWidth="1"/>
    <col min="4104" max="4109" width="6.25" style="320" customWidth="1"/>
    <col min="4110" max="4112" width="5.25" style="320" customWidth="1"/>
    <col min="4113" max="4113" width="4.75" style="320" customWidth="1"/>
    <col min="4114" max="4118" width="5.125" style="320" customWidth="1"/>
    <col min="4119" max="4120" width="4.75" style="320" customWidth="1"/>
    <col min="4121" max="4124" width="5.25" style="320" customWidth="1"/>
    <col min="4125" max="4127" width="6.625" style="320" customWidth="1"/>
    <col min="4128" max="4128" width="1.25" style="320" customWidth="1"/>
    <col min="4129" max="4129" width="1.75" style="320" customWidth="1"/>
    <col min="4130" max="4352" width="3.5" style="320"/>
    <col min="4353" max="4353" width="1.75" style="320" customWidth="1"/>
    <col min="4354" max="4354" width="3" style="320" customWidth="1"/>
    <col min="4355" max="4357" width="4.875" style="320" customWidth="1"/>
    <col min="4358" max="4358" width="1.25" style="320" customWidth="1"/>
    <col min="4359" max="4359" width="2.625" style="320" customWidth="1"/>
    <col min="4360" max="4365" width="6.25" style="320" customWidth="1"/>
    <col min="4366" max="4368" width="5.25" style="320" customWidth="1"/>
    <col min="4369" max="4369" width="4.75" style="320" customWidth="1"/>
    <col min="4370" max="4374" width="5.125" style="320" customWidth="1"/>
    <col min="4375" max="4376" width="4.75" style="320" customWidth="1"/>
    <col min="4377" max="4380" width="5.25" style="320" customWidth="1"/>
    <col min="4381" max="4383" width="6.625" style="320" customWidth="1"/>
    <col min="4384" max="4384" width="1.25" style="320" customWidth="1"/>
    <col min="4385" max="4385" width="1.75" style="320" customWidth="1"/>
    <col min="4386" max="4608" width="3.5" style="320"/>
    <col min="4609" max="4609" width="1.75" style="320" customWidth="1"/>
    <col min="4610" max="4610" width="3" style="320" customWidth="1"/>
    <col min="4611" max="4613" width="4.875" style="320" customWidth="1"/>
    <col min="4614" max="4614" width="1.25" style="320" customWidth="1"/>
    <col min="4615" max="4615" width="2.625" style="320" customWidth="1"/>
    <col min="4616" max="4621" width="6.25" style="320" customWidth="1"/>
    <col min="4622" max="4624" width="5.25" style="320" customWidth="1"/>
    <col min="4625" max="4625" width="4.75" style="320" customWidth="1"/>
    <col min="4626" max="4630" width="5.125" style="320" customWidth="1"/>
    <col min="4631" max="4632" width="4.75" style="320" customWidth="1"/>
    <col min="4633" max="4636" width="5.25" style="320" customWidth="1"/>
    <col min="4637" max="4639" width="6.625" style="320" customWidth="1"/>
    <col min="4640" max="4640" width="1.25" style="320" customWidth="1"/>
    <col min="4641" max="4641" width="1.75" style="320" customWidth="1"/>
    <col min="4642" max="4864" width="3.5" style="320"/>
    <col min="4865" max="4865" width="1.75" style="320" customWidth="1"/>
    <col min="4866" max="4866" width="3" style="320" customWidth="1"/>
    <col min="4867" max="4869" width="4.875" style="320" customWidth="1"/>
    <col min="4870" max="4870" width="1.25" style="320" customWidth="1"/>
    <col min="4871" max="4871" width="2.625" style="320" customWidth="1"/>
    <col min="4872" max="4877" width="6.25" style="320" customWidth="1"/>
    <col min="4878" max="4880" width="5.25" style="320" customWidth="1"/>
    <col min="4881" max="4881" width="4.75" style="320" customWidth="1"/>
    <col min="4882" max="4886" width="5.125" style="320" customWidth="1"/>
    <col min="4887" max="4888" width="4.75" style="320" customWidth="1"/>
    <col min="4889" max="4892" width="5.25" style="320" customWidth="1"/>
    <col min="4893" max="4895" width="6.625" style="320" customWidth="1"/>
    <col min="4896" max="4896" width="1.25" style="320" customWidth="1"/>
    <col min="4897" max="4897" width="1.75" style="320" customWidth="1"/>
    <col min="4898" max="5120" width="3.5" style="320"/>
    <col min="5121" max="5121" width="1.75" style="320" customWidth="1"/>
    <col min="5122" max="5122" width="3" style="320" customWidth="1"/>
    <col min="5123" max="5125" width="4.875" style="320" customWidth="1"/>
    <col min="5126" max="5126" width="1.25" style="320" customWidth="1"/>
    <col min="5127" max="5127" width="2.625" style="320" customWidth="1"/>
    <col min="5128" max="5133" width="6.25" style="320" customWidth="1"/>
    <col min="5134" max="5136" width="5.25" style="320" customWidth="1"/>
    <col min="5137" max="5137" width="4.75" style="320" customWidth="1"/>
    <col min="5138" max="5142" width="5.125" style="320" customWidth="1"/>
    <col min="5143" max="5144" width="4.75" style="320" customWidth="1"/>
    <col min="5145" max="5148" width="5.25" style="320" customWidth="1"/>
    <col min="5149" max="5151" width="6.625" style="320" customWidth="1"/>
    <col min="5152" max="5152" width="1.25" style="320" customWidth="1"/>
    <col min="5153" max="5153" width="1.75" style="320" customWidth="1"/>
    <col min="5154" max="5376" width="3.5" style="320"/>
    <col min="5377" max="5377" width="1.75" style="320" customWidth="1"/>
    <col min="5378" max="5378" width="3" style="320" customWidth="1"/>
    <col min="5379" max="5381" width="4.875" style="320" customWidth="1"/>
    <col min="5382" max="5382" width="1.25" style="320" customWidth="1"/>
    <col min="5383" max="5383" width="2.625" style="320" customWidth="1"/>
    <col min="5384" max="5389" width="6.25" style="320" customWidth="1"/>
    <col min="5390" max="5392" width="5.25" style="320" customWidth="1"/>
    <col min="5393" max="5393" width="4.75" style="320" customWidth="1"/>
    <col min="5394" max="5398" width="5.125" style="320" customWidth="1"/>
    <col min="5399" max="5400" width="4.75" style="320" customWidth="1"/>
    <col min="5401" max="5404" width="5.25" style="320" customWidth="1"/>
    <col min="5405" max="5407" width="6.625" style="320" customWidth="1"/>
    <col min="5408" max="5408" width="1.25" style="320" customWidth="1"/>
    <col min="5409" max="5409" width="1.75" style="320" customWidth="1"/>
    <col min="5410" max="5632" width="3.5" style="320"/>
    <col min="5633" max="5633" width="1.75" style="320" customWidth="1"/>
    <col min="5634" max="5634" width="3" style="320" customWidth="1"/>
    <col min="5635" max="5637" width="4.875" style="320" customWidth="1"/>
    <col min="5638" max="5638" width="1.25" style="320" customWidth="1"/>
    <col min="5639" max="5639" width="2.625" style="320" customWidth="1"/>
    <col min="5640" max="5645" width="6.25" style="320" customWidth="1"/>
    <col min="5646" max="5648" width="5.25" style="320" customWidth="1"/>
    <col min="5649" max="5649" width="4.75" style="320" customWidth="1"/>
    <col min="5650" max="5654" width="5.125" style="320" customWidth="1"/>
    <col min="5655" max="5656" width="4.75" style="320" customWidth="1"/>
    <col min="5657" max="5660" width="5.25" style="320" customWidth="1"/>
    <col min="5661" max="5663" width="6.625" style="320" customWidth="1"/>
    <col min="5664" max="5664" width="1.25" style="320" customWidth="1"/>
    <col min="5665" max="5665" width="1.75" style="320" customWidth="1"/>
    <col min="5666" max="5888" width="3.5" style="320"/>
    <col min="5889" max="5889" width="1.75" style="320" customWidth="1"/>
    <col min="5890" max="5890" width="3" style="320" customWidth="1"/>
    <col min="5891" max="5893" width="4.875" style="320" customWidth="1"/>
    <col min="5894" max="5894" width="1.25" style="320" customWidth="1"/>
    <col min="5895" max="5895" width="2.625" style="320" customWidth="1"/>
    <col min="5896" max="5901" width="6.25" style="320" customWidth="1"/>
    <col min="5902" max="5904" width="5.25" style="320" customWidth="1"/>
    <col min="5905" max="5905" width="4.75" style="320" customWidth="1"/>
    <col min="5906" max="5910" width="5.125" style="320" customWidth="1"/>
    <col min="5911" max="5912" width="4.75" style="320" customWidth="1"/>
    <col min="5913" max="5916" width="5.25" style="320" customWidth="1"/>
    <col min="5917" max="5919" width="6.625" style="320" customWidth="1"/>
    <col min="5920" max="5920" width="1.25" style="320" customWidth="1"/>
    <col min="5921" max="5921" width="1.75" style="320" customWidth="1"/>
    <col min="5922" max="6144" width="3.5" style="320"/>
    <col min="6145" max="6145" width="1.75" style="320" customWidth="1"/>
    <col min="6146" max="6146" width="3" style="320" customWidth="1"/>
    <col min="6147" max="6149" width="4.875" style="320" customWidth="1"/>
    <col min="6150" max="6150" width="1.25" style="320" customWidth="1"/>
    <col min="6151" max="6151" width="2.625" style="320" customWidth="1"/>
    <col min="6152" max="6157" width="6.25" style="320" customWidth="1"/>
    <col min="6158" max="6160" width="5.25" style="320" customWidth="1"/>
    <col min="6161" max="6161" width="4.75" style="320" customWidth="1"/>
    <col min="6162" max="6166" width="5.125" style="320" customWidth="1"/>
    <col min="6167" max="6168" width="4.75" style="320" customWidth="1"/>
    <col min="6169" max="6172" width="5.25" style="320" customWidth="1"/>
    <col min="6173" max="6175" width="6.625" style="320" customWidth="1"/>
    <col min="6176" max="6176" width="1.25" style="320" customWidth="1"/>
    <col min="6177" max="6177" width="1.75" style="320" customWidth="1"/>
    <col min="6178" max="6400" width="3.5" style="320"/>
    <col min="6401" max="6401" width="1.75" style="320" customWidth="1"/>
    <col min="6402" max="6402" width="3" style="320" customWidth="1"/>
    <col min="6403" max="6405" width="4.875" style="320" customWidth="1"/>
    <col min="6406" max="6406" width="1.25" style="320" customWidth="1"/>
    <col min="6407" max="6407" width="2.625" style="320" customWidth="1"/>
    <col min="6408" max="6413" width="6.25" style="320" customWidth="1"/>
    <col min="6414" max="6416" width="5.25" style="320" customWidth="1"/>
    <col min="6417" max="6417" width="4.75" style="320" customWidth="1"/>
    <col min="6418" max="6422" width="5.125" style="320" customWidth="1"/>
    <col min="6423" max="6424" width="4.75" style="320" customWidth="1"/>
    <col min="6425" max="6428" width="5.25" style="320" customWidth="1"/>
    <col min="6429" max="6431" width="6.625" style="320" customWidth="1"/>
    <col min="6432" max="6432" width="1.25" style="320" customWidth="1"/>
    <col min="6433" max="6433" width="1.75" style="320" customWidth="1"/>
    <col min="6434" max="6656" width="3.5" style="320"/>
    <col min="6657" max="6657" width="1.75" style="320" customWidth="1"/>
    <col min="6658" max="6658" width="3" style="320" customWidth="1"/>
    <col min="6659" max="6661" width="4.875" style="320" customWidth="1"/>
    <col min="6662" max="6662" width="1.25" style="320" customWidth="1"/>
    <col min="6663" max="6663" width="2.625" style="320" customWidth="1"/>
    <col min="6664" max="6669" width="6.25" style="320" customWidth="1"/>
    <col min="6670" max="6672" width="5.25" style="320" customWidth="1"/>
    <col min="6673" max="6673" width="4.75" style="320" customWidth="1"/>
    <col min="6674" max="6678" width="5.125" style="320" customWidth="1"/>
    <col min="6679" max="6680" width="4.75" style="320" customWidth="1"/>
    <col min="6681" max="6684" width="5.25" style="320" customWidth="1"/>
    <col min="6685" max="6687" width="6.625" style="320" customWidth="1"/>
    <col min="6688" max="6688" width="1.25" style="320" customWidth="1"/>
    <col min="6689" max="6689" width="1.75" style="320" customWidth="1"/>
    <col min="6690" max="6912" width="3.5" style="320"/>
    <col min="6913" max="6913" width="1.75" style="320" customWidth="1"/>
    <col min="6914" max="6914" width="3" style="320" customWidth="1"/>
    <col min="6915" max="6917" width="4.875" style="320" customWidth="1"/>
    <col min="6918" max="6918" width="1.25" style="320" customWidth="1"/>
    <col min="6919" max="6919" width="2.625" style="320" customWidth="1"/>
    <col min="6920" max="6925" width="6.25" style="320" customWidth="1"/>
    <col min="6926" max="6928" width="5.25" style="320" customWidth="1"/>
    <col min="6929" max="6929" width="4.75" style="320" customWidth="1"/>
    <col min="6930" max="6934" width="5.125" style="320" customWidth="1"/>
    <col min="6935" max="6936" width="4.75" style="320" customWidth="1"/>
    <col min="6937" max="6940" width="5.25" style="320" customWidth="1"/>
    <col min="6941" max="6943" width="6.625" style="320" customWidth="1"/>
    <col min="6944" max="6944" width="1.25" style="320" customWidth="1"/>
    <col min="6945" max="6945" width="1.75" style="320" customWidth="1"/>
    <col min="6946" max="7168" width="3.5" style="320"/>
    <col min="7169" max="7169" width="1.75" style="320" customWidth="1"/>
    <col min="7170" max="7170" width="3" style="320" customWidth="1"/>
    <col min="7171" max="7173" width="4.875" style="320" customWidth="1"/>
    <col min="7174" max="7174" width="1.25" style="320" customWidth="1"/>
    <col min="7175" max="7175" width="2.625" style="320" customWidth="1"/>
    <col min="7176" max="7181" width="6.25" style="320" customWidth="1"/>
    <col min="7182" max="7184" width="5.25" style="320" customWidth="1"/>
    <col min="7185" max="7185" width="4.75" style="320" customWidth="1"/>
    <col min="7186" max="7190" width="5.125" style="320" customWidth="1"/>
    <col min="7191" max="7192" width="4.75" style="320" customWidth="1"/>
    <col min="7193" max="7196" width="5.25" style="320" customWidth="1"/>
    <col min="7197" max="7199" width="6.625" style="320" customWidth="1"/>
    <col min="7200" max="7200" width="1.25" style="320" customWidth="1"/>
    <col min="7201" max="7201" width="1.75" style="320" customWidth="1"/>
    <col min="7202" max="7424" width="3.5" style="320"/>
    <col min="7425" max="7425" width="1.75" style="320" customWidth="1"/>
    <col min="7426" max="7426" width="3" style="320" customWidth="1"/>
    <col min="7427" max="7429" width="4.875" style="320" customWidth="1"/>
    <col min="7430" max="7430" width="1.25" style="320" customWidth="1"/>
    <col min="7431" max="7431" width="2.625" style="320" customWidth="1"/>
    <col min="7432" max="7437" width="6.25" style="320" customWidth="1"/>
    <col min="7438" max="7440" width="5.25" style="320" customWidth="1"/>
    <col min="7441" max="7441" width="4.75" style="320" customWidth="1"/>
    <col min="7442" max="7446" width="5.125" style="320" customWidth="1"/>
    <col min="7447" max="7448" width="4.75" style="320" customWidth="1"/>
    <col min="7449" max="7452" width="5.25" style="320" customWidth="1"/>
    <col min="7453" max="7455" width="6.625" style="320" customWidth="1"/>
    <col min="7456" max="7456" width="1.25" style="320" customWidth="1"/>
    <col min="7457" max="7457" width="1.75" style="320" customWidth="1"/>
    <col min="7458" max="7680" width="3.5" style="320"/>
    <col min="7681" max="7681" width="1.75" style="320" customWidth="1"/>
    <col min="7682" max="7682" width="3" style="320" customWidth="1"/>
    <col min="7683" max="7685" width="4.875" style="320" customWidth="1"/>
    <col min="7686" max="7686" width="1.25" style="320" customWidth="1"/>
    <col min="7687" max="7687" width="2.625" style="320" customWidth="1"/>
    <col min="7688" max="7693" width="6.25" style="320" customWidth="1"/>
    <col min="7694" max="7696" width="5.25" style="320" customWidth="1"/>
    <col min="7697" max="7697" width="4.75" style="320" customWidth="1"/>
    <col min="7698" max="7702" width="5.125" style="320" customWidth="1"/>
    <col min="7703" max="7704" width="4.75" style="320" customWidth="1"/>
    <col min="7705" max="7708" width="5.25" style="320" customWidth="1"/>
    <col min="7709" max="7711" width="6.625" style="320" customWidth="1"/>
    <col min="7712" max="7712" width="1.25" style="320" customWidth="1"/>
    <col min="7713" max="7713" width="1.75" style="320" customWidth="1"/>
    <col min="7714" max="7936" width="3.5" style="320"/>
    <col min="7937" max="7937" width="1.75" style="320" customWidth="1"/>
    <col min="7938" max="7938" width="3" style="320" customWidth="1"/>
    <col min="7939" max="7941" width="4.875" style="320" customWidth="1"/>
    <col min="7942" max="7942" width="1.25" style="320" customWidth="1"/>
    <col min="7943" max="7943" width="2.625" style="320" customWidth="1"/>
    <col min="7944" max="7949" width="6.25" style="320" customWidth="1"/>
    <col min="7950" max="7952" width="5.25" style="320" customWidth="1"/>
    <col min="7953" max="7953" width="4.75" style="320" customWidth="1"/>
    <col min="7954" max="7958" width="5.125" style="320" customWidth="1"/>
    <col min="7959" max="7960" width="4.75" style="320" customWidth="1"/>
    <col min="7961" max="7964" width="5.25" style="320" customWidth="1"/>
    <col min="7965" max="7967" width="6.625" style="320" customWidth="1"/>
    <col min="7968" max="7968" width="1.25" style="320" customWidth="1"/>
    <col min="7969" max="7969" width="1.75" style="320" customWidth="1"/>
    <col min="7970" max="8192" width="3.5" style="320"/>
    <col min="8193" max="8193" width="1.75" style="320" customWidth="1"/>
    <col min="8194" max="8194" width="3" style="320" customWidth="1"/>
    <col min="8195" max="8197" width="4.875" style="320" customWidth="1"/>
    <col min="8198" max="8198" width="1.25" style="320" customWidth="1"/>
    <col min="8199" max="8199" width="2.625" style="320" customWidth="1"/>
    <col min="8200" max="8205" width="6.25" style="320" customWidth="1"/>
    <col min="8206" max="8208" width="5.25" style="320" customWidth="1"/>
    <col min="8209" max="8209" width="4.75" style="320" customWidth="1"/>
    <col min="8210" max="8214" width="5.125" style="320" customWidth="1"/>
    <col min="8215" max="8216" width="4.75" style="320" customWidth="1"/>
    <col min="8217" max="8220" width="5.25" style="320" customWidth="1"/>
    <col min="8221" max="8223" width="6.625" style="320" customWidth="1"/>
    <col min="8224" max="8224" width="1.25" style="320" customWidth="1"/>
    <col min="8225" max="8225" width="1.75" style="320" customWidth="1"/>
    <col min="8226" max="8448" width="3.5" style="320"/>
    <col min="8449" max="8449" width="1.75" style="320" customWidth="1"/>
    <col min="8450" max="8450" width="3" style="320" customWidth="1"/>
    <col min="8451" max="8453" width="4.875" style="320" customWidth="1"/>
    <col min="8454" max="8454" width="1.25" style="320" customWidth="1"/>
    <col min="8455" max="8455" width="2.625" style="320" customWidth="1"/>
    <col min="8456" max="8461" width="6.25" style="320" customWidth="1"/>
    <col min="8462" max="8464" width="5.25" style="320" customWidth="1"/>
    <col min="8465" max="8465" width="4.75" style="320" customWidth="1"/>
    <col min="8466" max="8470" width="5.125" style="320" customWidth="1"/>
    <col min="8471" max="8472" width="4.75" style="320" customWidth="1"/>
    <col min="8473" max="8476" width="5.25" style="320" customWidth="1"/>
    <col min="8477" max="8479" width="6.625" style="320" customWidth="1"/>
    <col min="8480" max="8480" width="1.25" style="320" customWidth="1"/>
    <col min="8481" max="8481" width="1.75" style="320" customWidth="1"/>
    <col min="8482" max="8704" width="3.5" style="320"/>
    <col min="8705" max="8705" width="1.75" style="320" customWidth="1"/>
    <col min="8706" max="8706" width="3" style="320" customWidth="1"/>
    <col min="8707" max="8709" width="4.875" style="320" customWidth="1"/>
    <col min="8710" max="8710" width="1.25" style="320" customWidth="1"/>
    <col min="8711" max="8711" width="2.625" style="320" customWidth="1"/>
    <col min="8712" max="8717" width="6.25" style="320" customWidth="1"/>
    <col min="8718" max="8720" width="5.25" style="320" customWidth="1"/>
    <col min="8721" max="8721" width="4.75" style="320" customWidth="1"/>
    <col min="8722" max="8726" width="5.125" style="320" customWidth="1"/>
    <col min="8727" max="8728" width="4.75" style="320" customWidth="1"/>
    <col min="8729" max="8732" width="5.25" style="320" customWidth="1"/>
    <col min="8733" max="8735" width="6.625" style="320" customWidth="1"/>
    <col min="8736" max="8736" width="1.25" style="320" customWidth="1"/>
    <col min="8737" max="8737" width="1.75" style="320" customWidth="1"/>
    <col min="8738" max="8960" width="3.5" style="320"/>
    <col min="8961" max="8961" width="1.75" style="320" customWidth="1"/>
    <col min="8962" max="8962" width="3" style="320" customWidth="1"/>
    <col min="8963" max="8965" width="4.875" style="320" customWidth="1"/>
    <col min="8966" max="8966" width="1.25" style="320" customWidth="1"/>
    <col min="8967" max="8967" width="2.625" style="320" customWidth="1"/>
    <col min="8968" max="8973" width="6.25" style="320" customWidth="1"/>
    <col min="8974" max="8976" width="5.25" style="320" customWidth="1"/>
    <col min="8977" max="8977" width="4.75" style="320" customWidth="1"/>
    <col min="8978" max="8982" width="5.125" style="320" customWidth="1"/>
    <col min="8983" max="8984" width="4.75" style="320" customWidth="1"/>
    <col min="8985" max="8988" width="5.25" style="320" customWidth="1"/>
    <col min="8989" max="8991" width="6.625" style="320" customWidth="1"/>
    <col min="8992" max="8992" width="1.25" style="320" customWidth="1"/>
    <col min="8993" max="8993" width="1.75" style="320" customWidth="1"/>
    <col min="8994" max="9216" width="3.5" style="320"/>
    <col min="9217" max="9217" width="1.75" style="320" customWidth="1"/>
    <col min="9218" max="9218" width="3" style="320" customWidth="1"/>
    <col min="9219" max="9221" width="4.875" style="320" customWidth="1"/>
    <col min="9222" max="9222" width="1.25" style="320" customWidth="1"/>
    <col min="9223" max="9223" width="2.625" style="320" customWidth="1"/>
    <col min="9224" max="9229" width="6.25" style="320" customWidth="1"/>
    <col min="9230" max="9232" width="5.25" style="320" customWidth="1"/>
    <col min="9233" max="9233" width="4.75" style="320" customWidth="1"/>
    <col min="9234" max="9238" width="5.125" style="320" customWidth="1"/>
    <col min="9239" max="9240" width="4.75" style="320" customWidth="1"/>
    <col min="9241" max="9244" width="5.25" style="320" customWidth="1"/>
    <col min="9245" max="9247" width="6.625" style="320" customWidth="1"/>
    <col min="9248" max="9248" width="1.25" style="320" customWidth="1"/>
    <col min="9249" max="9249" width="1.75" style="320" customWidth="1"/>
    <col min="9250" max="9472" width="3.5" style="320"/>
    <col min="9473" max="9473" width="1.75" style="320" customWidth="1"/>
    <col min="9474" max="9474" width="3" style="320" customWidth="1"/>
    <col min="9475" max="9477" width="4.875" style="320" customWidth="1"/>
    <col min="9478" max="9478" width="1.25" style="320" customWidth="1"/>
    <col min="9479" max="9479" width="2.625" style="320" customWidth="1"/>
    <col min="9480" max="9485" width="6.25" style="320" customWidth="1"/>
    <col min="9486" max="9488" width="5.25" style="320" customWidth="1"/>
    <col min="9489" max="9489" width="4.75" style="320" customWidth="1"/>
    <col min="9490" max="9494" width="5.125" style="320" customWidth="1"/>
    <col min="9495" max="9496" width="4.75" style="320" customWidth="1"/>
    <col min="9497" max="9500" width="5.25" style="320" customWidth="1"/>
    <col min="9501" max="9503" width="6.625" style="320" customWidth="1"/>
    <col min="9504" max="9504" width="1.25" style="320" customWidth="1"/>
    <col min="9505" max="9505" width="1.75" style="320" customWidth="1"/>
    <col min="9506" max="9728" width="3.5" style="320"/>
    <col min="9729" max="9729" width="1.75" style="320" customWidth="1"/>
    <col min="9730" max="9730" width="3" style="320" customWidth="1"/>
    <col min="9731" max="9733" width="4.875" style="320" customWidth="1"/>
    <col min="9734" max="9734" width="1.25" style="320" customWidth="1"/>
    <col min="9735" max="9735" width="2.625" style="320" customWidth="1"/>
    <col min="9736" max="9741" width="6.25" style="320" customWidth="1"/>
    <col min="9742" max="9744" width="5.25" style="320" customWidth="1"/>
    <col min="9745" max="9745" width="4.75" style="320" customWidth="1"/>
    <col min="9746" max="9750" width="5.125" style="320" customWidth="1"/>
    <col min="9751" max="9752" width="4.75" style="320" customWidth="1"/>
    <col min="9753" max="9756" width="5.25" style="320" customWidth="1"/>
    <col min="9757" max="9759" width="6.625" style="320" customWidth="1"/>
    <col min="9760" max="9760" width="1.25" style="320" customWidth="1"/>
    <col min="9761" max="9761" width="1.75" style="320" customWidth="1"/>
    <col min="9762" max="9984" width="3.5" style="320"/>
    <col min="9985" max="9985" width="1.75" style="320" customWidth="1"/>
    <col min="9986" max="9986" width="3" style="320" customWidth="1"/>
    <col min="9987" max="9989" width="4.875" style="320" customWidth="1"/>
    <col min="9990" max="9990" width="1.25" style="320" customWidth="1"/>
    <col min="9991" max="9991" width="2.625" style="320" customWidth="1"/>
    <col min="9992" max="9997" width="6.25" style="320" customWidth="1"/>
    <col min="9998" max="10000" width="5.25" style="320" customWidth="1"/>
    <col min="10001" max="10001" width="4.75" style="320" customWidth="1"/>
    <col min="10002" max="10006" width="5.125" style="320" customWidth="1"/>
    <col min="10007" max="10008" width="4.75" style="320" customWidth="1"/>
    <col min="10009" max="10012" width="5.25" style="320" customWidth="1"/>
    <col min="10013" max="10015" width="6.625" style="320" customWidth="1"/>
    <col min="10016" max="10016" width="1.25" style="320" customWidth="1"/>
    <col min="10017" max="10017" width="1.75" style="320" customWidth="1"/>
    <col min="10018" max="10240" width="3.5" style="320"/>
    <col min="10241" max="10241" width="1.75" style="320" customWidth="1"/>
    <col min="10242" max="10242" width="3" style="320" customWidth="1"/>
    <col min="10243" max="10245" width="4.875" style="320" customWidth="1"/>
    <col min="10246" max="10246" width="1.25" style="320" customWidth="1"/>
    <col min="10247" max="10247" width="2.625" style="320" customWidth="1"/>
    <col min="10248" max="10253" width="6.25" style="320" customWidth="1"/>
    <col min="10254" max="10256" width="5.25" style="320" customWidth="1"/>
    <col min="10257" max="10257" width="4.75" style="320" customWidth="1"/>
    <col min="10258" max="10262" width="5.125" style="320" customWidth="1"/>
    <col min="10263" max="10264" width="4.75" style="320" customWidth="1"/>
    <col min="10265" max="10268" width="5.25" style="320" customWidth="1"/>
    <col min="10269" max="10271" width="6.625" style="320" customWidth="1"/>
    <col min="10272" max="10272" width="1.25" style="320" customWidth="1"/>
    <col min="10273" max="10273" width="1.75" style="320" customWidth="1"/>
    <col min="10274" max="10496" width="3.5" style="320"/>
    <col min="10497" max="10497" width="1.75" style="320" customWidth="1"/>
    <col min="10498" max="10498" width="3" style="320" customWidth="1"/>
    <col min="10499" max="10501" width="4.875" style="320" customWidth="1"/>
    <col min="10502" max="10502" width="1.25" style="320" customWidth="1"/>
    <col min="10503" max="10503" width="2.625" style="320" customWidth="1"/>
    <col min="10504" max="10509" width="6.25" style="320" customWidth="1"/>
    <col min="10510" max="10512" width="5.25" style="320" customWidth="1"/>
    <col min="10513" max="10513" width="4.75" style="320" customWidth="1"/>
    <col min="10514" max="10518" width="5.125" style="320" customWidth="1"/>
    <col min="10519" max="10520" width="4.75" style="320" customWidth="1"/>
    <col min="10521" max="10524" width="5.25" style="320" customWidth="1"/>
    <col min="10525" max="10527" width="6.625" style="320" customWidth="1"/>
    <col min="10528" max="10528" width="1.25" style="320" customWidth="1"/>
    <col min="10529" max="10529" width="1.75" style="320" customWidth="1"/>
    <col min="10530" max="10752" width="3.5" style="320"/>
    <col min="10753" max="10753" width="1.75" style="320" customWidth="1"/>
    <col min="10754" max="10754" width="3" style="320" customWidth="1"/>
    <col min="10755" max="10757" width="4.875" style="320" customWidth="1"/>
    <col min="10758" max="10758" width="1.25" style="320" customWidth="1"/>
    <col min="10759" max="10759" width="2.625" style="320" customWidth="1"/>
    <col min="10760" max="10765" width="6.25" style="320" customWidth="1"/>
    <col min="10766" max="10768" width="5.25" style="320" customWidth="1"/>
    <col min="10769" max="10769" width="4.75" style="320" customWidth="1"/>
    <col min="10770" max="10774" width="5.125" style="320" customWidth="1"/>
    <col min="10775" max="10776" width="4.75" style="320" customWidth="1"/>
    <col min="10777" max="10780" width="5.25" style="320" customWidth="1"/>
    <col min="10781" max="10783" width="6.625" style="320" customWidth="1"/>
    <col min="10784" max="10784" width="1.25" style="320" customWidth="1"/>
    <col min="10785" max="10785" width="1.75" style="320" customWidth="1"/>
    <col min="10786" max="11008" width="3.5" style="320"/>
    <col min="11009" max="11009" width="1.75" style="320" customWidth="1"/>
    <col min="11010" max="11010" width="3" style="320" customWidth="1"/>
    <col min="11011" max="11013" width="4.875" style="320" customWidth="1"/>
    <col min="11014" max="11014" width="1.25" style="320" customWidth="1"/>
    <col min="11015" max="11015" width="2.625" style="320" customWidth="1"/>
    <col min="11016" max="11021" width="6.25" style="320" customWidth="1"/>
    <col min="11022" max="11024" width="5.25" style="320" customWidth="1"/>
    <col min="11025" max="11025" width="4.75" style="320" customWidth="1"/>
    <col min="11026" max="11030" width="5.125" style="320" customWidth="1"/>
    <col min="11031" max="11032" width="4.75" style="320" customWidth="1"/>
    <col min="11033" max="11036" width="5.25" style="320" customWidth="1"/>
    <col min="11037" max="11039" width="6.625" style="320" customWidth="1"/>
    <col min="11040" max="11040" width="1.25" style="320" customWidth="1"/>
    <col min="11041" max="11041" width="1.75" style="320" customWidth="1"/>
    <col min="11042" max="11264" width="3.5" style="320"/>
    <col min="11265" max="11265" width="1.75" style="320" customWidth="1"/>
    <col min="11266" max="11266" width="3" style="320" customWidth="1"/>
    <col min="11267" max="11269" width="4.875" style="320" customWidth="1"/>
    <col min="11270" max="11270" width="1.25" style="320" customWidth="1"/>
    <col min="11271" max="11271" width="2.625" style="320" customWidth="1"/>
    <col min="11272" max="11277" width="6.25" style="320" customWidth="1"/>
    <col min="11278" max="11280" width="5.25" style="320" customWidth="1"/>
    <col min="11281" max="11281" width="4.75" style="320" customWidth="1"/>
    <col min="11282" max="11286" width="5.125" style="320" customWidth="1"/>
    <col min="11287" max="11288" width="4.75" style="320" customWidth="1"/>
    <col min="11289" max="11292" width="5.25" style="320" customWidth="1"/>
    <col min="11293" max="11295" width="6.625" style="320" customWidth="1"/>
    <col min="11296" max="11296" width="1.25" style="320" customWidth="1"/>
    <col min="11297" max="11297" width="1.75" style="320" customWidth="1"/>
    <col min="11298" max="11520" width="3.5" style="320"/>
    <col min="11521" max="11521" width="1.75" style="320" customWidth="1"/>
    <col min="11522" max="11522" width="3" style="320" customWidth="1"/>
    <col min="11523" max="11525" width="4.875" style="320" customWidth="1"/>
    <col min="11526" max="11526" width="1.25" style="320" customWidth="1"/>
    <col min="11527" max="11527" width="2.625" style="320" customWidth="1"/>
    <col min="11528" max="11533" width="6.25" style="320" customWidth="1"/>
    <col min="11534" max="11536" width="5.25" style="320" customWidth="1"/>
    <col min="11537" max="11537" width="4.75" style="320" customWidth="1"/>
    <col min="11538" max="11542" width="5.125" style="320" customWidth="1"/>
    <col min="11543" max="11544" width="4.75" style="320" customWidth="1"/>
    <col min="11545" max="11548" width="5.25" style="320" customWidth="1"/>
    <col min="11549" max="11551" width="6.625" style="320" customWidth="1"/>
    <col min="11552" max="11552" width="1.25" style="320" customWidth="1"/>
    <col min="11553" max="11553" width="1.75" style="320" customWidth="1"/>
    <col min="11554" max="11776" width="3.5" style="320"/>
    <col min="11777" max="11777" width="1.75" style="320" customWidth="1"/>
    <col min="11778" max="11778" width="3" style="320" customWidth="1"/>
    <col min="11779" max="11781" width="4.875" style="320" customWidth="1"/>
    <col min="11782" max="11782" width="1.25" style="320" customWidth="1"/>
    <col min="11783" max="11783" width="2.625" style="320" customWidth="1"/>
    <col min="11784" max="11789" width="6.25" style="320" customWidth="1"/>
    <col min="11790" max="11792" width="5.25" style="320" customWidth="1"/>
    <col min="11793" max="11793" width="4.75" style="320" customWidth="1"/>
    <col min="11794" max="11798" width="5.125" style="320" customWidth="1"/>
    <col min="11799" max="11800" width="4.75" style="320" customWidth="1"/>
    <col min="11801" max="11804" width="5.25" style="320" customWidth="1"/>
    <col min="11805" max="11807" width="6.625" style="320" customWidth="1"/>
    <col min="11808" max="11808" width="1.25" style="320" customWidth="1"/>
    <col min="11809" max="11809" width="1.75" style="320" customWidth="1"/>
    <col min="11810" max="12032" width="3.5" style="320"/>
    <col min="12033" max="12033" width="1.75" style="320" customWidth="1"/>
    <col min="12034" max="12034" width="3" style="320" customWidth="1"/>
    <col min="12035" max="12037" width="4.875" style="320" customWidth="1"/>
    <col min="12038" max="12038" width="1.25" style="320" customWidth="1"/>
    <col min="12039" max="12039" width="2.625" style="320" customWidth="1"/>
    <col min="12040" max="12045" width="6.25" style="320" customWidth="1"/>
    <col min="12046" max="12048" width="5.25" style="320" customWidth="1"/>
    <col min="12049" max="12049" width="4.75" style="320" customWidth="1"/>
    <col min="12050" max="12054" width="5.125" style="320" customWidth="1"/>
    <col min="12055" max="12056" width="4.75" style="320" customWidth="1"/>
    <col min="12057" max="12060" width="5.25" style="320" customWidth="1"/>
    <col min="12061" max="12063" width="6.625" style="320" customWidth="1"/>
    <col min="12064" max="12064" width="1.25" style="320" customWidth="1"/>
    <col min="12065" max="12065" width="1.75" style="320" customWidth="1"/>
    <col min="12066" max="12288" width="3.5" style="320"/>
    <col min="12289" max="12289" width="1.75" style="320" customWidth="1"/>
    <col min="12290" max="12290" width="3" style="320" customWidth="1"/>
    <col min="12291" max="12293" width="4.875" style="320" customWidth="1"/>
    <col min="12294" max="12294" width="1.25" style="320" customWidth="1"/>
    <col min="12295" max="12295" width="2.625" style="320" customWidth="1"/>
    <col min="12296" max="12301" width="6.25" style="320" customWidth="1"/>
    <col min="12302" max="12304" width="5.25" style="320" customWidth="1"/>
    <col min="12305" max="12305" width="4.75" style="320" customWidth="1"/>
    <col min="12306" max="12310" width="5.125" style="320" customWidth="1"/>
    <col min="12311" max="12312" width="4.75" style="320" customWidth="1"/>
    <col min="12313" max="12316" width="5.25" style="320" customWidth="1"/>
    <col min="12317" max="12319" width="6.625" style="320" customWidth="1"/>
    <col min="12320" max="12320" width="1.25" style="320" customWidth="1"/>
    <col min="12321" max="12321" width="1.75" style="320" customWidth="1"/>
    <col min="12322" max="12544" width="3.5" style="320"/>
    <col min="12545" max="12545" width="1.75" style="320" customWidth="1"/>
    <col min="12546" max="12546" width="3" style="320" customWidth="1"/>
    <col min="12547" max="12549" width="4.875" style="320" customWidth="1"/>
    <col min="12550" max="12550" width="1.25" style="320" customWidth="1"/>
    <col min="12551" max="12551" width="2.625" style="320" customWidth="1"/>
    <col min="12552" max="12557" width="6.25" style="320" customWidth="1"/>
    <col min="12558" max="12560" width="5.25" style="320" customWidth="1"/>
    <col min="12561" max="12561" width="4.75" style="320" customWidth="1"/>
    <col min="12562" max="12566" width="5.125" style="320" customWidth="1"/>
    <col min="12567" max="12568" width="4.75" style="320" customWidth="1"/>
    <col min="12569" max="12572" width="5.25" style="320" customWidth="1"/>
    <col min="12573" max="12575" width="6.625" style="320" customWidth="1"/>
    <col min="12576" max="12576" width="1.25" style="320" customWidth="1"/>
    <col min="12577" max="12577" width="1.75" style="320" customWidth="1"/>
    <col min="12578" max="12800" width="3.5" style="320"/>
    <col min="12801" max="12801" width="1.75" style="320" customWidth="1"/>
    <col min="12802" max="12802" width="3" style="320" customWidth="1"/>
    <col min="12803" max="12805" width="4.875" style="320" customWidth="1"/>
    <col min="12806" max="12806" width="1.25" style="320" customWidth="1"/>
    <col min="12807" max="12807" width="2.625" style="320" customWidth="1"/>
    <col min="12808" max="12813" width="6.25" style="320" customWidth="1"/>
    <col min="12814" max="12816" width="5.25" style="320" customWidth="1"/>
    <col min="12817" max="12817" width="4.75" style="320" customWidth="1"/>
    <col min="12818" max="12822" width="5.125" style="320" customWidth="1"/>
    <col min="12823" max="12824" width="4.75" style="320" customWidth="1"/>
    <col min="12825" max="12828" width="5.25" style="320" customWidth="1"/>
    <col min="12829" max="12831" width="6.625" style="320" customWidth="1"/>
    <col min="12832" max="12832" width="1.25" style="320" customWidth="1"/>
    <col min="12833" max="12833" width="1.75" style="320" customWidth="1"/>
    <col min="12834" max="13056" width="3.5" style="320"/>
    <col min="13057" max="13057" width="1.75" style="320" customWidth="1"/>
    <col min="13058" max="13058" width="3" style="320" customWidth="1"/>
    <col min="13059" max="13061" width="4.875" style="320" customWidth="1"/>
    <col min="13062" max="13062" width="1.25" style="320" customWidth="1"/>
    <col min="13063" max="13063" width="2.625" style="320" customWidth="1"/>
    <col min="13064" max="13069" width="6.25" style="320" customWidth="1"/>
    <col min="13070" max="13072" width="5.25" style="320" customWidth="1"/>
    <col min="13073" max="13073" width="4.75" style="320" customWidth="1"/>
    <col min="13074" max="13078" width="5.125" style="320" customWidth="1"/>
    <col min="13079" max="13080" width="4.75" style="320" customWidth="1"/>
    <col min="13081" max="13084" width="5.25" style="320" customWidth="1"/>
    <col min="13085" max="13087" width="6.625" style="320" customWidth="1"/>
    <col min="13088" max="13088" width="1.25" style="320" customWidth="1"/>
    <col min="13089" max="13089" width="1.75" style="320" customWidth="1"/>
    <col min="13090" max="13312" width="3.5" style="320"/>
    <col min="13313" max="13313" width="1.75" style="320" customWidth="1"/>
    <col min="13314" max="13314" width="3" style="320" customWidth="1"/>
    <col min="13315" max="13317" width="4.875" style="320" customWidth="1"/>
    <col min="13318" max="13318" width="1.25" style="320" customWidth="1"/>
    <col min="13319" max="13319" width="2.625" style="320" customWidth="1"/>
    <col min="13320" max="13325" width="6.25" style="320" customWidth="1"/>
    <col min="13326" max="13328" width="5.25" style="320" customWidth="1"/>
    <col min="13329" max="13329" width="4.75" style="320" customWidth="1"/>
    <col min="13330" max="13334" width="5.125" style="320" customWidth="1"/>
    <col min="13335" max="13336" width="4.75" style="320" customWidth="1"/>
    <col min="13337" max="13340" width="5.25" style="320" customWidth="1"/>
    <col min="13341" max="13343" width="6.625" style="320" customWidth="1"/>
    <col min="13344" max="13344" width="1.25" style="320" customWidth="1"/>
    <col min="13345" max="13345" width="1.75" style="320" customWidth="1"/>
    <col min="13346" max="13568" width="3.5" style="320"/>
    <col min="13569" max="13569" width="1.75" style="320" customWidth="1"/>
    <col min="13570" max="13570" width="3" style="320" customWidth="1"/>
    <col min="13571" max="13573" width="4.875" style="320" customWidth="1"/>
    <col min="13574" max="13574" width="1.25" style="320" customWidth="1"/>
    <col min="13575" max="13575" width="2.625" style="320" customWidth="1"/>
    <col min="13576" max="13581" width="6.25" style="320" customWidth="1"/>
    <col min="13582" max="13584" width="5.25" style="320" customWidth="1"/>
    <col min="13585" max="13585" width="4.75" style="320" customWidth="1"/>
    <col min="13586" max="13590" width="5.125" style="320" customWidth="1"/>
    <col min="13591" max="13592" width="4.75" style="320" customWidth="1"/>
    <col min="13593" max="13596" width="5.25" style="320" customWidth="1"/>
    <col min="13597" max="13599" width="6.625" style="320" customWidth="1"/>
    <col min="13600" max="13600" width="1.25" style="320" customWidth="1"/>
    <col min="13601" max="13601" width="1.75" style="320" customWidth="1"/>
    <col min="13602" max="13824" width="3.5" style="320"/>
    <col min="13825" max="13825" width="1.75" style="320" customWidth="1"/>
    <col min="13826" max="13826" width="3" style="320" customWidth="1"/>
    <col min="13827" max="13829" width="4.875" style="320" customWidth="1"/>
    <col min="13830" max="13830" width="1.25" style="320" customWidth="1"/>
    <col min="13831" max="13831" width="2.625" style="320" customWidth="1"/>
    <col min="13832" max="13837" width="6.25" style="320" customWidth="1"/>
    <col min="13838" max="13840" width="5.25" style="320" customWidth="1"/>
    <col min="13841" max="13841" width="4.75" style="320" customWidth="1"/>
    <col min="13842" max="13846" width="5.125" style="320" customWidth="1"/>
    <col min="13847" max="13848" width="4.75" style="320" customWidth="1"/>
    <col min="13849" max="13852" width="5.25" style="320" customWidth="1"/>
    <col min="13853" max="13855" width="6.625" style="320" customWidth="1"/>
    <col min="13856" max="13856" width="1.25" style="320" customWidth="1"/>
    <col min="13857" max="13857" width="1.75" style="320" customWidth="1"/>
    <col min="13858" max="14080" width="3.5" style="320"/>
    <col min="14081" max="14081" width="1.75" style="320" customWidth="1"/>
    <col min="14082" max="14082" width="3" style="320" customWidth="1"/>
    <col min="14083" max="14085" width="4.875" style="320" customWidth="1"/>
    <col min="14086" max="14086" width="1.25" style="320" customWidth="1"/>
    <col min="14087" max="14087" width="2.625" style="320" customWidth="1"/>
    <col min="14088" max="14093" width="6.25" style="320" customWidth="1"/>
    <col min="14094" max="14096" width="5.25" style="320" customWidth="1"/>
    <col min="14097" max="14097" width="4.75" style="320" customWidth="1"/>
    <col min="14098" max="14102" width="5.125" style="320" customWidth="1"/>
    <col min="14103" max="14104" width="4.75" style="320" customWidth="1"/>
    <col min="14105" max="14108" width="5.25" style="320" customWidth="1"/>
    <col min="14109" max="14111" width="6.625" style="320" customWidth="1"/>
    <col min="14112" max="14112" width="1.25" style="320" customWidth="1"/>
    <col min="14113" max="14113" width="1.75" style="320" customWidth="1"/>
    <col min="14114" max="14336" width="3.5" style="320"/>
    <col min="14337" max="14337" width="1.75" style="320" customWidth="1"/>
    <col min="14338" max="14338" width="3" style="320" customWidth="1"/>
    <col min="14339" max="14341" width="4.875" style="320" customWidth="1"/>
    <col min="14342" max="14342" width="1.25" style="320" customWidth="1"/>
    <col min="14343" max="14343" width="2.625" style="320" customWidth="1"/>
    <col min="14344" max="14349" width="6.25" style="320" customWidth="1"/>
    <col min="14350" max="14352" width="5.25" style="320" customWidth="1"/>
    <col min="14353" max="14353" width="4.75" style="320" customWidth="1"/>
    <col min="14354" max="14358" width="5.125" style="320" customWidth="1"/>
    <col min="14359" max="14360" width="4.75" style="320" customWidth="1"/>
    <col min="14361" max="14364" width="5.25" style="320" customWidth="1"/>
    <col min="14365" max="14367" width="6.625" style="320" customWidth="1"/>
    <col min="14368" max="14368" width="1.25" style="320" customWidth="1"/>
    <col min="14369" max="14369" width="1.75" style="320" customWidth="1"/>
    <col min="14370" max="14592" width="3.5" style="320"/>
    <col min="14593" max="14593" width="1.75" style="320" customWidth="1"/>
    <col min="14594" max="14594" width="3" style="320" customWidth="1"/>
    <col min="14595" max="14597" width="4.875" style="320" customWidth="1"/>
    <col min="14598" max="14598" width="1.25" style="320" customWidth="1"/>
    <col min="14599" max="14599" width="2.625" style="320" customWidth="1"/>
    <col min="14600" max="14605" width="6.25" style="320" customWidth="1"/>
    <col min="14606" max="14608" width="5.25" style="320" customWidth="1"/>
    <col min="14609" max="14609" width="4.75" style="320" customWidth="1"/>
    <col min="14610" max="14614" width="5.125" style="320" customWidth="1"/>
    <col min="14615" max="14616" width="4.75" style="320" customWidth="1"/>
    <col min="14617" max="14620" width="5.25" style="320" customWidth="1"/>
    <col min="14621" max="14623" width="6.625" style="320" customWidth="1"/>
    <col min="14624" max="14624" width="1.25" style="320" customWidth="1"/>
    <col min="14625" max="14625" width="1.75" style="320" customWidth="1"/>
    <col min="14626" max="14848" width="3.5" style="320"/>
    <col min="14849" max="14849" width="1.75" style="320" customWidth="1"/>
    <col min="14850" max="14850" width="3" style="320" customWidth="1"/>
    <col min="14851" max="14853" width="4.875" style="320" customWidth="1"/>
    <col min="14854" max="14854" width="1.25" style="320" customWidth="1"/>
    <col min="14855" max="14855" width="2.625" style="320" customWidth="1"/>
    <col min="14856" max="14861" width="6.25" style="320" customWidth="1"/>
    <col min="14862" max="14864" width="5.25" style="320" customWidth="1"/>
    <col min="14865" max="14865" width="4.75" style="320" customWidth="1"/>
    <col min="14866" max="14870" width="5.125" style="320" customWidth="1"/>
    <col min="14871" max="14872" width="4.75" style="320" customWidth="1"/>
    <col min="14873" max="14876" width="5.25" style="320" customWidth="1"/>
    <col min="14877" max="14879" width="6.625" style="320" customWidth="1"/>
    <col min="14880" max="14880" width="1.25" style="320" customWidth="1"/>
    <col min="14881" max="14881" width="1.75" style="320" customWidth="1"/>
    <col min="14882" max="15104" width="3.5" style="320"/>
    <col min="15105" max="15105" width="1.75" style="320" customWidth="1"/>
    <col min="15106" max="15106" width="3" style="320" customWidth="1"/>
    <col min="15107" max="15109" width="4.875" style="320" customWidth="1"/>
    <col min="15110" max="15110" width="1.25" style="320" customWidth="1"/>
    <col min="15111" max="15111" width="2.625" style="320" customWidth="1"/>
    <col min="15112" max="15117" width="6.25" style="320" customWidth="1"/>
    <col min="15118" max="15120" width="5.25" style="320" customWidth="1"/>
    <col min="15121" max="15121" width="4.75" style="320" customWidth="1"/>
    <col min="15122" max="15126" width="5.125" style="320" customWidth="1"/>
    <col min="15127" max="15128" width="4.75" style="320" customWidth="1"/>
    <col min="15129" max="15132" width="5.25" style="320" customWidth="1"/>
    <col min="15133" max="15135" width="6.625" style="320" customWidth="1"/>
    <col min="15136" max="15136" width="1.25" style="320" customWidth="1"/>
    <col min="15137" max="15137" width="1.75" style="320" customWidth="1"/>
    <col min="15138" max="15360" width="3.5" style="320"/>
    <col min="15361" max="15361" width="1.75" style="320" customWidth="1"/>
    <col min="15362" max="15362" width="3" style="320" customWidth="1"/>
    <col min="15363" max="15365" width="4.875" style="320" customWidth="1"/>
    <col min="15366" max="15366" width="1.25" style="320" customWidth="1"/>
    <col min="15367" max="15367" width="2.625" style="320" customWidth="1"/>
    <col min="15368" max="15373" width="6.25" style="320" customWidth="1"/>
    <col min="15374" max="15376" width="5.25" style="320" customWidth="1"/>
    <col min="15377" max="15377" width="4.75" style="320" customWidth="1"/>
    <col min="15378" max="15382" width="5.125" style="320" customWidth="1"/>
    <col min="15383" max="15384" width="4.75" style="320" customWidth="1"/>
    <col min="15385" max="15388" width="5.25" style="320" customWidth="1"/>
    <col min="15389" max="15391" width="6.625" style="320" customWidth="1"/>
    <col min="15392" max="15392" width="1.25" style="320" customWidth="1"/>
    <col min="15393" max="15393" width="1.75" style="320" customWidth="1"/>
    <col min="15394" max="15616" width="3.5" style="320"/>
    <col min="15617" max="15617" width="1.75" style="320" customWidth="1"/>
    <col min="15618" max="15618" width="3" style="320" customWidth="1"/>
    <col min="15619" max="15621" width="4.875" style="320" customWidth="1"/>
    <col min="15622" max="15622" width="1.25" style="320" customWidth="1"/>
    <col min="15623" max="15623" width="2.625" style="320" customWidth="1"/>
    <col min="15624" max="15629" width="6.25" style="320" customWidth="1"/>
    <col min="15630" max="15632" width="5.25" style="320" customWidth="1"/>
    <col min="15633" max="15633" width="4.75" style="320" customWidth="1"/>
    <col min="15634" max="15638" width="5.125" style="320" customWidth="1"/>
    <col min="15639" max="15640" width="4.75" style="320" customWidth="1"/>
    <col min="15641" max="15644" width="5.25" style="320" customWidth="1"/>
    <col min="15645" max="15647" width="6.625" style="320" customWidth="1"/>
    <col min="15648" max="15648" width="1.25" style="320" customWidth="1"/>
    <col min="15649" max="15649" width="1.75" style="320" customWidth="1"/>
    <col min="15650" max="15872" width="3.5" style="320"/>
    <col min="15873" max="15873" width="1.75" style="320" customWidth="1"/>
    <col min="15874" max="15874" width="3" style="320" customWidth="1"/>
    <col min="15875" max="15877" width="4.875" style="320" customWidth="1"/>
    <col min="15878" max="15878" width="1.25" style="320" customWidth="1"/>
    <col min="15879" max="15879" width="2.625" style="320" customWidth="1"/>
    <col min="15880" max="15885" width="6.25" style="320" customWidth="1"/>
    <col min="15886" max="15888" width="5.25" style="320" customWidth="1"/>
    <col min="15889" max="15889" width="4.75" style="320" customWidth="1"/>
    <col min="15890" max="15894" width="5.125" style="320" customWidth="1"/>
    <col min="15895" max="15896" width="4.75" style="320" customWidth="1"/>
    <col min="15897" max="15900" width="5.25" style="320" customWidth="1"/>
    <col min="15901" max="15903" width="6.625" style="320" customWidth="1"/>
    <col min="15904" max="15904" width="1.25" style="320" customWidth="1"/>
    <col min="15905" max="15905" width="1.75" style="320" customWidth="1"/>
    <col min="15906" max="16128" width="3.5" style="320"/>
    <col min="16129" max="16129" width="1.75" style="320" customWidth="1"/>
    <col min="16130" max="16130" width="3" style="320" customWidth="1"/>
    <col min="16131" max="16133" width="4.875" style="320" customWidth="1"/>
    <col min="16134" max="16134" width="1.25" style="320" customWidth="1"/>
    <col min="16135" max="16135" width="2.625" style="320" customWidth="1"/>
    <col min="16136" max="16141" width="6.25" style="320" customWidth="1"/>
    <col min="16142" max="16144" width="5.25" style="320" customWidth="1"/>
    <col min="16145" max="16145" width="4.75" style="320" customWidth="1"/>
    <col min="16146" max="16150" width="5.125" style="320" customWidth="1"/>
    <col min="16151" max="16152" width="4.75" style="320" customWidth="1"/>
    <col min="16153" max="16156" width="5.25" style="320" customWidth="1"/>
    <col min="16157" max="16159" width="6.625" style="320" customWidth="1"/>
    <col min="16160" max="16160" width="1.25" style="320" customWidth="1"/>
    <col min="16161" max="16161" width="1.75" style="320" customWidth="1"/>
    <col min="16162" max="16384" width="3.5" style="320"/>
  </cols>
  <sheetData>
    <row r="1" spans="2:32" s="137" customFormat="1" ht="6.75" customHeight="1"/>
    <row r="2" spans="2:32" s="137" customFormat="1">
      <c r="B2" s="137" t="s">
        <v>1048</v>
      </c>
    </row>
    <row r="3" spans="2:32" s="137" customFormat="1">
      <c r="W3" s="546" t="s">
        <v>759</v>
      </c>
      <c r="X3" s="1270"/>
      <c r="Y3" s="1270"/>
      <c r="Z3" s="137" t="s">
        <v>760</v>
      </c>
      <c r="AA3" s="1270"/>
      <c r="AB3" s="1270"/>
      <c r="AC3" s="137" t="s">
        <v>761</v>
      </c>
      <c r="AD3" s="546"/>
      <c r="AE3" s="137" t="s">
        <v>762</v>
      </c>
    </row>
    <row r="4" spans="2:32" s="137" customFormat="1" ht="3.75" customHeight="1">
      <c r="W4" s="546"/>
      <c r="X4" s="136"/>
      <c r="Y4" s="136"/>
      <c r="AA4" s="136"/>
      <c r="AB4" s="136"/>
      <c r="AD4" s="546"/>
    </row>
    <row r="5" spans="2:32" s="137" customFormat="1" ht="26.25" customHeight="1">
      <c r="B5" s="1345" t="s">
        <v>1049</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row>
    <row r="6" spans="2:32" s="137" customFormat="1" ht="8.25" customHeight="1"/>
    <row r="7" spans="2:32" s="137" customFormat="1" ht="30" customHeight="1">
      <c r="B7" s="1630" t="s">
        <v>1050</v>
      </c>
      <c r="C7" s="1631"/>
      <c r="D7" s="1631"/>
      <c r="E7" s="1632"/>
      <c r="F7" s="1633"/>
      <c r="G7" s="1633"/>
      <c r="H7" s="1633"/>
      <c r="I7" s="1633"/>
      <c r="J7" s="1633"/>
      <c r="K7" s="1633"/>
      <c r="L7" s="1633"/>
      <c r="M7" s="1633"/>
      <c r="N7" s="1633"/>
      <c r="O7" s="1633"/>
      <c r="P7" s="1633"/>
      <c r="Q7" s="1633"/>
      <c r="R7" s="1633"/>
      <c r="S7" s="1633"/>
      <c r="T7" s="1633"/>
      <c r="U7" s="1633"/>
      <c r="V7" s="1633"/>
      <c r="W7" s="1633"/>
      <c r="X7" s="1633"/>
      <c r="Y7" s="1633"/>
      <c r="Z7" s="1633"/>
      <c r="AA7" s="1633"/>
      <c r="AB7" s="1633"/>
      <c r="AC7" s="1633"/>
      <c r="AD7" s="1633"/>
      <c r="AE7" s="1633"/>
      <c r="AF7" s="1633"/>
    </row>
    <row r="8" spans="2:32" ht="30" customHeight="1">
      <c r="B8" s="1630" t="s">
        <v>1051</v>
      </c>
      <c r="C8" s="1631"/>
      <c r="D8" s="1631"/>
      <c r="E8" s="1632"/>
      <c r="F8" s="547"/>
      <c r="G8" s="548"/>
      <c r="H8" s="549" t="s">
        <v>98</v>
      </c>
      <c r="I8" s="548" t="s">
        <v>837</v>
      </c>
      <c r="J8" s="548"/>
      <c r="K8" s="548"/>
      <c r="L8" s="548"/>
      <c r="M8" s="136" t="s">
        <v>98</v>
      </c>
      <c r="N8" s="548" t="s">
        <v>838</v>
      </c>
      <c r="O8" s="548"/>
      <c r="P8" s="548"/>
      <c r="Q8" s="548"/>
      <c r="R8" s="548"/>
      <c r="S8" s="549" t="s">
        <v>98</v>
      </c>
      <c r="T8" s="548" t="s">
        <v>839</v>
      </c>
      <c r="U8" s="550"/>
      <c r="V8" s="548"/>
      <c r="W8" s="548"/>
      <c r="X8" s="548"/>
      <c r="Y8" s="548"/>
      <c r="Z8" s="548"/>
      <c r="AA8" s="548"/>
      <c r="AB8" s="548"/>
      <c r="AC8" s="548"/>
      <c r="AD8" s="548"/>
      <c r="AE8" s="548"/>
      <c r="AF8" s="551"/>
    </row>
    <row r="9" spans="2:32" ht="30" customHeight="1">
      <c r="B9" s="1630" t="s">
        <v>1052</v>
      </c>
      <c r="C9" s="1631"/>
      <c r="D9" s="1631"/>
      <c r="E9" s="1632"/>
      <c r="F9" s="547"/>
      <c r="G9" s="548"/>
      <c r="H9" s="549" t="s">
        <v>98</v>
      </c>
      <c r="I9" s="254" t="s">
        <v>1053</v>
      </c>
      <c r="J9" s="548"/>
      <c r="K9" s="548"/>
      <c r="L9" s="548"/>
      <c r="M9" s="548"/>
      <c r="N9" s="548"/>
      <c r="O9" s="548"/>
      <c r="P9" s="548"/>
      <c r="Q9" s="548"/>
      <c r="R9" s="548"/>
      <c r="S9" s="136" t="s">
        <v>98</v>
      </c>
      <c r="T9" s="254" t="s">
        <v>1054</v>
      </c>
      <c r="U9" s="550"/>
      <c r="V9" s="548"/>
      <c r="W9" s="548"/>
      <c r="X9" s="548"/>
      <c r="Y9" s="548"/>
      <c r="Z9" s="548"/>
      <c r="AA9" s="548"/>
      <c r="AB9" s="548"/>
      <c r="AC9" s="548"/>
      <c r="AD9" s="548"/>
      <c r="AE9" s="548"/>
      <c r="AF9" s="551"/>
    </row>
    <row r="10" spans="2:32" ht="30" customHeight="1">
      <c r="B10" s="1634" t="s">
        <v>1055</v>
      </c>
      <c r="C10" s="1635"/>
      <c r="D10" s="1635"/>
      <c r="E10" s="1636"/>
      <c r="F10" s="161"/>
      <c r="G10" s="151"/>
      <c r="H10" s="136" t="s">
        <v>98</v>
      </c>
      <c r="I10" s="254" t="s">
        <v>1056</v>
      </c>
      <c r="J10" s="151"/>
      <c r="K10" s="151"/>
      <c r="L10" s="151"/>
      <c r="M10" s="151"/>
      <c r="N10" s="151"/>
      <c r="O10" s="151"/>
      <c r="P10" s="151"/>
      <c r="Q10" s="151"/>
      <c r="R10" s="151"/>
      <c r="S10" s="151"/>
      <c r="T10" s="254"/>
      <c r="U10" s="552"/>
      <c r="V10" s="151"/>
      <c r="W10" s="151"/>
      <c r="X10" s="151"/>
      <c r="Y10" s="151"/>
      <c r="Z10" s="151"/>
      <c r="AA10" s="151"/>
      <c r="AB10" s="151"/>
      <c r="AC10" s="151"/>
      <c r="AD10" s="151"/>
      <c r="AE10" s="151"/>
      <c r="AF10" s="230"/>
    </row>
    <row r="11" spans="2:32" ht="30" customHeight="1">
      <c r="B11" s="1637"/>
      <c r="C11" s="1638"/>
      <c r="D11" s="1638"/>
      <c r="E11" s="1639"/>
      <c r="F11" s="213"/>
      <c r="G11" s="221"/>
      <c r="H11" s="553" t="s">
        <v>98</v>
      </c>
      <c r="I11" s="223" t="s">
        <v>1057</v>
      </c>
      <c r="J11" s="221"/>
      <c r="K11" s="221"/>
      <c r="L11" s="221"/>
      <c r="M11" s="221"/>
      <c r="N11" s="221"/>
      <c r="O11" s="221"/>
      <c r="P11" s="221"/>
      <c r="Q11" s="221"/>
      <c r="R11" s="221"/>
      <c r="S11" s="221"/>
      <c r="T11" s="223"/>
      <c r="U11" s="554"/>
      <c r="V11" s="221"/>
      <c r="W11" s="221"/>
      <c r="X11" s="221"/>
      <c r="Y11" s="221"/>
      <c r="Z11" s="221"/>
      <c r="AA11" s="221"/>
      <c r="AB11" s="221"/>
      <c r="AC11" s="221"/>
      <c r="AD11" s="221"/>
      <c r="AE11" s="221"/>
      <c r="AF11" s="219"/>
    </row>
    <row r="12" spans="2:32" s="137" customFormat="1" ht="15" customHeight="1">
      <c r="B12" s="254"/>
      <c r="C12" s="254"/>
      <c r="D12" s="254"/>
      <c r="E12" s="254"/>
      <c r="Q12" s="546"/>
    </row>
    <row r="13" spans="2:32" s="137" customFormat="1" ht="7.5" customHeight="1" thickBot="1">
      <c r="B13" s="164"/>
      <c r="C13" s="254"/>
      <c r="D13" s="254"/>
      <c r="E13" s="256"/>
      <c r="F13" s="254"/>
      <c r="G13" s="254"/>
      <c r="H13" s="254"/>
      <c r="I13" s="254"/>
      <c r="J13" s="254"/>
      <c r="K13" s="254"/>
      <c r="L13" s="254"/>
      <c r="M13" s="254"/>
      <c r="N13" s="254"/>
      <c r="O13" s="254"/>
      <c r="P13" s="254"/>
      <c r="Q13" s="555"/>
      <c r="R13" s="254"/>
      <c r="S13" s="254"/>
      <c r="T13" s="254"/>
      <c r="U13" s="254"/>
      <c r="V13" s="254"/>
      <c r="W13" s="254"/>
      <c r="X13" s="254"/>
      <c r="Y13" s="254"/>
      <c r="Z13" s="254"/>
      <c r="AA13" s="254"/>
      <c r="AB13" s="254"/>
      <c r="AC13" s="254"/>
      <c r="AD13" s="254"/>
      <c r="AE13" s="254"/>
      <c r="AF13" s="256"/>
    </row>
    <row r="14" spans="2:32" s="137" customFormat="1" ht="21" customHeight="1">
      <c r="B14" s="1640" t="s">
        <v>1058</v>
      </c>
      <c r="C14" s="1340"/>
      <c r="D14" s="1340"/>
      <c r="E14" s="1641"/>
      <c r="AD14" s="1642" t="s">
        <v>1059</v>
      </c>
      <c r="AE14" s="1643"/>
      <c r="AF14" s="243"/>
    </row>
    <row r="15" spans="2:32" s="137" customFormat="1" ht="21" customHeight="1">
      <c r="B15" s="1640"/>
      <c r="C15" s="1340"/>
      <c r="D15" s="1340"/>
      <c r="E15" s="1641"/>
      <c r="AD15" s="1644"/>
      <c r="AE15" s="1645"/>
      <c r="AF15" s="243"/>
    </row>
    <row r="16" spans="2:32" s="137" customFormat="1" ht="21" customHeight="1">
      <c r="B16" s="1640"/>
      <c r="C16" s="1340"/>
      <c r="D16" s="1340"/>
      <c r="E16" s="1641"/>
      <c r="G16" s="164" t="s">
        <v>1060</v>
      </c>
      <c r="H16" s="254"/>
      <c r="I16" s="254"/>
      <c r="J16" s="254"/>
      <c r="K16" s="254"/>
      <c r="L16" s="254"/>
      <c r="M16" s="254"/>
      <c r="N16" s="254"/>
      <c r="O16" s="254"/>
      <c r="P16" s="254"/>
      <c r="Q16" s="254"/>
      <c r="R16" s="254"/>
      <c r="S16" s="254"/>
      <c r="T16" s="254"/>
      <c r="U16" s="254"/>
      <c r="V16" s="254"/>
      <c r="W16" s="254"/>
      <c r="X16" s="254"/>
      <c r="Y16" s="254"/>
      <c r="Z16" s="254"/>
      <c r="AA16" s="254"/>
      <c r="AB16" s="254"/>
      <c r="AC16" s="254"/>
      <c r="AD16" s="556"/>
      <c r="AE16" s="557"/>
      <c r="AF16" s="243"/>
    </row>
    <row r="17" spans="2:32" s="137" customFormat="1" ht="30" customHeight="1">
      <c r="B17" s="275"/>
      <c r="C17" s="159"/>
      <c r="D17" s="159"/>
      <c r="E17" s="160"/>
      <c r="G17" s="179"/>
      <c r="H17" s="558" t="s">
        <v>137</v>
      </c>
      <c r="I17" s="1646" t="s">
        <v>1061</v>
      </c>
      <c r="J17" s="1647"/>
      <c r="K17" s="1647"/>
      <c r="L17" s="1647"/>
      <c r="M17" s="1648"/>
      <c r="N17" s="559"/>
      <c r="O17" s="560" t="s">
        <v>782</v>
      </c>
      <c r="P17" s="1649" t="s">
        <v>1062</v>
      </c>
      <c r="Q17" s="1650" t="s">
        <v>1063</v>
      </c>
      <c r="R17" s="1651" t="s">
        <v>1064</v>
      </c>
      <c r="S17" s="1651"/>
      <c r="T17" s="1651"/>
      <c r="U17" s="1651"/>
      <c r="V17" s="1646"/>
      <c r="W17" s="1266"/>
      <c r="X17" s="1256" t="s">
        <v>892</v>
      </c>
      <c r="Y17" s="296" t="s">
        <v>1062</v>
      </c>
      <c r="Z17" s="1652" t="s">
        <v>1065</v>
      </c>
      <c r="AA17" s="1652"/>
      <c r="AB17" s="1652"/>
      <c r="AC17" s="1652"/>
      <c r="AD17" s="561" t="s">
        <v>98</v>
      </c>
      <c r="AE17" s="562">
        <v>20</v>
      </c>
      <c r="AF17" s="243"/>
    </row>
    <row r="18" spans="2:32" s="137" customFormat="1" ht="30" customHeight="1">
      <c r="B18" s="275"/>
      <c r="C18" s="159"/>
      <c r="D18" s="159"/>
      <c r="E18" s="160"/>
      <c r="G18" s="179"/>
      <c r="H18" s="558" t="s">
        <v>965</v>
      </c>
      <c r="I18" s="1646" t="s">
        <v>1066</v>
      </c>
      <c r="J18" s="1653"/>
      <c r="K18" s="1653"/>
      <c r="L18" s="1653"/>
      <c r="M18" s="1654"/>
      <c r="N18" s="218"/>
      <c r="O18" s="563" t="s">
        <v>782</v>
      </c>
      <c r="P18" s="1649"/>
      <c r="Q18" s="1650"/>
      <c r="R18" s="1651"/>
      <c r="S18" s="1651"/>
      <c r="T18" s="1651"/>
      <c r="U18" s="1651"/>
      <c r="V18" s="1646"/>
      <c r="W18" s="1269"/>
      <c r="X18" s="1256"/>
      <c r="Y18" s="296" t="s">
        <v>1062</v>
      </c>
      <c r="Z18" s="1652" t="s">
        <v>1067</v>
      </c>
      <c r="AA18" s="1652"/>
      <c r="AB18" s="1652"/>
      <c r="AC18" s="1652"/>
      <c r="AD18" s="561" t="s">
        <v>98</v>
      </c>
      <c r="AE18" s="562">
        <v>10</v>
      </c>
      <c r="AF18" s="243"/>
    </row>
    <row r="19" spans="2:32" s="137" customFormat="1" ht="30" customHeight="1">
      <c r="B19" s="275"/>
      <c r="C19" s="159"/>
      <c r="D19" s="159"/>
      <c r="E19" s="160"/>
      <c r="G19" s="179"/>
      <c r="H19" s="558" t="s">
        <v>969</v>
      </c>
      <c r="I19" s="1646" t="s">
        <v>1068</v>
      </c>
      <c r="J19" s="1653"/>
      <c r="K19" s="1653"/>
      <c r="L19" s="1653"/>
      <c r="M19" s="1654"/>
      <c r="N19" s="218"/>
      <c r="O19" s="563" t="s">
        <v>782</v>
      </c>
      <c r="P19" s="1649"/>
      <c r="Q19" s="1650"/>
      <c r="R19" s="1651"/>
      <c r="S19" s="1651"/>
      <c r="T19" s="1651"/>
      <c r="U19" s="1651"/>
      <c r="V19" s="1646"/>
      <c r="W19" s="1297"/>
      <c r="X19" s="1256"/>
      <c r="Y19" s="296" t="s">
        <v>1062</v>
      </c>
      <c r="Z19" s="1652" t="s">
        <v>1069</v>
      </c>
      <c r="AA19" s="1652"/>
      <c r="AB19" s="1652"/>
      <c r="AC19" s="1652"/>
      <c r="AD19" s="561" t="s">
        <v>98</v>
      </c>
      <c r="AE19" s="562">
        <v>0</v>
      </c>
      <c r="AF19" s="243"/>
    </row>
    <row r="20" spans="2:32" s="137" customFormat="1" ht="7.5" customHeight="1">
      <c r="B20" s="275"/>
      <c r="C20" s="159"/>
      <c r="D20" s="159"/>
      <c r="E20" s="160"/>
      <c r="G20" s="216"/>
      <c r="H20" s="223"/>
      <c r="I20" s="564"/>
      <c r="J20" s="564"/>
      <c r="K20" s="564"/>
      <c r="L20" s="564"/>
      <c r="M20" s="564"/>
      <c r="N20" s="564"/>
      <c r="O20" s="564"/>
      <c r="P20" s="564"/>
      <c r="Q20" s="564"/>
      <c r="R20" s="564"/>
      <c r="S20" s="564"/>
      <c r="T20" s="564"/>
      <c r="U20" s="564"/>
      <c r="V20" s="564"/>
      <c r="W20" s="223"/>
      <c r="X20" s="553"/>
      <c r="Y20" s="553"/>
      <c r="Z20" s="223"/>
      <c r="AA20" s="223"/>
      <c r="AB20" s="223"/>
      <c r="AC20" s="223"/>
      <c r="AD20" s="565"/>
      <c r="AE20" s="566"/>
      <c r="AF20" s="243"/>
    </row>
    <row r="21" spans="2:32" s="137" customFormat="1" ht="21" customHeight="1">
      <c r="B21" s="275"/>
      <c r="C21" s="159"/>
      <c r="D21" s="159"/>
      <c r="E21" s="160"/>
      <c r="G21" s="164" t="s">
        <v>1070</v>
      </c>
      <c r="H21" s="254"/>
      <c r="I21" s="269"/>
      <c r="J21" s="269"/>
      <c r="K21" s="269"/>
      <c r="L21" s="269"/>
      <c r="M21" s="269"/>
      <c r="N21" s="269"/>
      <c r="O21" s="269"/>
      <c r="P21" s="269"/>
      <c r="Q21" s="269"/>
      <c r="R21" s="269"/>
      <c r="S21" s="269"/>
      <c r="T21" s="269"/>
      <c r="U21" s="269"/>
      <c r="V21" s="269"/>
      <c r="W21" s="254"/>
      <c r="X21" s="567"/>
      <c r="Y21" s="567"/>
      <c r="Z21" s="254"/>
      <c r="AA21" s="254"/>
      <c r="AB21" s="254"/>
      <c r="AC21" s="254"/>
      <c r="AD21" s="561"/>
      <c r="AE21" s="568"/>
      <c r="AF21" s="243"/>
    </row>
    <row r="22" spans="2:32" s="137" customFormat="1" ht="23.25" customHeight="1">
      <c r="B22" s="180"/>
      <c r="C22" s="293"/>
      <c r="D22" s="293"/>
      <c r="E22" s="569"/>
      <c r="G22" s="179"/>
      <c r="H22" s="558" t="s">
        <v>137</v>
      </c>
      <c r="I22" s="1646" t="s">
        <v>1071</v>
      </c>
      <c r="J22" s="1653"/>
      <c r="K22" s="1653"/>
      <c r="L22" s="1653"/>
      <c r="M22" s="1654"/>
      <c r="N22" s="559"/>
      <c r="O22" s="560" t="s">
        <v>782</v>
      </c>
      <c r="P22" s="1649" t="s">
        <v>1062</v>
      </c>
      <c r="Q22" s="1650" t="s">
        <v>1063</v>
      </c>
      <c r="R22" s="1651" t="s">
        <v>1072</v>
      </c>
      <c r="S22" s="1651"/>
      <c r="T22" s="1651"/>
      <c r="U22" s="1651"/>
      <c r="V22" s="1651"/>
      <c r="W22" s="1266"/>
      <c r="X22" s="1268" t="s">
        <v>892</v>
      </c>
      <c r="Y22" s="296" t="s">
        <v>1062</v>
      </c>
      <c r="Z22" s="1652" t="s">
        <v>1073</v>
      </c>
      <c r="AA22" s="1652"/>
      <c r="AB22" s="1652"/>
      <c r="AC22" s="1652"/>
      <c r="AD22" s="561" t="s">
        <v>98</v>
      </c>
      <c r="AE22" s="562">
        <v>20</v>
      </c>
      <c r="AF22" s="243"/>
    </row>
    <row r="23" spans="2:32" s="137" customFormat="1" ht="30" customHeight="1">
      <c r="B23" s="180"/>
      <c r="C23" s="293"/>
      <c r="D23" s="293"/>
      <c r="E23" s="569"/>
      <c r="G23" s="179"/>
      <c r="H23" s="558" t="s">
        <v>965</v>
      </c>
      <c r="I23" s="1646" t="s">
        <v>1074</v>
      </c>
      <c r="J23" s="1653"/>
      <c r="K23" s="1653"/>
      <c r="L23" s="1653"/>
      <c r="M23" s="1654"/>
      <c r="N23" s="218"/>
      <c r="O23" s="563" t="s">
        <v>782</v>
      </c>
      <c r="P23" s="1649"/>
      <c r="Q23" s="1650"/>
      <c r="R23" s="1651"/>
      <c r="S23" s="1651"/>
      <c r="T23" s="1651"/>
      <c r="U23" s="1651"/>
      <c r="V23" s="1651"/>
      <c r="W23" s="1269"/>
      <c r="X23" s="1271"/>
      <c r="Y23" s="296" t="s">
        <v>1062</v>
      </c>
      <c r="Z23" s="1652" t="s">
        <v>1075</v>
      </c>
      <c r="AA23" s="1652"/>
      <c r="AB23" s="1652"/>
      <c r="AC23" s="1652"/>
      <c r="AD23" s="561" t="s">
        <v>98</v>
      </c>
      <c r="AE23" s="562">
        <v>10</v>
      </c>
      <c r="AF23" s="243"/>
    </row>
    <row r="24" spans="2:32" s="137" customFormat="1" ht="24.75" customHeight="1">
      <c r="B24" s="180"/>
      <c r="C24" s="293"/>
      <c r="D24" s="293"/>
      <c r="E24" s="569"/>
      <c r="G24" s="179"/>
      <c r="H24" s="558" t="s">
        <v>969</v>
      </c>
      <c r="I24" s="1646" t="s">
        <v>1076</v>
      </c>
      <c r="J24" s="1653"/>
      <c r="K24" s="1653"/>
      <c r="L24" s="1653"/>
      <c r="M24" s="1654"/>
      <c r="N24" s="218"/>
      <c r="O24" s="563" t="s">
        <v>782</v>
      </c>
      <c r="P24" s="1649"/>
      <c r="Q24" s="1650"/>
      <c r="R24" s="1651"/>
      <c r="S24" s="1651"/>
      <c r="T24" s="1651"/>
      <c r="U24" s="1651"/>
      <c r="V24" s="1651"/>
      <c r="W24" s="1297"/>
      <c r="X24" s="1299"/>
      <c r="Y24" s="296" t="s">
        <v>1062</v>
      </c>
      <c r="Z24" s="1652" t="s">
        <v>1077</v>
      </c>
      <c r="AA24" s="1652"/>
      <c r="AB24" s="1652"/>
      <c r="AC24" s="1652"/>
      <c r="AD24" s="561" t="s">
        <v>98</v>
      </c>
      <c r="AE24" s="562">
        <v>0</v>
      </c>
      <c r="AF24" s="570"/>
    </row>
    <row r="25" spans="2:32" s="137" customFormat="1" ht="7.5" customHeight="1">
      <c r="B25" s="180"/>
      <c r="C25" s="293"/>
      <c r="D25" s="293"/>
      <c r="E25" s="569"/>
      <c r="G25" s="216"/>
      <c r="H25" s="223"/>
      <c r="I25" s="571"/>
      <c r="J25" s="572"/>
      <c r="K25" s="572"/>
      <c r="L25" s="572"/>
      <c r="M25" s="572"/>
      <c r="N25" s="564"/>
      <c r="O25" s="573"/>
      <c r="P25" s="574"/>
      <c r="Q25" s="574"/>
      <c r="R25" s="564"/>
      <c r="S25" s="564"/>
      <c r="T25" s="564"/>
      <c r="U25" s="564"/>
      <c r="V25" s="564"/>
      <c r="W25" s="223"/>
      <c r="X25" s="553"/>
      <c r="Y25" s="553"/>
      <c r="Z25" s="223"/>
      <c r="AA25" s="223"/>
      <c r="AB25" s="223"/>
      <c r="AC25" s="223"/>
      <c r="AD25" s="565"/>
      <c r="AE25" s="566"/>
      <c r="AF25" s="243"/>
    </row>
    <row r="26" spans="2:32" s="137" customFormat="1" ht="21" customHeight="1">
      <c r="B26" s="179"/>
      <c r="E26" s="243"/>
      <c r="G26" s="179" t="s">
        <v>1078</v>
      </c>
      <c r="I26" s="293"/>
      <c r="J26" s="293"/>
      <c r="K26" s="293"/>
      <c r="L26" s="293"/>
      <c r="M26" s="293"/>
      <c r="N26" s="293"/>
      <c r="O26" s="293"/>
      <c r="P26" s="293"/>
      <c r="Q26" s="293"/>
      <c r="R26" s="293"/>
      <c r="S26" s="293"/>
      <c r="T26" s="293"/>
      <c r="U26" s="293"/>
      <c r="V26" s="293"/>
      <c r="X26" s="136"/>
      <c r="Y26" s="136"/>
      <c r="AD26" s="561"/>
      <c r="AE26" s="568"/>
      <c r="AF26" s="243"/>
    </row>
    <row r="27" spans="2:32" s="137" customFormat="1" ht="30.75" customHeight="1">
      <c r="B27" s="275"/>
      <c r="C27" s="159"/>
      <c r="D27" s="159"/>
      <c r="E27" s="160"/>
      <c r="G27" s="179"/>
      <c r="H27" s="1664" t="s">
        <v>137</v>
      </c>
      <c r="I27" s="1665" t="s">
        <v>1079</v>
      </c>
      <c r="J27" s="1666"/>
      <c r="K27" s="1666"/>
      <c r="L27" s="1666"/>
      <c r="M27" s="1667"/>
      <c r="N27" s="1671"/>
      <c r="O27" s="1673" t="s">
        <v>782</v>
      </c>
      <c r="P27" s="1675" t="s">
        <v>1062</v>
      </c>
      <c r="Q27" s="1655" t="s">
        <v>1063</v>
      </c>
      <c r="R27" s="1655" t="s">
        <v>1080</v>
      </c>
      <c r="S27" s="1656"/>
      <c r="T27" s="1656"/>
      <c r="U27" s="1656"/>
      <c r="V27" s="1657"/>
      <c r="W27" s="1267"/>
      <c r="X27" s="1268" t="s">
        <v>892</v>
      </c>
      <c r="Y27" s="136" t="s">
        <v>1062</v>
      </c>
      <c r="Z27" s="1652" t="s">
        <v>1081</v>
      </c>
      <c r="AA27" s="1652"/>
      <c r="AB27" s="1652"/>
      <c r="AC27" s="1652"/>
      <c r="AD27" s="561" t="s">
        <v>98</v>
      </c>
      <c r="AE27" s="562">
        <v>10</v>
      </c>
      <c r="AF27" s="243"/>
    </row>
    <row r="28" spans="2:32" s="137" customFormat="1" ht="30.75" customHeight="1">
      <c r="B28" s="275"/>
      <c r="C28" s="159"/>
      <c r="D28" s="159"/>
      <c r="E28" s="160"/>
      <c r="G28" s="179"/>
      <c r="H28" s="1664"/>
      <c r="I28" s="1668"/>
      <c r="J28" s="1669"/>
      <c r="K28" s="1669"/>
      <c r="L28" s="1669"/>
      <c r="M28" s="1670"/>
      <c r="N28" s="1672"/>
      <c r="O28" s="1674"/>
      <c r="P28" s="1675"/>
      <c r="Q28" s="1658"/>
      <c r="R28" s="1658"/>
      <c r="S28" s="1659"/>
      <c r="T28" s="1659"/>
      <c r="U28" s="1659"/>
      <c r="V28" s="1660"/>
      <c r="W28" s="1270"/>
      <c r="X28" s="1271"/>
      <c r="Y28" s="136" t="s">
        <v>1062</v>
      </c>
      <c r="Z28" s="1652" t="s">
        <v>1082</v>
      </c>
      <c r="AA28" s="1652"/>
      <c r="AB28" s="1652"/>
      <c r="AC28" s="1652"/>
      <c r="AD28" s="561" t="s">
        <v>98</v>
      </c>
      <c r="AE28" s="562">
        <v>5</v>
      </c>
      <c r="AF28" s="243"/>
    </row>
    <row r="29" spans="2:32" s="137" customFormat="1" ht="27" customHeight="1">
      <c r="B29" s="275"/>
      <c r="C29" s="159"/>
      <c r="D29" s="159"/>
      <c r="E29" s="160"/>
      <c r="G29" s="179"/>
      <c r="H29" s="558" t="s">
        <v>965</v>
      </c>
      <c r="I29" s="1646" t="s">
        <v>1083</v>
      </c>
      <c r="J29" s="1653"/>
      <c r="K29" s="1653"/>
      <c r="L29" s="1653"/>
      <c r="M29" s="1654"/>
      <c r="N29" s="218"/>
      <c r="O29" s="563" t="s">
        <v>782</v>
      </c>
      <c r="P29" s="575"/>
      <c r="Q29" s="1661"/>
      <c r="R29" s="1661"/>
      <c r="S29" s="1662"/>
      <c r="T29" s="1662"/>
      <c r="U29" s="1662"/>
      <c r="V29" s="1663"/>
      <c r="W29" s="1298"/>
      <c r="X29" s="1299"/>
      <c r="Y29" s="136" t="s">
        <v>1062</v>
      </c>
      <c r="Z29" s="1652" t="s">
        <v>1084</v>
      </c>
      <c r="AA29" s="1652"/>
      <c r="AB29" s="1652"/>
      <c r="AC29" s="1652"/>
      <c r="AD29" s="561" t="s">
        <v>98</v>
      </c>
      <c r="AE29" s="562">
        <v>0</v>
      </c>
      <c r="AF29" s="243"/>
    </row>
    <row r="30" spans="2:32" s="137" customFormat="1" ht="7.5" customHeight="1">
      <c r="B30" s="275"/>
      <c r="C30" s="159"/>
      <c r="D30" s="159"/>
      <c r="E30" s="160"/>
      <c r="G30" s="216"/>
      <c r="H30" s="576"/>
      <c r="I30" s="572"/>
      <c r="J30" s="572"/>
      <c r="K30" s="572"/>
      <c r="L30" s="572"/>
      <c r="M30" s="572"/>
      <c r="N30" s="564"/>
      <c r="O30" s="573"/>
      <c r="P30" s="564"/>
      <c r="Q30" s="564"/>
      <c r="R30" s="564"/>
      <c r="S30" s="564"/>
      <c r="T30" s="564"/>
      <c r="U30" s="564"/>
      <c r="V30" s="564"/>
      <c r="W30" s="223"/>
      <c r="X30" s="553"/>
      <c r="Y30" s="553"/>
      <c r="Z30" s="572"/>
      <c r="AA30" s="572"/>
      <c r="AB30" s="223"/>
      <c r="AC30" s="223"/>
      <c r="AD30" s="577"/>
      <c r="AE30" s="566"/>
      <c r="AF30" s="243"/>
    </row>
    <row r="31" spans="2:32" s="137" customFormat="1" ht="21" customHeight="1">
      <c r="B31" s="180"/>
      <c r="C31" s="293"/>
      <c r="D31" s="293"/>
      <c r="E31" s="569"/>
      <c r="G31" s="164" t="s">
        <v>1085</v>
      </c>
      <c r="H31" s="254"/>
      <c r="I31" s="269"/>
      <c r="J31" s="269"/>
      <c r="K31" s="269"/>
      <c r="L31" s="269"/>
      <c r="M31" s="269"/>
      <c r="N31" s="269"/>
      <c r="O31" s="269"/>
      <c r="P31" s="269"/>
      <c r="Q31" s="269"/>
      <c r="R31" s="269"/>
      <c r="S31" s="269"/>
      <c r="T31" s="269"/>
      <c r="U31" s="269"/>
      <c r="V31" s="269"/>
      <c r="W31" s="254"/>
      <c r="X31" s="567"/>
      <c r="Y31" s="567"/>
      <c r="AD31" s="561"/>
      <c r="AE31" s="568"/>
      <c r="AF31" s="243"/>
    </row>
    <row r="32" spans="2:32" s="137" customFormat="1" ht="31.5" customHeight="1">
      <c r="B32" s="179"/>
      <c r="E32" s="243"/>
      <c r="G32" s="179"/>
      <c r="H32" s="1681" t="s">
        <v>137</v>
      </c>
      <c r="I32" s="1665" t="s">
        <v>1086</v>
      </c>
      <c r="J32" s="1666"/>
      <c r="K32" s="1666"/>
      <c r="L32" s="1666"/>
      <c r="M32" s="1667"/>
      <c r="N32" s="1671"/>
      <c r="O32" s="1673" t="s">
        <v>782</v>
      </c>
      <c r="P32" s="1649" t="s">
        <v>1062</v>
      </c>
      <c r="Q32" s="1650" t="s">
        <v>1063</v>
      </c>
      <c r="R32" s="1650" t="s">
        <v>1087</v>
      </c>
      <c r="S32" s="1650"/>
      <c r="T32" s="1650"/>
      <c r="U32" s="1650"/>
      <c r="V32" s="1650"/>
      <c r="W32" s="1266"/>
      <c r="X32" s="1268" t="s">
        <v>892</v>
      </c>
      <c r="Y32" s="136" t="s">
        <v>1062</v>
      </c>
      <c r="Z32" s="1652" t="s">
        <v>1081</v>
      </c>
      <c r="AA32" s="1652"/>
      <c r="AB32" s="1652"/>
      <c r="AC32" s="1652"/>
      <c r="AD32" s="561" t="s">
        <v>98</v>
      </c>
      <c r="AE32" s="562">
        <v>10</v>
      </c>
      <c r="AF32" s="243"/>
    </row>
    <row r="33" spans="2:37" s="137" customFormat="1" ht="31.5" customHeight="1">
      <c r="B33" s="179"/>
      <c r="E33" s="243"/>
      <c r="G33" s="179"/>
      <c r="H33" s="1676"/>
      <c r="I33" s="1668"/>
      <c r="J33" s="1669"/>
      <c r="K33" s="1669"/>
      <c r="L33" s="1669"/>
      <c r="M33" s="1670"/>
      <c r="N33" s="1672"/>
      <c r="O33" s="1674"/>
      <c r="P33" s="1649"/>
      <c r="Q33" s="1650"/>
      <c r="R33" s="1650"/>
      <c r="S33" s="1650"/>
      <c r="T33" s="1650"/>
      <c r="U33" s="1650"/>
      <c r="V33" s="1650"/>
      <c r="W33" s="1269"/>
      <c r="X33" s="1271"/>
      <c r="Y33" s="136" t="s">
        <v>1062</v>
      </c>
      <c r="Z33" s="1652" t="s">
        <v>1088</v>
      </c>
      <c r="AA33" s="1652"/>
      <c r="AB33" s="1652"/>
      <c r="AC33" s="1652"/>
      <c r="AD33" s="561" t="s">
        <v>98</v>
      </c>
      <c r="AE33" s="562">
        <v>5</v>
      </c>
      <c r="AF33" s="570"/>
    </row>
    <row r="34" spans="2:37" s="137" customFormat="1" ht="30.75" customHeight="1">
      <c r="B34" s="179"/>
      <c r="E34" s="243"/>
      <c r="G34" s="179"/>
      <c r="H34" s="558" t="s">
        <v>965</v>
      </c>
      <c r="I34" s="1646" t="s">
        <v>1089</v>
      </c>
      <c r="J34" s="1653"/>
      <c r="K34" s="1653"/>
      <c r="L34" s="1653"/>
      <c r="M34" s="1654"/>
      <c r="N34" s="218"/>
      <c r="O34" s="563" t="s">
        <v>782</v>
      </c>
      <c r="P34" s="1649"/>
      <c r="Q34" s="1650"/>
      <c r="R34" s="1650"/>
      <c r="S34" s="1650"/>
      <c r="T34" s="1650"/>
      <c r="U34" s="1650"/>
      <c r="V34" s="1650"/>
      <c r="W34" s="1297"/>
      <c r="X34" s="1299"/>
      <c r="Y34" s="136" t="s">
        <v>1062</v>
      </c>
      <c r="Z34" s="1652" t="s">
        <v>1090</v>
      </c>
      <c r="AA34" s="1652"/>
      <c r="AB34" s="1652"/>
      <c r="AC34" s="1652"/>
      <c r="AD34" s="561" t="s">
        <v>98</v>
      </c>
      <c r="AE34" s="562">
        <v>0</v>
      </c>
      <c r="AF34" s="570"/>
    </row>
    <row r="35" spans="2:37" s="137" customFormat="1" ht="7.5" customHeight="1">
      <c r="B35" s="179"/>
      <c r="E35" s="243"/>
      <c r="G35" s="216"/>
      <c r="H35" s="223"/>
      <c r="I35" s="564"/>
      <c r="J35" s="564"/>
      <c r="K35" s="564"/>
      <c r="L35" s="564"/>
      <c r="M35" s="564"/>
      <c r="N35" s="564"/>
      <c r="O35" s="564"/>
      <c r="P35" s="564"/>
      <c r="Q35" s="564"/>
      <c r="R35" s="564"/>
      <c r="S35" s="564"/>
      <c r="T35" s="564"/>
      <c r="U35" s="564"/>
      <c r="V35" s="564"/>
      <c r="W35" s="223"/>
      <c r="X35" s="553"/>
      <c r="Y35" s="553"/>
      <c r="Z35" s="553"/>
      <c r="AA35" s="553"/>
      <c r="AB35" s="223"/>
      <c r="AC35" s="223"/>
      <c r="AD35" s="565"/>
      <c r="AE35" s="566"/>
      <c r="AF35" s="570"/>
    </row>
    <row r="36" spans="2:37" s="137" customFormat="1" ht="21" customHeight="1">
      <c r="B36" s="179"/>
      <c r="E36" s="243"/>
      <c r="G36" s="164" t="s">
        <v>1091</v>
      </c>
      <c r="H36" s="254"/>
      <c r="I36" s="269"/>
      <c r="J36" s="269"/>
      <c r="K36" s="269"/>
      <c r="L36" s="269"/>
      <c r="M36" s="269"/>
      <c r="N36" s="269"/>
      <c r="O36" s="269"/>
      <c r="P36" s="269"/>
      <c r="Q36" s="269"/>
      <c r="R36" s="269"/>
      <c r="S36" s="269"/>
      <c r="T36" s="269"/>
      <c r="U36" s="269"/>
      <c r="V36" s="269"/>
      <c r="W36" s="254"/>
      <c r="X36" s="567"/>
      <c r="Y36" s="567"/>
      <c r="Z36" s="136"/>
      <c r="AA36" s="136"/>
      <c r="AD36" s="561"/>
      <c r="AE36" s="568"/>
      <c r="AF36" s="243"/>
    </row>
    <row r="37" spans="2:37" s="137" customFormat="1" ht="19.5" customHeight="1">
      <c r="B37" s="179"/>
      <c r="E37" s="243"/>
      <c r="G37" s="179"/>
      <c r="H37" s="1664" t="s">
        <v>137</v>
      </c>
      <c r="I37" s="1665" t="s">
        <v>1092</v>
      </c>
      <c r="J37" s="1666"/>
      <c r="K37" s="1666"/>
      <c r="L37" s="1666"/>
      <c r="M37" s="1666"/>
      <c r="N37" s="1666"/>
      <c r="O37" s="1666"/>
      <c r="P37" s="1666"/>
      <c r="Q37" s="1666"/>
      <c r="R37" s="1666"/>
      <c r="S37" s="1666"/>
      <c r="T37" s="1666"/>
      <c r="U37" s="1667"/>
      <c r="V37" s="1675" t="s">
        <v>1062</v>
      </c>
      <c r="W37" s="1650"/>
      <c r="X37" s="1650"/>
      <c r="Y37" s="136" t="s">
        <v>1062</v>
      </c>
      <c r="Z37" s="1659" t="s">
        <v>1093</v>
      </c>
      <c r="AA37" s="1659"/>
      <c r="AD37" s="561" t="s">
        <v>98</v>
      </c>
      <c r="AE37" s="562">
        <v>5</v>
      </c>
      <c r="AF37" s="243"/>
    </row>
    <row r="38" spans="2:37" s="137" customFormat="1" ht="30.75" customHeight="1">
      <c r="B38" s="275"/>
      <c r="C38" s="159"/>
      <c r="D38" s="159"/>
      <c r="E38" s="160"/>
      <c r="G38" s="179"/>
      <c r="H38" s="1664"/>
      <c r="I38" s="1668"/>
      <c r="J38" s="1669"/>
      <c r="K38" s="1669"/>
      <c r="L38" s="1669"/>
      <c r="M38" s="1669"/>
      <c r="N38" s="1669"/>
      <c r="O38" s="1669"/>
      <c r="P38" s="1669"/>
      <c r="Q38" s="1669"/>
      <c r="R38" s="1669"/>
      <c r="S38" s="1669"/>
      <c r="T38" s="1669"/>
      <c r="U38" s="1670"/>
      <c r="V38" s="1672"/>
      <c r="W38" s="1650"/>
      <c r="X38" s="1650"/>
      <c r="Y38" s="136" t="s">
        <v>1062</v>
      </c>
      <c r="Z38" s="1652" t="s">
        <v>1094</v>
      </c>
      <c r="AA38" s="1652"/>
      <c r="AB38" s="1652"/>
      <c r="AC38" s="1680"/>
      <c r="AD38" s="561" t="s">
        <v>98</v>
      </c>
      <c r="AE38" s="562">
        <v>3</v>
      </c>
      <c r="AF38" s="243"/>
    </row>
    <row r="39" spans="2:37" s="137" customFormat="1" ht="38.25" customHeight="1">
      <c r="B39" s="275"/>
      <c r="C39" s="159"/>
      <c r="D39" s="159"/>
      <c r="E39" s="160"/>
      <c r="G39" s="297"/>
      <c r="H39" s="1676"/>
      <c r="I39" s="1677"/>
      <c r="J39" s="1652"/>
      <c r="K39" s="1652"/>
      <c r="L39" s="1652"/>
      <c r="M39" s="1652"/>
      <c r="N39" s="1652"/>
      <c r="O39" s="1652"/>
      <c r="P39" s="1652"/>
      <c r="Q39" s="1652"/>
      <c r="R39" s="1652"/>
      <c r="S39" s="1652"/>
      <c r="T39" s="1652"/>
      <c r="U39" s="1678"/>
      <c r="V39" s="1675"/>
      <c r="W39" s="1679"/>
      <c r="X39" s="1661"/>
      <c r="Y39" s="296" t="s">
        <v>1062</v>
      </c>
      <c r="Z39" s="1652" t="s">
        <v>1095</v>
      </c>
      <c r="AA39" s="1652"/>
      <c r="AB39" s="1652"/>
      <c r="AC39" s="1680"/>
      <c r="AD39" s="561" t="s">
        <v>98</v>
      </c>
      <c r="AE39" s="562" t="s">
        <v>1096</v>
      </c>
      <c r="AF39" s="243"/>
    </row>
    <row r="40" spans="2:37" s="137" customFormat="1" ht="19.5" customHeight="1">
      <c r="B40" s="275"/>
      <c r="C40" s="159"/>
      <c r="D40" s="159"/>
      <c r="E40" s="160"/>
      <c r="G40" s="179"/>
      <c r="H40" s="1664"/>
      <c r="I40" s="1668"/>
      <c r="J40" s="1669"/>
      <c r="K40" s="1669"/>
      <c r="L40" s="1669"/>
      <c r="M40" s="1669"/>
      <c r="N40" s="1669"/>
      <c r="O40" s="1669"/>
      <c r="P40" s="1669"/>
      <c r="Q40" s="1669"/>
      <c r="R40" s="1669"/>
      <c r="S40" s="1669"/>
      <c r="T40" s="1669"/>
      <c r="U40" s="1670"/>
      <c r="V40" s="1675"/>
      <c r="W40" s="1650"/>
      <c r="X40" s="1650"/>
      <c r="Y40" s="136" t="s">
        <v>1062</v>
      </c>
      <c r="Z40" s="1652" t="s">
        <v>1097</v>
      </c>
      <c r="AA40" s="1652"/>
      <c r="AB40" s="1652"/>
      <c r="AD40" s="561" t="s">
        <v>98</v>
      </c>
      <c r="AE40" s="562">
        <v>0</v>
      </c>
      <c r="AF40" s="243"/>
    </row>
    <row r="41" spans="2:37" s="137" customFormat="1" ht="7.5" customHeight="1">
      <c r="B41" s="275"/>
      <c r="C41" s="159"/>
      <c r="D41" s="159"/>
      <c r="E41" s="160"/>
      <c r="G41" s="216"/>
      <c r="H41" s="223"/>
      <c r="I41" s="564"/>
      <c r="J41" s="564"/>
      <c r="K41" s="564"/>
      <c r="L41" s="564"/>
      <c r="M41" s="564"/>
      <c r="N41" s="564"/>
      <c r="O41" s="564"/>
      <c r="P41" s="564"/>
      <c r="Q41" s="564"/>
      <c r="R41" s="564"/>
      <c r="S41" s="564"/>
      <c r="T41" s="564"/>
      <c r="U41" s="564"/>
      <c r="V41" s="564"/>
      <c r="W41" s="223"/>
      <c r="X41" s="223"/>
      <c r="Y41" s="553"/>
      <c r="Z41" s="571"/>
      <c r="AA41" s="571"/>
      <c r="AB41" s="223"/>
      <c r="AC41" s="223"/>
      <c r="AD41" s="577"/>
      <c r="AE41" s="566"/>
      <c r="AF41" s="243"/>
    </row>
    <row r="42" spans="2:37" s="137" customFormat="1" ht="21" customHeight="1">
      <c r="B42" s="180"/>
      <c r="C42" s="293"/>
      <c r="D42" s="293"/>
      <c r="E42" s="569"/>
      <c r="G42" s="164" t="s">
        <v>1098</v>
      </c>
      <c r="H42" s="254"/>
      <c r="I42" s="269"/>
      <c r="J42" s="269"/>
      <c r="K42" s="269"/>
      <c r="L42" s="269"/>
      <c r="M42" s="269"/>
      <c r="N42" s="269"/>
      <c r="O42" s="269"/>
      <c r="P42" s="269"/>
      <c r="Q42" s="269"/>
      <c r="R42" s="269"/>
      <c r="S42" s="269"/>
      <c r="T42" s="269"/>
      <c r="U42" s="269"/>
      <c r="V42" s="269"/>
      <c r="W42" s="254"/>
      <c r="X42" s="254"/>
      <c r="Y42" s="567"/>
      <c r="Z42" s="567"/>
      <c r="AA42" s="567"/>
      <c r="AB42" s="254"/>
      <c r="AC42" s="254"/>
      <c r="AD42" s="561"/>
      <c r="AE42" s="568"/>
      <c r="AF42" s="243"/>
    </row>
    <row r="43" spans="2:37" s="137" customFormat="1" ht="42" customHeight="1">
      <c r="B43" s="180"/>
      <c r="C43" s="293"/>
      <c r="D43" s="293"/>
      <c r="E43" s="569"/>
      <c r="G43" s="179"/>
      <c r="H43" s="558" t="s">
        <v>137</v>
      </c>
      <c r="I43" s="1651" t="s">
        <v>1099</v>
      </c>
      <c r="J43" s="1651"/>
      <c r="K43" s="1651"/>
      <c r="L43" s="1651"/>
      <c r="M43" s="1651"/>
      <c r="N43" s="559"/>
      <c r="O43" s="560" t="s">
        <v>781</v>
      </c>
      <c r="P43" s="1649" t="s">
        <v>1062</v>
      </c>
      <c r="Q43" s="1650" t="s">
        <v>1100</v>
      </c>
      <c r="R43" s="1651" t="s">
        <v>1101</v>
      </c>
      <c r="S43" s="1651"/>
      <c r="T43" s="1651"/>
      <c r="U43" s="1651"/>
      <c r="V43" s="1651"/>
      <c r="W43" s="1333"/>
      <c r="X43" s="1333"/>
      <c r="Y43" s="136" t="s">
        <v>1062</v>
      </c>
      <c r="Z43" s="1652" t="s">
        <v>1102</v>
      </c>
      <c r="AA43" s="1652"/>
      <c r="AB43" s="1652"/>
      <c r="AC43" s="1680"/>
      <c r="AD43" s="561" t="s">
        <v>98</v>
      </c>
      <c r="AE43" s="562">
        <v>5</v>
      </c>
      <c r="AF43" s="243"/>
    </row>
    <row r="44" spans="2:37" s="137" customFormat="1" ht="40.5" customHeight="1">
      <c r="B44" s="179"/>
      <c r="E44" s="243"/>
      <c r="G44" s="179"/>
      <c r="H44" s="558" t="s">
        <v>965</v>
      </c>
      <c r="I44" s="1651" t="s">
        <v>1103</v>
      </c>
      <c r="J44" s="1651"/>
      <c r="K44" s="1651"/>
      <c r="L44" s="1651"/>
      <c r="M44" s="1651"/>
      <c r="N44" s="564"/>
      <c r="O44" s="563" t="s">
        <v>781</v>
      </c>
      <c r="P44" s="1649"/>
      <c r="Q44" s="1650"/>
      <c r="R44" s="1651"/>
      <c r="S44" s="1651"/>
      <c r="T44" s="1651"/>
      <c r="U44" s="1651"/>
      <c r="V44" s="1651"/>
      <c r="W44" s="1333"/>
      <c r="X44" s="1333"/>
      <c r="Y44" s="136" t="s">
        <v>1062</v>
      </c>
      <c r="Z44" s="1652" t="s">
        <v>912</v>
      </c>
      <c r="AA44" s="1652"/>
      <c r="AB44" s="1652"/>
      <c r="AC44" s="1680"/>
      <c r="AD44" s="561" t="s">
        <v>98</v>
      </c>
      <c r="AE44" s="562">
        <v>3</v>
      </c>
      <c r="AF44" s="243"/>
    </row>
    <row r="45" spans="2:37" s="137" customFormat="1" ht="30" customHeight="1">
      <c r="B45" s="179"/>
      <c r="E45" s="243"/>
      <c r="G45" s="179"/>
      <c r="H45" s="558" t="s">
        <v>969</v>
      </c>
      <c r="I45" s="1646" t="s">
        <v>1104</v>
      </c>
      <c r="J45" s="1653"/>
      <c r="K45" s="1653"/>
      <c r="L45" s="1653"/>
      <c r="M45" s="1654"/>
      <c r="N45" s="559"/>
      <c r="O45" s="560" t="s">
        <v>782</v>
      </c>
      <c r="P45" s="1649"/>
      <c r="Q45" s="1650"/>
      <c r="R45" s="1651"/>
      <c r="S45" s="1651"/>
      <c r="T45" s="1651"/>
      <c r="U45" s="1651"/>
      <c r="V45" s="1651"/>
      <c r="W45" s="1333"/>
      <c r="X45" s="1333"/>
      <c r="Y45" s="136" t="s">
        <v>1062</v>
      </c>
      <c r="Z45" s="1682" t="s">
        <v>1105</v>
      </c>
      <c r="AA45" s="1682"/>
      <c r="AD45" s="561" t="s">
        <v>98</v>
      </c>
      <c r="AE45" s="562">
        <v>2</v>
      </c>
      <c r="AF45" s="243"/>
    </row>
    <row r="46" spans="2:37" s="137" customFormat="1" ht="21" customHeight="1">
      <c r="B46" s="179"/>
      <c r="E46" s="243"/>
      <c r="G46" s="179"/>
      <c r="H46" s="558" t="s">
        <v>1063</v>
      </c>
      <c r="I46" s="1646" t="s">
        <v>1106</v>
      </c>
      <c r="J46" s="1653"/>
      <c r="K46" s="1653"/>
      <c r="L46" s="1653"/>
      <c r="M46" s="1654"/>
      <c r="N46" s="218"/>
      <c r="O46" s="563" t="s">
        <v>762</v>
      </c>
      <c r="P46" s="1649"/>
      <c r="Q46" s="1650"/>
      <c r="R46" s="1651"/>
      <c r="S46" s="1651"/>
      <c r="T46" s="1651"/>
      <c r="U46" s="1651"/>
      <c r="V46" s="1651"/>
      <c r="W46" s="1333"/>
      <c r="X46" s="1333"/>
      <c r="Y46" s="136" t="s">
        <v>1062</v>
      </c>
      <c r="Z46" s="1652" t="s">
        <v>1107</v>
      </c>
      <c r="AA46" s="1652"/>
      <c r="AB46" s="1652"/>
      <c r="AD46" s="561" t="s">
        <v>98</v>
      </c>
      <c r="AE46" s="562">
        <v>0</v>
      </c>
      <c r="AF46" s="243"/>
    </row>
    <row r="47" spans="2:37" s="137" customFormat="1" ht="7.5" customHeight="1">
      <c r="B47" s="179"/>
      <c r="E47" s="243"/>
      <c r="G47" s="216"/>
      <c r="H47" s="223"/>
      <c r="I47" s="564"/>
      <c r="J47" s="564"/>
      <c r="K47" s="564"/>
      <c r="L47" s="564"/>
      <c r="M47" s="564"/>
      <c r="N47" s="564"/>
      <c r="O47" s="564"/>
      <c r="P47" s="564"/>
      <c r="Q47" s="564"/>
      <c r="R47" s="564"/>
      <c r="S47" s="564"/>
      <c r="T47" s="564"/>
      <c r="U47" s="564"/>
      <c r="V47" s="564"/>
      <c r="W47" s="223"/>
      <c r="X47" s="223"/>
      <c r="Y47" s="553"/>
      <c r="Z47" s="553"/>
      <c r="AA47" s="553"/>
      <c r="AB47" s="223"/>
      <c r="AC47" s="223"/>
      <c r="AD47" s="565"/>
      <c r="AE47" s="566"/>
      <c r="AF47" s="578"/>
      <c r="AH47" s="579"/>
      <c r="AI47" s="579"/>
      <c r="AJ47" s="136"/>
      <c r="AK47" s="136"/>
    </row>
    <row r="48" spans="2:37" s="137" customFormat="1" ht="21" customHeight="1">
      <c r="B48" s="275"/>
      <c r="C48" s="159"/>
      <c r="D48" s="159"/>
      <c r="E48" s="160"/>
      <c r="G48" s="164" t="s">
        <v>1108</v>
      </c>
      <c r="H48" s="254"/>
      <c r="I48" s="269"/>
      <c r="J48" s="269"/>
      <c r="K48" s="269"/>
      <c r="L48" s="269"/>
      <c r="M48" s="269"/>
      <c r="N48" s="269"/>
      <c r="O48" s="269"/>
      <c r="P48" s="269"/>
      <c r="Q48" s="269"/>
      <c r="R48" s="269"/>
      <c r="S48" s="269"/>
      <c r="T48" s="269"/>
      <c r="U48" s="269"/>
      <c r="V48" s="269"/>
      <c r="W48" s="254"/>
      <c r="X48" s="254"/>
      <c r="Y48" s="567"/>
      <c r="Z48" s="567"/>
      <c r="AA48" s="567"/>
      <c r="AB48" s="254"/>
      <c r="AC48" s="254"/>
      <c r="AD48" s="561"/>
      <c r="AE48" s="568"/>
      <c r="AF48" s="243"/>
    </row>
    <row r="49" spans="2:32" s="137" customFormat="1" ht="43.5" customHeight="1">
      <c r="B49" s="275"/>
      <c r="C49" s="159"/>
      <c r="D49" s="159"/>
      <c r="E49" s="160"/>
      <c r="G49" s="179"/>
      <c r="H49" s="558" t="s">
        <v>137</v>
      </c>
      <c r="I49" s="1651" t="s">
        <v>1109</v>
      </c>
      <c r="J49" s="1651"/>
      <c r="K49" s="1651"/>
      <c r="L49" s="1651"/>
      <c r="M49" s="1651"/>
      <c r="N49" s="559"/>
      <c r="O49" s="560" t="s">
        <v>781</v>
      </c>
      <c r="P49" s="1649" t="s">
        <v>1062</v>
      </c>
      <c r="Q49" s="1650" t="s">
        <v>1100</v>
      </c>
      <c r="R49" s="1651" t="s">
        <v>1101</v>
      </c>
      <c r="S49" s="1651"/>
      <c r="T49" s="1651"/>
      <c r="U49" s="1651"/>
      <c r="V49" s="1651"/>
      <c r="W49" s="1333"/>
      <c r="X49" s="1333"/>
      <c r="Y49" s="136" t="s">
        <v>1062</v>
      </c>
      <c r="Z49" s="1652" t="s">
        <v>908</v>
      </c>
      <c r="AA49" s="1652"/>
      <c r="AB49" s="1652"/>
      <c r="AC49" s="1652"/>
      <c r="AD49" s="561" t="s">
        <v>98</v>
      </c>
      <c r="AE49" s="562">
        <v>5</v>
      </c>
      <c r="AF49" s="243"/>
    </row>
    <row r="50" spans="2:32" s="137" customFormat="1" ht="42" customHeight="1">
      <c r="B50" s="180"/>
      <c r="C50" s="293"/>
      <c r="D50" s="293"/>
      <c r="E50" s="569"/>
      <c r="G50" s="179"/>
      <c r="H50" s="558" t="s">
        <v>965</v>
      </c>
      <c r="I50" s="1651" t="s">
        <v>1110</v>
      </c>
      <c r="J50" s="1651"/>
      <c r="K50" s="1651"/>
      <c r="L50" s="1651"/>
      <c r="M50" s="1651"/>
      <c r="N50" s="218"/>
      <c r="O50" s="563" t="s">
        <v>781</v>
      </c>
      <c r="P50" s="1649"/>
      <c r="Q50" s="1650"/>
      <c r="R50" s="1651"/>
      <c r="S50" s="1651"/>
      <c r="T50" s="1651"/>
      <c r="U50" s="1651"/>
      <c r="V50" s="1651"/>
      <c r="W50" s="1333"/>
      <c r="X50" s="1333"/>
      <c r="Y50" s="136" t="s">
        <v>1062</v>
      </c>
      <c r="Z50" s="1652" t="s">
        <v>1111</v>
      </c>
      <c r="AA50" s="1652"/>
      <c r="AB50" s="1652"/>
      <c r="AC50" s="1652"/>
      <c r="AD50" s="561" t="s">
        <v>98</v>
      </c>
      <c r="AE50" s="562">
        <v>3</v>
      </c>
      <c r="AF50" s="243"/>
    </row>
    <row r="51" spans="2:32" s="137" customFormat="1" ht="30" customHeight="1">
      <c r="B51" s="180"/>
      <c r="C51" s="293"/>
      <c r="D51" s="293"/>
      <c r="E51" s="569"/>
      <c r="G51" s="179"/>
      <c r="H51" s="558" t="s">
        <v>969</v>
      </c>
      <c r="I51" s="1646" t="s">
        <v>1112</v>
      </c>
      <c r="J51" s="1653"/>
      <c r="K51" s="1653"/>
      <c r="L51" s="1653"/>
      <c r="M51" s="1654"/>
      <c r="N51" s="559"/>
      <c r="O51" s="560" t="s">
        <v>782</v>
      </c>
      <c r="P51" s="1649"/>
      <c r="Q51" s="1650"/>
      <c r="R51" s="1651"/>
      <c r="S51" s="1651"/>
      <c r="T51" s="1651"/>
      <c r="U51" s="1651"/>
      <c r="V51" s="1651"/>
      <c r="W51" s="1333"/>
      <c r="X51" s="1333"/>
      <c r="Y51" s="136" t="s">
        <v>1062</v>
      </c>
      <c r="Z51" s="1652" t="s">
        <v>1113</v>
      </c>
      <c r="AA51" s="1652"/>
      <c r="AB51" s="1652"/>
      <c r="AC51" s="1652"/>
      <c r="AD51" s="561" t="s">
        <v>98</v>
      </c>
      <c r="AE51" s="562">
        <v>0</v>
      </c>
      <c r="AF51" s="243"/>
    </row>
    <row r="52" spans="2:32" s="137" customFormat="1" ht="25.5" customHeight="1">
      <c r="B52" s="180"/>
      <c r="C52" s="293"/>
      <c r="D52" s="293"/>
      <c r="E52" s="569"/>
      <c r="G52" s="179"/>
      <c r="H52" s="558" t="s">
        <v>1063</v>
      </c>
      <c r="I52" s="1646" t="s">
        <v>1114</v>
      </c>
      <c r="J52" s="1653"/>
      <c r="K52" s="1653"/>
      <c r="L52" s="1653"/>
      <c r="M52" s="1654"/>
      <c r="N52" s="218"/>
      <c r="O52" s="563" t="s">
        <v>762</v>
      </c>
      <c r="P52" s="1649"/>
      <c r="Q52" s="1650"/>
      <c r="R52" s="1651"/>
      <c r="S52" s="1651"/>
      <c r="T52" s="1651"/>
      <c r="U52" s="1651"/>
      <c r="V52" s="1651"/>
      <c r="W52" s="1333"/>
      <c r="X52" s="1333"/>
      <c r="Y52" s="136"/>
      <c r="Z52" s="1659"/>
      <c r="AA52" s="1659"/>
      <c r="AD52" s="580"/>
      <c r="AE52" s="562"/>
      <c r="AF52" s="243"/>
    </row>
    <row r="53" spans="2:32" s="137" customFormat="1" ht="6.75" customHeight="1">
      <c r="B53" s="180"/>
      <c r="C53" s="293"/>
      <c r="D53" s="293"/>
      <c r="E53" s="569"/>
      <c r="G53" s="216"/>
      <c r="H53" s="223"/>
      <c r="I53" s="564"/>
      <c r="J53" s="564"/>
      <c r="K53" s="564"/>
      <c r="L53" s="564"/>
      <c r="M53" s="564"/>
      <c r="N53" s="564"/>
      <c r="O53" s="564"/>
      <c r="P53" s="564"/>
      <c r="Q53" s="564"/>
      <c r="R53" s="564"/>
      <c r="S53" s="564"/>
      <c r="T53" s="564"/>
      <c r="U53" s="564"/>
      <c r="V53" s="564"/>
      <c r="W53" s="223"/>
      <c r="X53" s="223"/>
      <c r="Y53" s="553"/>
      <c r="Z53" s="553"/>
      <c r="AA53" s="553"/>
      <c r="AB53" s="223"/>
      <c r="AC53" s="223"/>
      <c r="AD53" s="565"/>
      <c r="AE53" s="566"/>
      <c r="AF53" s="243"/>
    </row>
    <row r="54" spans="2:32" s="137" customFormat="1" ht="21" customHeight="1">
      <c r="B54" s="180"/>
      <c r="C54" s="293"/>
      <c r="D54" s="293"/>
      <c r="E54" s="569"/>
      <c r="G54" s="164" t="s">
        <v>1115</v>
      </c>
      <c r="H54" s="254"/>
      <c r="I54" s="269"/>
      <c r="J54" s="269"/>
      <c r="K54" s="269"/>
      <c r="L54" s="269"/>
      <c r="M54" s="269"/>
      <c r="N54" s="269"/>
      <c r="O54" s="269"/>
      <c r="P54" s="269"/>
      <c r="Q54" s="269"/>
      <c r="R54" s="269"/>
      <c r="S54" s="269"/>
      <c r="T54" s="269"/>
      <c r="U54" s="269"/>
      <c r="V54" s="269"/>
      <c r="W54" s="254"/>
      <c r="X54" s="254"/>
      <c r="Y54" s="567"/>
      <c r="Z54" s="567"/>
      <c r="AA54" s="567"/>
      <c r="AB54" s="254"/>
      <c r="AC54" s="254"/>
      <c r="AD54" s="561"/>
      <c r="AE54" s="568"/>
      <c r="AF54" s="243"/>
    </row>
    <row r="55" spans="2:32" s="137" customFormat="1" ht="30" customHeight="1">
      <c r="B55" s="179"/>
      <c r="E55" s="243"/>
      <c r="G55" s="179"/>
      <c r="H55" s="558" t="s">
        <v>137</v>
      </c>
      <c r="I55" s="1651" t="s">
        <v>1116</v>
      </c>
      <c r="J55" s="1651"/>
      <c r="K55" s="1651"/>
      <c r="L55" s="1651"/>
      <c r="M55" s="1651"/>
      <c r="N55" s="581"/>
      <c r="O55" s="560" t="s">
        <v>762</v>
      </c>
      <c r="P55" s="1675" t="s">
        <v>1062</v>
      </c>
      <c r="Q55" s="1650" t="s">
        <v>969</v>
      </c>
      <c r="R55" s="1665" t="s">
        <v>1117</v>
      </c>
      <c r="S55" s="1666"/>
      <c r="T55" s="1666"/>
      <c r="U55" s="1666"/>
      <c r="V55" s="1667"/>
      <c r="W55" s="1266"/>
      <c r="X55" s="1268" t="s">
        <v>892</v>
      </c>
      <c r="Y55" s="136" t="s">
        <v>1062</v>
      </c>
      <c r="Z55" s="1652" t="s">
        <v>1118</v>
      </c>
      <c r="AA55" s="1652"/>
      <c r="AB55" s="1652"/>
      <c r="AC55" s="1652"/>
      <c r="AD55" s="561" t="s">
        <v>98</v>
      </c>
      <c r="AE55" s="562">
        <v>5</v>
      </c>
      <c r="AF55" s="243"/>
    </row>
    <row r="56" spans="2:32" s="137" customFormat="1" ht="19.5" customHeight="1">
      <c r="B56" s="179"/>
      <c r="E56" s="243"/>
      <c r="G56" s="179"/>
      <c r="H56" s="1664" t="s">
        <v>965</v>
      </c>
      <c r="I56" s="1665" t="s">
        <v>1119</v>
      </c>
      <c r="J56" s="1666"/>
      <c r="K56" s="1666"/>
      <c r="L56" s="1666"/>
      <c r="M56" s="1667"/>
      <c r="N56" s="1671"/>
      <c r="O56" s="1673" t="s">
        <v>762</v>
      </c>
      <c r="P56" s="1345"/>
      <c r="Q56" s="1650"/>
      <c r="R56" s="1677"/>
      <c r="S56" s="1652"/>
      <c r="T56" s="1652"/>
      <c r="U56" s="1652"/>
      <c r="V56" s="1678"/>
      <c r="W56" s="1269"/>
      <c r="X56" s="1271"/>
      <c r="Y56" s="136" t="s">
        <v>1062</v>
      </c>
      <c r="Z56" s="1652" t="s">
        <v>1120</v>
      </c>
      <c r="AA56" s="1652"/>
      <c r="AB56" s="1652"/>
      <c r="AC56" s="1652"/>
      <c r="AD56" s="561" t="s">
        <v>98</v>
      </c>
      <c r="AE56" s="562">
        <v>3</v>
      </c>
      <c r="AF56" s="243"/>
    </row>
    <row r="57" spans="2:32" s="137" customFormat="1" ht="19.5" customHeight="1">
      <c r="B57" s="179"/>
      <c r="E57" s="243"/>
      <c r="G57" s="179"/>
      <c r="H57" s="1664"/>
      <c r="I57" s="1668"/>
      <c r="J57" s="1669"/>
      <c r="K57" s="1669"/>
      <c r="L57" s="1669"/>
      <c r="M57" s="1670"/>
      <c r="N57" s="1672"/>
      <c r="O57" s="1674"/>
      <c r="P57" s="575"/>
      <c r="Q57" s="1650"/>
      <c r="R57" s="1668"/>
      <c r="S57" s="1669"/>
      <c r="T57" s="1669"/>
      <c r="U57" s="1669"/>
      <c r="V57" s="1670"/>
      <c r="W57" s="1297"/>
      <c r="X57" s="1299"/>
      <c r="Y57" s="136" t="s">
        <v>1062</v>
      </c>
      <c r="Z57" s="1652" t="s">
        <v>1121</v>
      </c>
      <c r="AA57" s="1652"/>
      <c r="AB57" s="1652"/>
      <c r="AC57" s="1652"/>
      <c r="AD57" s="561" t="s">
        <v>98</v>
      </c>
      <c r="AE57" s="562">
        <v>0</v>
      </c>
      <c r="AF57" s="243"/>
    </row>
    <row r="58" spans="2:32" s="137" customFormat="1" ht="7.5" customHeight="1">
      <c r="B58" s="179"/>
      <c r="E58" s="243"/>
      <c r="G58" s="216"/>
      <c r="H58" s="576"/>
      <c r="I58" s="572"/>
      <c r="J58" s="572"/>
      <c r="K58" s="572"/>
      <c r="L58" s="572"/>
      <c r="M58" s="572"/>
      <c r="N58" s="564"/>
      <c r="O58" s="573"/>
      <c r="P58" s="564"/>
      <c r="Q58" s="564"/>
      <c r="R58" s="564"/>
      <c r="S58" s="564"/>
      <c r="T58" s="564"/>
      <c r="U58" s="564"/>
      <c r="V58" s="564"/>
      <c r="W58" s="223"/>
      <c r="X58" s="223"/>
      <c r="Y58" s="553"/>
      <c r="Z58" s="571"/>
      <c r="AA58" s="571"/>
      <c r="AB58" s="223"/>
      <c r="AC58" s="223"/>
      <c r="AD58" s="577"/>
      <c r="AE58" s="566"/>
      <c r="AF58" s="243"/>
    </row>
    <row r="59" spans="2:32" s="137" customFormat="1" ht="21" customHeight="1">
      <c r="B59" s="275"/>
      <c r="C59" s="159"/>
      <c r="D59" s="159"/>
      <c r="E59" s="160"/>
      <c r="G59" s="164" t="s">
        <v>1122</v>
      </c>
      <c r="H59" s="582"/>
      <c r="I59" s="583"/>
      <c r="J59" s="583"/>
      <c r="K59" s="583"/>
      <c r="L59" s="583"/>
      <c r="M59" s="583"/>
      <c r="N59" s="584"/>
      <c r="O59" s="269"/>
      <c r="P59" s="269"/>
      <c r="Q59" s="269"/>
      <c r="R59" s="269"/>
      <c r="S59" s="269"/>
      <c r="T59" s="269"/>
      <c r="U59" s="269"/>
      <c r="V59" s="269"/>
      <c r="W59" s="254"/>
      <c r="X59" s="254"/>
      <c r="Y59" s="567"/>
      <c r="Z59" s="567"/>
      <c r="AA59" s="567"/>
      <c r="AB59" s="254"/>
      <c r="AC59" s="254"/>
      <c r="AD59" s="561"/>
      <c r="AE59" s="568"/>
      <c r="AF59" s="243"/>
    </row>
    <row r="60" spans="2:32" s="137" customFormat="1" ht="48.75" customHeight="1">
      <c r="B60" s="275"/>
      <c r="C60" s="159"/>
      <c r="D60" s="159"/>
      <c r="E60" s="160"/>
      <c r="G60" s="179"/>
      <c r="H60" s="558" t="s">
        <v>137</v>
      </c>
      <c r="I60" s="1683" t="s">
        <v>1123</v>
      </c>
      <c r="J60" s="1683"/>
      <c r="K60" s="1683"/>
      <c r="L60" s="1683"/>
      <c r="M60" s="1683"/>
      <c r="N60" s="581"/>
      <c r="O60" s="560" t="s">
        <v>782</v>
      </c>
      <c r="P60" s="1675" t="s">
        <v>1062</v>
      </c>
      <c r="Q60" s="1650" t="s">
        <v>969</v>
      </c>
      <c r="R60" s="1651" t="s">
        <v>1117</v>
      </c>
      <c r="S60" s="1651"/>
      <c r="T60" s="1651"/>
      <c r="U60" s="1651"/>
      <c r="V60" s="1651"/>
      <c r="W60" s="1266"/>
      <c r="X60" s="1268" t="s">
        <v>892</v>
      </c>
      <c r="Y60" s="136" t="s">
        <v>1062</v>
      </c>
      <c r="Z60" s="1652" t="s">
        <v>1073</v>
      </c>
      <c r="AA60" s="1652"/>
      <c r="AB60" s="1652"/>
      <c r="AC60" s="1652"/>
      <c r="AD60" s="561" t="s">
        <v>98</v>
      </c>
      <c r="AE60" s="562">
        <v>5</v>
      </c>
      <c r="AF60" s="243"/>
    </row>
    <row r="61" spans="2:32" s="137" customFormat="1" ht="19.5" customHeight="1">
      <c r="B61" s="275"/>
      <c r="C61" s="159"/>
      <c r="D61" s="159"/>
      <c r="E61" s="160"/>
      <c r="G61" s="179"/>
      <c r="H61" s="1664" t="s">
        <v>965</v>
      </c>
      <c r="I61" s="1683" t="s">
        <v>1124</v>
      </c>
      <c r="J61" s="1683"/>
      <c r="K61" s="1683"/>
      <c r="L61" s="1683"/>
      <c r="M61" s="1683"/>
      <c r="N61" s="1671"/>
      <c r="O61" s="1673" t="s">
        <v>782</v>
      </c>
      <c r="P61" s="1345"/>
      <c r="Q61" s="1650"/>
      <c r="R61" s="1651"/>
      <c r="S61" s="1651"/>
      <c r="T61" s="1651"/>
      <c r="U61" s="1651"/>
      <c r="V61" s="1651"/>
      <c r="W61" s="1269"/>
      <c r="X61" s="1271"/>
      <c r="Y61" s="136" t="s">
        <v>1062</v>
      </c>
      <c r="Z61" s="1652" t="s">
        <v>1075</v>
      </c>
      <c r="AA61" s="1652"/>
      <c r="AB61" s="1652"/>
      <c r="AC61" s="1652"/>
      <c r="AD61" s="561" t="s">
        <v>98</v>
      </c>
      <c r="AE61" s="562">
        <v>3</v>
      </c>
      <c r="AF61" s="243"/>
    </row>
    <row r="62" spans="2:32" s="137" customFormat="1" ht="19.5" customHeight="1">
      <c r="B62" s="275"/>
      <c r="C62" s="159"/>
      <c r="D62" s="159"/>
      <c r="E62" s="160"/>
      <c r="G62" s="179"/>
      <c r="H62" s="1664"/>
      <c r="I62" s="1683"/>
      <c r="J62" s="1683"/>
      <c r="K62" s="1683"/>
      <c r="L62" s="1683"/>
      <c r="M62" s="1683"/>
      <c r="N62" s="1672"/>
      <c r="O62" s="1674"/>
      <c r="P62" s="575"/>
      <c r="Q62" s="1650"/>
      <c r="R62" s="1651"/>
      <c r="S62" s="1651"/>
      <c r="T62" s="1651"/>
      <c r="U62" s="1651"/>
      <c r="V62" s="1651"/>
      <c r="W62" s="1297"/>
      <c r="X62" s="1299"/>
      <c r="Y62" s="136" t="s">
        <v>1062</v>
      </c>
      <c r="Z62" s="1652" t="s">
        <v>1077</v>
      </c>
      <c r="AA62" s="1652"/>
      <c r="AB62" s="1652"/>
      <c r="AC62" s="1652"/>
      <c r="AD62" s="561" t="s">
        <v>98</v>
      </c>
      <c r="AE62" s="562">
        <v>0</v>
      </c>
      <c r="AF62" s="243"/>
    </row>
    <row r="63" spans="2:32" s="137" customFormat="1" ht="7.5" customHeight="1">
      <c r="B63" s="275"/>
      <c r="C63" s="159"/>
      <c r="D63" s="159"/>
      <c r="E63" s="160"/>
      <c r="G63" s="216"/>
      <c r="H63" s="576"/>
      <c r="I63" s="572"/>
      <c r="J63" s="572"/>
      <c r="K63" s="572"/>
      <c r="L63" s="572"/>
      <c r="M63" s="572"/>
      <c r="N63" s="564"/>
      <c r="O63" s="573"/>
      <c r="P63" s="564"/>
      <c r="Q63" s="571"/>
      <c r="R63" s="572"/>
      <c r="S63" s="572"/>
      <c r="T63" s="572"/>
      <c r="U63" s="572"/>
      <c r="V63" s="572"/>
      <c r="W63" s="223"/>
      <c r="X63" s="553"/>
      <c r="Y63" s="223"/>
      <c r="Z63" s="223"/>
      <c r="AA63" s="223"/>
      <c r="AB63" s="223"/>
      <c r="AC63" s="223"/>
      <c r="AD63" s="585"/>
      <c r="AE63" s="566"/>
      <c r="AF63" s="243"/>
    </row>
    <row r="64" spans="2:32" s="137" customFormat="1" ht="21" customHeight="1">
      <c r="B64" s="180"/>
      <c r="C64" s="293"/>
      <c r="D64" s="293"/>
      <c r="E64" s="569"/>
      <c r="G64" s="164" t="s">
        <v>1125</v>
      </c>
      <c r="H64" s="254"/>
      <c r="I64" s="269"/>
      <c r="J64" s="269"/>
      <c r="K64" s="269"/>
      <c r="L64" s="269"/>
      <c r="M64" s="269"/>
      <c r="N64" s="269"/>
      <c r="O64" s="269"/>
      <c r="P64" s="269"/>
      <c r="Q64" s="269"/>
      <c r="R64" s="269"/>
      <c r="S64" s="269"/>
      <c r="T64" s="269"/>
      <c r="U64" s="269"/>
      <c r="V64" s="269"/>
      <c r="W64" s="254"/>
      <c r="X64" s="254"/>
      <c r="Y64" s="254"/>
      <c r="Z64" s="254"/>
      <c r="AA64" s="254"/>
      <c r="AB64" s="254"/>
      <c r="AC64" s="254"/>
      <c r="AD64" s="586"/>
      <c r="AE64" s="568"/>
      <c r="AF64" s="243"/>
    </row>
    <row r="65" spans="2:32" s="137" customFormat="1" ht="48.75" customHeight="1">
      <c r="B65" s="180"/>
      <c r="C65" s="293"/>
      <c r="D65" s="293"/>
      <c r="E65" s="569"/>
      <c r="G65" s="179"/>
      <c r="H65" s="558" t="s">
        <v>137</v>
      </c>
      <c r="I65" s="1683" t="s">
        <v>1126</v>
      </c>
      <c r="J65" s="1683"/>
      <c r="K65" s="1683"/>
      <c r="L65" s="1683"/>
      <c r="M65" s="1683"/>
      <c r="N65" s="581"/>
      <c r="O65" s="560" t="s">
        <v>782</v>
      </c>
      <c r="P65" s="1649" t="s">
        <v>1062</v>
      </c>
      <c r="Q65" s="1650" t="s">
        <v>969</v>
      </c>
      <c r="R65" s="1651" t="s">
        <v>1117</v>
      </c>
      <c r="S65" s="1651"/>
      <c r="T65" s="1651"/>
      <c r="U65" s="1651"/>
      <c r="V65" s="1651"/>
      <c r="W65" s="1266"/>
      <c r="X65" s="1268" t="s">
        <v>892</v>
      </c>
      <c r="Y65" s="136" t="s">
        <v>1062</v>
      </c>
      <c r="Z65" s="1652" t="s">
        <v>1073</v>
      </c>
      <c r="AA65" s="1652"/>
      <c r="AB65" s="1652"/>
      <c r="AC65" s="1652"/>
      <c r="AD65" s="561" t="s">
        <v>98</v>
      </c>
      <c r="AE65" s="562">
        <v>5</v>
      </c>
      <c r="AF65" s="243"/>
    </row>
    <row r="66" spans="2:32" s="137" customFormat="1" ht="19.5" customHeight="1">
      <c r="B66" s="180"/>
      <c r="C66" s="293"/>
      <c r="D66" s="293"/>
      <c r="E66" s="569"/>
      <c r="G66" s="179"/>
      <c r="H66" s="1664" t="s">
        <v>965</v>
      </c>
      <c r="I66" s="1683" t="s">
        <v>1124</v>
      </c>
      <c r="J66" s="1683"/>
      <c r="K66" s="1683"/>
      <c r="L66" s="1683"/>
      <c r="M66" s="1683"/>
      <c r="N66" s="1671"/>
      <c r="O66" s="1673" t="s">
        <v>782</v>
      </c>
      <c r="P66" s="1684"/>
      <c r="Q66" s="1650"/>
      <c r="R66" s="1651"/>
      <c r="S66" s="1651"/>
      <c r="T66" s="1651"/>
      <c r="U66" s="1651"/>
      <c r="V66" s="1651"/>
      <c r="W66" s="1269"/>
      <c r="X66" s="1271"/>
      <c r="Y66" s="296" t="s">
        <v>1062</v>
      </c>
      <c r="Z66" s="1652" t="s">
        <v>1075</v>
      </c>
      <c r="AA66" s="1652"/>
      <c r="AB66" s="1652"/>
      <c r="AC66" s="1652"/>
      <c r="AD66" s="561" t="s">
        <v>98</v>
      </c>
      <c r="AE66" s="562">
        <v>3</v>
      </c>
      <c r="AF66" s="243"/>
    </row>
    <row r="67" spans="2:32" s="137" customFormat="1" ht="19.5" customHeight="1">
      <c r="B67" s="180"/>
      <c r="C67" s="293"/>
      <c r="D67" s="293"/>
      <c r="E67" s="569"/>
      <c r="G67" s="179"/>
      <c r="H67" s="1664"/>
      <c r="I67" s="1683"/>
      <c r="J67" s="1683"/>
      <c r="K67" s="1683"/>
      <c r="L67" s="1683"/>
      <c r="M67" s="1683"/>
      <c r="N67" s="1672"/>
      <c r="O67" s="1674"/>
      <c r="P67" s="575"/>
      <c r="Q67" s="1650"/>
      <c r="R67" s="1651"/>
      <c r="S67" s="1651"/>
      <c r="T67" s="1651"/>
      <c r="U67" s="1651"/>
      <c r="V67" s="1651"/>
      <c r="W67" s="1297"/>
      <c r="X67" s="1299"/>
      <c r="Y67" s="296" t="s">
        <v>1062</v>
      </c>
      <c r="Z67" s="1652" t="s">
        <v>1077</v>
      </c>
      <c r="AA67" s="1652"/>
      <c r="AB67" s="1652"/>
      <c r="AC67" s="1652"/>
      <c r="AD67" s="561" t="s">
        <v>98</v>
      </c>
      <c r="AE67" s="562">
        <v>0</v>
      </c>
      <c r="AF67" s="243"/>
    </row>
    <row r="68" spans="2:32" s="137" customFormat="1" ht="7.5" customHeight="1" thickBot="1">
      <c r="B68" s="180"/>
      <c r="C68" s="293"/>
      <c r="D68" s="293"/>
      <c r="E68" s="569"/>
      <c r="G68" s="216"/>
      <c r="H68" s="576"/>
      <c r="I68" s="572"/>
      <c r="J68" s="572"/>
      <c r="K68" s="572"/>
      <c r="L68" s="572"/>
      <c r="M68" s="572"/>
      <c r="N68" s="223"/>
      <c r="O68" s="553"/>
      <c r="P68" s="223"/>
      <c r="Q68" s="576"/>
      <c r="R68" s="572"/>
      <c r="S68" s="572"/>
      <c r="T68" s="572"/>
      <c r="U68" s="572"/>
      <c r="V68" s="572"/>
      <c r="W68" s="553"/>
      <c r="X68" s="553"/>
      <c r="Y68" s="553"/>
      <c r="Z68" s="571"/>
      <c r="AA68" s="571"/>
      <c r="AB68" s="223"/>
      <c r="AC68" s="223"/>
      <c r="AD68" s="587"/>
      <c r="AE68" s="588"/>
      <c r="AF68" s="243"/>
    </row>
    <row r="69" spans="2:32" s="137" customFormat="1" ht="24.75" customHeight="1" thickBot="1">
      <c r="B69" s="180"/>
      <c r="C69" s="293"/>
      <c r="D69" s="293"/>
      <c r="E69" s="569"/>
      <c r="H69" s="589"/>
      <c r="I69" s="579"/>
      <c r="J69" s="579"/>
      <c r="K69" s="579"/>
      <c r="L69" s="579"/>
      <c r="M69" s="579"/>
      <c r="O69" s="136"/>
      <c r="Q69" s="589"/>
      <c r="R69" s="579"/>
      <c r="S69" s="579"/>
      <c r="T69" s="579"/>
      <c r="U69" s="579"/>
      <c r="V69" s="579"/>
      <c r="W69" s="136"/>
      <c r="X69" s="136"/>
      <c r="Y69" s="136"/>
      <c r="Z69" s="590"/>
      <c r="AA69" s="590"/>
      <c r="AB69" s="553"/>
      <c r="AC69" s="553"/>
      <c r="AD69" s="1687" t="s">
        <v>1127</v>
      </c>
      <c r="AE69" s="1687"/>
      <c r="AF69" s="243"/>
    </row>
    <row r="70" spans="2:32" s="137" customFormat="1" ht="15" customHeight="1">
      <c r="B70" s="179"/>
      <c r="E70" s="243"/>
      <c r="I70" s="1333" t="s">
        <v>1128</v>
      </c>
      <c r="J70" s="1333"/>
      <c r="K70" s="1333"/>
      <c r="L70" s="1333"/>
      <c r="M70" s="1333"/>
      <c r="N70" s="1333"/>
      <c r="O70" s="1333"/>
      <c r="P70" s="1333"/>
      <c r="Q70" s="1333"/>
      <c r="R70" s="1333"/>
      <c r="S70" s="1333"/>
      <c r="T70" s="1333"/>
      <c r="U70" s="1333"/>
      <c r="V70" s="1333"/>
      <c r="W70" s="1333"/>
      <c r="X70" s="1333"/>
      <c r="Y70" s="1333"/>
      <c r="Z70" s="1333"/>
      <c r="AA70" s="1333"/>
      <c r="AB70" s="1333" t="s">
        <v>802</v>
      </c>
      <c r="AC70" s="1254"/>
      <c r="AD70" s="1688"/>
      <c r="AE70" s="1689"/>
      <c r="AF70" s="243"/>
    </row>
    <row r="71" spans="2:32" s="137" customFormat="1" ht="15" customHeight="1" thickBot="1">
      <c r="B71" s="179"/>
      <c r="E71" s="243"/>
      <c r="H71" s="589"/>
      <c r="I71" s="1333"/>
      <c r="J71" s="1333"/>
      <c r="K71" s="1333"/>
      <c r="L71" s="1333"/>
      <c r="M71" s="1333"/>
      <c r="N71" s="1333"/>
      <c r="O71" s="1333"/>
      <c r="P71" s="1333"/>
      <c r="Q71" s="1333"/>
      <c r="R71" s="1333"/>
      <c r="S71" s="1333"/>
      <c r="T71" s="1333"/>
      <c r="U71" s="1333"/>
      <c r="V71" s="1333"/>
      <c r="W71" s="1333"/>
      <c r="X71" s="1333"/>
      <c r="Y71" s="1333"/>
      <c r="Z71" s="1333"/>
      <c r="AA71" s="1333"/>
      <c r="AB71" s="1333"/>
      <c r="AC71" s="1254"/>
      <c r="AD71" s="1690"/>
      <c r="AE71" s="1691"/>
      <c r="AF71" s="243"/>
    </row>
    <row r="72" spans="2:32" s="137" customFormat="1" ht="7.5" customHeight="1">
      <c r="B72" s="216"/>
      <c r="C72" s="223"/>
      <c r="D72" s="223"/>
      <c r="E72" s="281"/>
      <c r="F72" s="223"/>
      <c r="G72" s="223"/>
      <c r="H72" s="576"/>
      <c r="I72" s="576"/>
      <c r="J72" s="576"/>
      <c r="K72" s="223"/>
      <c r="L72" s="572"/>
      <c r="M72" s="572"/>
      <c r="N72" s="553"/>
      <c r="O72" s="553"/>
      <c r="P72" s="553"/>
      <c r="Q72" s="553"/>
      <c r="R72" s="553"/>
      <c r="S72" s="553"/>
      <c r="T72" s="553"/>
      <c r="U72" s="553"/>
      <c r="V72" s="553"/>
      <c r="W72" s="553"/>
      <c r="X72" s="553"/>
      <c r="Y72" s="553"/>
      <c r="Z72" s="553"/>
      <c r="AA72" s="553"/>
      <c r="AB72" s="553"/>
      <c r="AC72" s="553"/>
      <c r="AD72" s="591"/>
      <c r="AE72" s="553"/>
      <c r="AF72" s="281"/>
    </row>
    <row r="73" spans="2:32" s="137" customFormat="1" ht="5.25" customHeight="1"/>
    <row r="74" spans="2:32" s="137" customFormat="1" ht="22.5" customHeight="1">
      <c r="B74" s="164" t="s">
        <v>1129</v>
      </c>
      <c r="C74" s="254"/>
      <c r="D74" s="254"/>
      <c r="E74" s="254"/>
      <c r="F74" s="254"/>
      <c r="G74" s="254"/>
      <c r="H74" s="254"/>
      <c r="I74" s="254"/>
      <c r="J74" s="254"/>
      <c r="K74" s="254"/>
      <c r="L74" s="254"/>
      <c r="M74" s="254"/>
      <c r="N74" s="254"/>
      <c r="O74" s="254"/>
      <c r="P74" s="254"/>
      <c r="Q74" s="254"/>
      <c r="R74" s="254"/>
      <c r="S74" s="254"/>
      <c r="T74" s="254"/>
      <c r="U74" s="254"/>
      <c r="V74" s="254"/>
      <c r="W74" s="254"/>
      <c r="X74" s="254"/>
      <c r="Y74" s="254"/>
      <c r="Z74" s="254"/>
      <c r="AA74" s="254"/>
      <c r="AB74" s="254"/>
      <c r="AC74" s="254"/>
      <c r="AD74" s="254"/>
      <c r="AE74" s="254"/>
      <c r="AF74" s="256"/>
    </row>
    <row r="75" spans="2:32" s="137" customFormat="1" ht="7.5" customHeight="1">
      <c r="B75" s="179"/>
      <c r="C75" s="164"/>
      <c r="D75" s="254"/>
      <c r="E75" s="254"/>
      <c r="F75" s="256"/>
      <c r="G75" s="254"/>
      <c r="H75" s="254"/>
      <c r="I75" s="254"/>
      <c r="J75" s="254"/>
      <c r="K75" s="254"/>
      <c r="L75" s="254"/>
      <c r="M75" s="254"/>
      <c r="N75" s="254"/>
      <c r="O75" s="254"/>
      <c r="P75" s="254"/>
      <c r="Q75" s="254"/>
      <c r="R75" s="254"/>
      <c r="S75" s="254"/>
      <c r="T75" s="254"/>
      <c r="U75" s="254"/>
      <c r="V75" s="254"/>
      <c r="W75" s="254"/>
      <c r="X75" s="254"/>
      <c r="Y75" s="254"/>
      <c r="Z75" s="254"/>
      <c r="AA75" s="254"/>
      <c r="AB75" s="254"/>
      <c r="AC75" s="164"/>
      <c r="AD75" s="254"/>
      <c r="AE75" s="256"/>
      <c r="AF75" s="243"/>
    </row>
    <row r="76" spans="2:32" s="137" customFormat="1" ht="17.25" customHeight="1">
      <c r="B76" s="179"/>
      <c r="C76" s="179"/>
      <c r="F76" s="243"/>
      <c r="J76" s="223"/>
      <c r="K76" s="223"/>
      <c r="L76" s="223"/>
      <c r="M76" s="223"/>
      <c r="N76" s="223"/>
      <c r="O76" s="223"/>
      <c r="P76" s="223"/>
      <c r="Q76" s="223"/>
      <c r="R76" s="223"/>
      <c r="S76" s="223"/>
      <c r="T76" s="223"/>
      <c r="U76" s="223"/>
      <c r="V76" s="223"/>
      <c r="W76" s="223"/>
      <c r="X76" s="223"/>
      <c r="Y76" s="223"/>
      <c r="Z76" s="223"/>
      <c r="AA76" s="223"/>
      <c r="AC76" s="592" t="s">
        <v>882</v>
      </c>
      <c r="AD76" s="593" t="s">
        <v>15</v>
      </c>
      <c r="AE76" s="594" t="s">
        <v>883</v>
      </c>
      <c r="AF76" s="243"/>
    </row>
    <row r="77" spans="2:32" s="137" customFormat="1" ht="27" customHeight="1">
      <c r="B77" s="179"/>
      <c r="C77" s="1640" t="s">
        <v>1130</v>
      </c>
      <c r="D77" s="1340"/>
      <c r="E77" s="1340"/>
      <c r="F77" s="1641"/>
      <c r="G77" s="159"/>
      <c r="H77" s="159"/>
      <c r="J77" s="558" t="s">
        <v>137</v>
      </c>
      <c r="K77" s="1685" t="s">
        <v>1131</v>
      </c>
      <c r="L77" s="1685"/>
      <c r="M77" s="1685"/>
      <c r="N77" s="1685"/>
      <c r="O77" s="1685"/>
      <c r="P77" s="1685"/>
      <c r="Q77" s="1685"/>
      <c r="R77" s="1685"/>
      <c r="S77" s="1685"/>
      <c r="T77" s="1685"/>
      <c r="U77" s="1685"/>
      <c r="V77" s="1685"/>
      <c r="W77" s="1685"/>
      <c r="X77" s="1685"/>
      <c r="Y77" s="1685"/>
      <c r="Z77" s="1685"/>
      <c r="AA77" s="1685"/>
      <c r="AB77" s="595"/>
      <c r="AC77" s="296" t="s">
        <v>98</v>
      </c>
      <c r="AD77" s="136" t="s">
        <v>15</v>
      </c>
      <c r="AE77" s="177" t="s">
        <v>98</v>
      </c>
      <c r="AF77" s="243"/>
    </row>
    <row r="78" spans="2:32" s="137" customFormat="1" ht="27" customHeight="1">
      <c r="B78" s="179"/>
      <c r="C78" s="180"/>
      <c r="D78" s="293"/>
      <c r="E78" s="293"/>
      <c r="F78" s="569"/>
      <c r="G78" s="159"/>
      <c r="H78" s="159"/>
      <c r="J78" s="558" t="s">
        <v>965</v>
      </c>
      <c r="K78" s="1685" t="s">
        <v>1132</v>
      </c>
      <c r="L78" s="1685"/>
      <c r="M78" s="1685"/>
      <c r="N78" s="1685"/>
      <c r="O78" s="1685"/>
      <c r="P78" s="1685"/>
      <c r="Q78" s="1685"/>
      <c r="R78" s="1685"/>
      <c r="S78" s="1685"/>
      <c r="T78" s="1685"/>
      <c r="U78" s="1685"/>
      <c r="V78" s="1685"/>
      <c r="W78" s="1685"/>
      <c r="X78" s="1685"/>
      <c r="Y78" s="1685"/>
      <c r="Z78" s="1685"/>
      <c r="AA78" s="1685"/>
      <c r="AB78" s="595"/>
      <c r="AC78" s="296" t="s">
        <v>98</v>
      </c>
      <c r="AD78" s="136" t="s">
        <v>15</v>
      </c>
      <c r="AE78" s="177" t="s">
        <v>98</v>
      </c>
      <c r="AF78" s="191"/>
    </row>
    <row r="79" spans="2:32" s="137" customFormat="1" ht="27" customHeight="1">
      <c r="B79" s="179"/>
      <c r="C79" s="180"/>
      <c r="D79" s="293"/>
      <c r="E79" s="293"/>
      <c r="F79" s="569"/>
      <c r="G79" s="159"/>
      <c r="H79" s="159"/>
      <c r="J79" s="558" t="s">
        <v>969</v>
      </c>
      <c r="K79" s="1685" t="s">
        <v>1133</v>
      </c>
      <c r="L79" s="1685"/>
      <c r="M79" s="1685"/>
      <c r="N79" s="1685"/>
      <c r="O79" s="1685"/>
      <c r="P79" s="1685"/>
      <c r="Q79" s="1685"/>
      <c r="R79" s="1685"/>
      <c r="S79" s="1685"/>
      <c r="T79" s="1685"/>
      <c r="U79" s="1685"/>
      <c r="V79" s="1685"/>
      <c r="W79" s="1685"/>
      <c r="X79" s="1685"/>
      <c r="Y79" s="1685"/>
      <c r="Z79" s="1685"/>
      <c r="AA79" s="1685"/>
      <c r="AB79" s="595"/>
      <c r="AC79" s="296" t="s">
        <v>98</v>
      </c>
      <c r="AD79" s="136" t="s">
        <v>15</v>
      </c>
      <c r="AE79" s="177" t="s">
        <v>98</v>
      </c>
      <c r="AF79" s="191"/>
    </row>
    <row r="80" spans="2:32" s="137" customFormat="1" ht="26.25" customHeight="1">
      <c r="B80" s="179"/>
      <c r="C80" s="180"/>
      <c r="D80" s="293"/>
      <c r="E80" s="293"/>
      <c r="F80" s="569"/>
      <c r="G80" s="159"/>
      <c r="H80" s="159"/>
      <c r="J80" s="558" t="s">
        <v>1063</v>
      </c>
      <c r="K80" s="1685" t="s">
        <v>1134</v>
      </c>
      <c r="L80" s="1685"/>
      <c r="M80" s="1685"/>
      <c r="N80" s="1685"/>
      <c r="O80" s="1685"/>
      <c r="P80" s="1685"/>
      <c r="Q80" s="1685"/>
      <c r="R80" s="1685"/>
      <c r="S80" s="1685"/>
      <c r="T80" s="1685"/>
      <c r="U80" s="1685"/>
      <c r="V80" s="1685"/>
      <c r="W80" s="1685"/>
      <c r="X80" s="1685"/>
      <c r="Y80" s="1685"/>
      <c r="Z80" s="1685"/>
      <c r="AA80" s="1685"/>
      <c r="AB80" s="595"/>
      <c r="AC80" s="296" t="s">
        <v>98</v>
      </c>
      <c r="AD80" s="136" t="s">
        <v>15</v>
      </c>
      <c r="AE80" s="177" t="s">
        <v>98</v>
      </c>
      <c r="AF80" s="191"/>
    </row>
    <row r="81" spans="2:32" s="137" customFormat="1" ht="8.25" customHeight="1">
      <c r="B81" s="179"/>
      <c r="C81" s="216"/>
      <c r="D81" s="223"/>
      <c r="E81" s="223"/>
      <c r="F81" s="281"/>
      <c r="G81" s="223"/>
      <c r="H81" s="223"/>
      <c r="I81" s="223"/>
      <c r="J81" s="223"/>
      <c r="K81" s="223"/>
      <c r="L81" s="223"/>
      <c r="M81" s="223"/>
      <c r="N81" s="223"/>
      <c r="O81" s="223"/>
      <c r="P81" s="223"/>
      <c r="Q81" s="223"/>
      <c r="R81" s="223"/>
      <c r="S81" s="223"/>
      <c r="T81" s="223"/>
      <c r="U81" s="223"/>
      <c r="V81" s="223"/>
      <c r="W81" s="223"/>
      <c r="X81" s="223"/>
      <c r="Y81" s="223"/>
      <c r="Z81" s="223"/>
      <c r="AA81" s="223"/>
      <c r="AB81" s="223"/>
      <c r="AC81" s="216"/>
      <c r="AD81" s="223"/>
      <c r="AE81" s="281"/>
      <c r="AF81" s="243"/>
    </row>
    <row r="82" spans="2:32" s="137" customFormat="1" ht="8.25" customHeight="1">
      <c r="B82" s="179"/>
      <c r="C82" s="164"/>
      <c r="D82" s="254"/>
      <c r="E82" s="254"/>
      <c r="F82" s="256"/>
      <c r="G82" s="254"/>
      <c r="H82" s="254"/>
      <c r="I82" s="254"/>
      <c r="J82" s="254"/>
      <c r="K82" s="254"/>
      <c r="L82" s="254"/>
      <c r="M82" s="254"/>
      <c r="N82" s="254"/>
      <c r="O82" s="254"/>
      <c r="P82" s="254"/>
      <c r="Q82" s="254"/>
      <c r="R82" s="254"/>
      <c r="S82" s="254"/>
      <c r="T82" s="254"/>
      <c r="U82" s="254"/>
      <c r="V82" s="254"/>
      <c r="W82" s="254"/>
      <c r="X82" s="254"/>
      <c r="Y82" s="254"/>
      <c r="Z82" s="254"/>
      <c r="AA82" s="254"/>
      <c r="AB82" s="254"/>
      <c r="AC82" s="164"/>
      <c r="AD82" s="254"/>
      <c r="AE82" s="256"/>
      <c r="AF82" s="243"/>
    </row>
    <row r="83" spans="2:32" s="137" customFormat="1" ht="28.5" customHeight="1">
      <c r="B83" s="179"/>
      <c r="C83" s="179"/>
      <c r="F83" s="243"/>
      <c r="J83" s="223"/>
      <c r="K83" s="223"/>
      <c r="L83" s="244"/>
      <c r="M83" s="223"/>
      <c r="N83" s="223"/>
      <c r="O83" s="223"/>
      <c r="P83" s="223"/>
      <c r="Q83" s="223"/>
      <c r="R83" s="223"/>
      <c r="S83" s="223"/>
      <c r="T83" s="223"/>
      <c r="U83" s="223"/>
      <c r="V83" s="223"/>
      <c r="W83" s="223"/>
      <c r="X83" s="223"/>
      <c r="Y83" s="223"/>
      <c r="Z83" s="223"/>
      <c r="AA83" s="223"/>
      <c r="AC83" s="592" t="s">
        <v>882</v>
      </c>
      <c r="AD83" s="593" t="s">
        <v>15</v>
      </c>
      <c r="AE83" s="594" t="s">
        <v>883</v>
      </c>
      <c r="AF83" s="243"/>
    </row>
    <row r="84" spans="2:32" s="137" customFormat="1" ht="24.75" customHeight="1">
      <c r="B84" s="179"/>
      <c r="C84" s="1640" t="s">
        <v>1135</v>
      </c>
      <c r="D84" s="1340"/>
      <c r="E84" s="1340"/>
      <c r="F84" s="1641"/>
      <c r="G84" s="159"/>
      <c r="H84" s="159"/>
      <c r="J84" s="558" t="s">
        <v>137</v>
      </c>
      <c r="K84" s="1685" t="s">
        <v>1136</v>
      </c>
      <c r="L84" s="1686"/>
      <c r="M84" s="1685"/>
      <c r="N84" s="1685"/>
      <c r="O84" s="1685"/>
      <c r="P84" s="1685"/>
      <c r="Q84" s="1685"/>
      <c r="R84" s="1685"/>
      <c r="S84" s="1685"/>
      <c r="T84" s="1685"/>
      <c r="U84" s="1685"/>
      <c r="V84" s="1685"/>
      <c r="W84" s="1685"/>
      <c r="X84" s="1685"/>
      <c r="Y84" s="1685"/>
      <c r="Z84" s="1685"/>
      <c r="AA84" s="1685"/>
      <c r="AB84" s="595"/>
      <c r="AC84" s="296" t="s">
        <v>98</v>
      </c>
      <c r="AD84" s="136" t="s">
        <v>15</v>
      </c>
      <c r="AE84" s="177" t="s">
        <v>98</v>
      </c>
      <c r="AF84" s="243"/>
    </row>
    <row r="85" spans="2:32" s="137" customFormat="1" ht="24.75" customHeight="1">
      <c r="B85" s="179"/>
      <c r="C85" s="275"/>
      <c r="D85" s="159"/>
      <c r="E85" s="159"/>
      <c r="F85" s="160"/>
      <c r="G85" s="159"/>
      <c r="H85" s="159"/>
      <c r="J85" s="558" t="s">
        <v>965</v>
      </c>
      <c r="K85" s="1685" t="s">
        <v>1132</v>
      </c>
      <c r="L85" s="1685"/>
      <c r="M85" s="1685"/>
      <c r="N85" s="1685"/>
      <c r="O85" s="1685"/>
      <c r="P85" s="1685"/>
      <c r="Q85" s="1685"/>
      <c r="R85" s="1685"/>
      <c r="S85" s="1685"/>
      <c r="T85" s="1685"/>
      <c r="U85" s="1685"/>
      <c r="V85" s="1685"/>
      <c r="W85" s="1685"/>
      <c r="X85" s="1685"/>
      <c r="Y85" s="1685"/>
      <c r="Z85" s="1685"/>
      <c r="AA85" s="1685"/>
      <c r="AB85" s="595"/>
      <c r="AC85" s="296" t="s">
        <v>98</v>
      </c>
      <c r="AD85" s="136" t="s">
        <v>15</v>
      </c>
      <c r="AE85" s="177" t="s">
        <v>98</v>
      </c>
      <c r="AF85" s="243"/>
    </row>
    <row r="86" spans="2:32" s="137" customFormat="1" ht="24.75" customHeight="1">
      <c r="B86" s="179"/>
      <c r="C86" s="275"/>
      <c r="D86" s="159"/>
      <c r="E86" s="159"/>
      <c r="F86" s="160"/>
      <c r="G86" s="159"/>
      <c r="H86" s="159"/>
      <c r="J86" s="558" t="s">
        <v>969</v>
      </c>
      <c r="K86" s="1685" t="s">
        <v>1133</v>
      </c>
      <c r="L86" s="1685"/>
      <c r="M86" s="1685"/>
      <c r="N86" s="1685"/>
      <c r="O86" s="1685"/>
      <c r="P86" s="1685"/>
      <c r="Q86" s="1685"/>
      <c r="R86" s="1685"/>
      <c r="S86" s="1685"/>
      <c r="T86" s="1685"/>
      <c r="U86" s="1685"/>
      <c r="V86" s="1685"/>
      <c r="W86" s="1685"/>
      <c r="X86" s="1685"/>
      <c r="Y86" s="1685"/>
      <c r="Z86" s="1685"/>
      <c r="AA86" s="1685"/>
      <c r="AB86" s="595"/>
      <c r="AC86" s="296" t="s">
        <v>98</v>
      </c>
      <c r="AD86" s="136" t="s">
        <v>15</v>
      </c>
      <c r="AE86" s="177" t="s">
        <v>98</v>
      </c>
      <c r="AF86" s="243"/>
    </row>
    <row r="87" spans="2:32" s="137" customFormat="1" ht="27" customHeight="1">
      <c r="B87" s="179"/>
      <c r="C87" s="275"/>
      <c r="D87" s="159"/>
      <c r="E87" s="159"/>
      <c r="F87" s="160"/>
      <c r="G87" s="159"/>
      <c r="H87" s="159"/>
      <c r="J87" s="558" t="s">
        <v>1063</v>
      </c>
      <c r="K87" s="1685" t="s">
        <v>1134</v>
      </c>
      <c r="L87" s="1685"/>
      <c r="M87" s="1685"/>
      <c r="N87" s="1685"/>
      <c r="O87" s="1685"/>
      <c r="P87" s="1685"/>
      <c r="Q87" s="1685"/>
      <c r="R87" s="1685"/>
      <c r="S87" s="1685"/>
      <c r="T87" s="1685"/>
      <c r="U87" s="1685"/>
      <c r="V87" s="1685"/>
      <c r="W87" s="1685"/>
      <c r="X87" s="1685"/>
      <c r="Y87" s="1685"/>
      <c r="Z87" s="1685"/>
      <c r="AA87" s="1685"/>
      <c r="AB87" s="595"/>
      <c r="AC87" s="296" t="s">
        <v>98</v>
      </c>
      <c r="AD87" s="136" t="s">
        <v>15</v>
      </c>
      <c r="AE87" s="177" t="s">
        <v>98</v>
      </c>
      <c r="AF87" s="243"/>
    </row>
    <row r="88" spans="2:32" s="137" customFormat="1" ht="24" customHeight="1">
      <c r="B88" s="179"/>
      <c r="C88" s="275"/>
      <c r="D88" s="159"/>
      <c r="E88" s="159"/>
      <c r="F88" s="160"/>
      <c r="G88" s="159"/>
      <c r="H88" s="159"/>
      <c r="J88" s="558" t="s">
        <v>1100</v>
      </c>
      <c r="K88" s="1685" t="s">
        <v>1137</v>
      </c>
      <c r="L88" s="1685"/>
      <c r="M88" s="1685"/>
      <c r="N88" s="1685"/>
      <c r="O88" s="1685"/>
      <c r="P88" s="1685"/>
      <c r="Q88" s="1685"/>
      <c r="R88" s="1685"/>
      <c r="S88" s="1685"/>
      <c r="T88" s="1685"/>
      <c r="U88" s="1685"/>
      <c r="V88" s="1685"/>
      <c r="W88" s="1685"/>
      <c r="X88" s="1685"/>
      <c r="Y88" s="1685"/>
      <c r="Z88" s="1685"/>
      <c r="AA88" s="1685"/>
      <c r="AB88" s="595"/>
      <c r="AC88" s="296" t="s">
        <v>98</v>
      </c>
      <c r="AD88" s="136" t="s">
        <v>15</v>
      </c>
      <c r="AE88" s="177" t="s">
        <v>98</v>
      </c>
      <c r="AF88" s="243"/>
    </row>
    <row r="89" spans="2:32" s="137" customFormat="1" ht="24.75" customHeight="1">
      <c r="B89" s="179"/>
      <c r="C89" s="275"/>
      <c r="D89" s="159"/>
      <c r="E89" s="159"/>
      <c r="F89" s="160"/>
      <c r="G89" s="159"/>
      <c r="H89" s="159"/>
      <c r="J89" s="558" t="s">
        <v>1138</v>
      </c>
      <c r="K89" s="1685" t="s">
        <v>1139</v>
      </c>
      <c r="L89" s="1685"/>
      <c r="M89" s="1685"/>
      <c r="N89" s="1685"/>
      <c r="O89" s="1685"/>
      <c r="P89" s="1685"/>
      <c r="Q89" s="1685"/>
      <c r="R89" s="1685"/>
      <c r="S89" s="1685"/>
      <c r="T89" s="1685"/>
      <c r="U89" s="1685"/>
      <c r="V89" s="1685"/>
      <c r="W89" s="1685"/>
      <c r="X89" s="1685"/>
      <c r="Y89" s="1685"/>
      <c r="Z89" s="1685"/>
      <c r="AA89" s="1685"/>
      <c r="AB89" s="595"/>
      <c r="AC89" s="296" t="s">
        <v>98</v>
      </c>
      <c r="AD89" s="136" t="s">
        <v>15</v>
      </c>
      <c r="AE89" s="177" t="s">
        <v>98</v>
      </c>
      <c r="AF89" s="243"/>
    </row>
    <row r="90" spans="2:32" s="137" customFormat="1" ht="8.25" customHeight="1">
      <c r="B90" s="179"/>
      <c r="C90" s="216"/>
      <c r="D90" s="223"/>
      <c r="E90" s="223"/>
      <c r="F90" s="281"/>
      <c r="G90" s="223"/>
      <c r="H90" s="223"/>
      <c r="I90" s="223"/>
      <c r="J90" s="223"/>
      <c r="K90" s="223"/>
      <c r="L90" s="223"/>
      <c r="M90" s="223"/>
      <c r="N90" s="223"/>
      <c r="O90" s="223"/>
      <c r="P90" s="223"/>
      <c r="Q90" s="223"/>
      <c r="R90" s="223"/>
      <c r="S90" s="223"/>
      <c r="T90" s="223"/>
      <c r="U90" s="223"/>
      <c r="V90" s="223"/>
      <c r="W90" s="223"/>
      <c r="X90" s="223"/>
      <c r="Y90" s="223"/>
      <c r="Z90" s="223"/>
      <c r="AA90" s="223"/>
      <c r="AB90" s="223"/>
      <c r="AC90" s="216"/>
      <c r="AD90" s="223"/>
      <c r="AE90" s="281"/>
      <c r="AF90" s="243"/>
    </row>
    <row r="91" spans="2:32" s="137" customFormat="1" ht="8.25" customHeight="1">
      <c r="B91" s="179"/>
      <c r="H91" s="589"/>
      <c r="I91" s="589"/>
      <c r="J91" s="589"/>
      <c r="L91" s="579"/>
      <c r="M91" s="579"/>
      <c r="N91" s="136"/>
      <c r="O91" s="136"/>
      <c r="P91" s="136"/>
      <c r="Q91" s="136"/>
      <c r="R91" s="136"/>
      <c r="S91" s="136"/>
      <c r="T91" s="136"/>
      <c r="U91" s="136"/>
      <c r="V91" s="136"/>
      <c r="W91" s="136"/>
      <c r="X91" s="136"/>
      <c r="Y91" s="136"/>
      <c r="Z91" s="136"/>
      <c r="AA91" s="136"/>
      <c r="AB91" s="136"/>
      <c r="AC91" s="136"/>
      <c r="AD91" s="596"/>
      <c r="AE91" s="136"/>
      <c r="AF91" s="243"/>
    </row>
    <row r="92" spans="2:32" s="137" customFormat="1" ht="27" customHeight="1">
      <c r="B92" s="179" t="s">
        <v>1140</v>
      </c>
      <c r="AF92" s="243"/>
    </row>
    <row r="93" spans="2:32" s="137" customFormat="1" ht="22.5" customHeight="1">
      <c r="B93" s="179"/>
      <c r="C93" s="164"/>
      <c r="D93" s="254"/>
      <c r="E93" s="254"/>
      <c r="F93" s="256"/>
      <c r="G93" s="254"/>
      <c r="H93" s="254"/>
      <c r="I93" s="254"/>
      <c r="J93" s="254"/>
      <c r="K93" s="254"/>
      <c r="L93" s="254"/>
      <c r="M93" s="254"/>
      <c r="N93" s="254"/>
      <c r="O93" s="254"/>
      <c r="P93" s="254"/>
      <c r="Q93" s="254"/>
      <c r="R93" s="254"/>
      <c r="S93" s="254"/>
      <c r="T93" s="254"/>
      <c r="U93" s="254"/>
      <c r="V93" s="254"/>
      <c r="W93" s="254"/>
      <c r="X93" s="254"/>
      <c r="Y93" s="254"/>
      <c r="Z93" s="254"/>
      <c r="AA93" s="254"/>
      <c r="AB93" s="254"/>
      <c r="AC93" s="164"/>
      <c r="AD93" s="254"/>
      <c r="AE93" s="256"/>
      <c r="AF93" s="243"/>
    </row>
    <row r="94" spans="2:32" s="137" customFormat="1" ht="25.5" customHeight="1">
      <c r="B94" s="179"/>
      <c r="C94" s="179"/>
      <c r="F94" s="243"/>
      <c r="J94" s="223"/>
      <c r="K94" s="223"/>
      <c r="L94" s="223"/>
      <c r="M94" s="223"/>
      <c r="N94" s="223"/>
      <c r="O94" s="223"/>
      <c r="P94" s="223"/>
      <c r="Q94" s="223"/>
      <c r="R94" s="223"/>
      <c r="S94" s="223"/>
      <c r="T94" s="223"/>
      <c r="U94" s="223"/>
      <c r="V94" s="223"/>
      <c r="W94" s="223"/>
      <c r="X94" s="223"/>
      <c r="Y94" s="223"/>
      <c r="Z94" s="223"/>
      <c r="AA94" s="223"/>
      <c r="AC94" s="592" t="s">
        <v>882</v>
      </c>
      <c r="AD94" s="593" t="s">
        <v>15</v>
      </c>
      <c r="AE94" s="594" t="s">
        <v>883</v>
      </c>
      <c r="AF94" s="243"/>
    </row>
    <row r="95" spans="2:32" s="137" customFormat="1" ht="24.75" customHeight="1">
      <c r="B95" s="179"/>
      <c r="C95" s="1640" t="s">
        <v>1141</v>
      </c>
      <c r="D95" s="1340"/>
      <c r="E95" s="1340"/>
      <c r="F95" s="1641"/>
      <c r="J95" s="558" t="s">
        <v>137</v>
      </c>
      <c r="K95" s="1685" t="s">
        <v>1142</v>
      </c>
      <c r="L95" s="1685"/>
      <c r="M95" s="1685"/>
      <c r="N95" s="1685"/>
      <c r="O95" s="1685"/>
      <c r="P95" s="1685"/>
      <c r="Q95" s="1685"/>
      <c r="R95" s="1685"/>
      <c r="S95" s="1685"/>
      <c r="T95" s="1685"/>
      <c r="U95" s="1685"/>
      <c r="V95" s="1685"/>
      <c r="W95" s="1685"/>
      <c r="X95" s="1685"/>
      <c r="Y95" s="1685"/>
      <c r="Z95" s="1685"/>
      <c r="AA95" s="1685"/>
      <c r="AC95" s="296" t="s">
        <v>98</v>
      </c>
      <c r="AD95" s="136" t="s">
        <v>15</v>
      </c>
      <c r="AE95" s="177" t="s">
        <v>98</v>
      </c>
      <c r="AF95" s="243"/>
    </row>
    <row r="96" spans="2:32" s="137" customFormat="1" ht="24" customHeight="1">
      <c r="B96" s="179"/>
      <c r="C96" s="1640"/>
      <c r="D96" s="1340"/>
      <c r="E96" s="1340"/>
      <c r="F96" s="1641"/>
      <c r="G96" s="159"/>
      <c r="H96" s="159"/>
      <c r="J96" s="558" t="s">
        <v>965</v>
      </c>
      <c r="K96" s="1685" t="s">
        <v>1143</v>
      </c>
      <c r="L96" s="1685"/>
      <c r="M96" s="1685"/>
      <c r="N96" s="1685"/>
      <c r="O96" s="1685"/>
      <c r="P96" s="1685"/>
      <c r="Q96" s="1685"/>
      <c r="R96" s="1685"/>
      <c r="S96" s="1685"/>
      <c r="T96" s="1685"/>
      <c r="U96" s="1685"/>
      <c r="V96" s="1685"/>
      <c r="W96" s="1685"/>
      <c r="X96" s="1685"/>
      <c r="Y96" s="1685"/>
      <c r="Z96" s="1685"/>
      <c r="AA96" s="1685"/>
      <c r="AB96" s="595"/>
      <c r="AC96" s="296" t="s">
        <v>98</v>
      </c>
      <c r="AD96" s="136" t="s">
        <v>15</v>
      </c>
      <c r="AE96" s="177" t="s">
        <v>98</v>
      </c>
      <c r="AF96" s="243"/>
    </row>
    <row r="97" spans="1:32" s="137" customFormat="1" ht="24" customHeight="1">
      <c r="B97" s="179"/>
      <c r="C97" s="180"/>
      <c r="D97" s="293"/>
      <c r="E97" s="293"/>
      <c r="F97" s="569"/>
      <c r="G97" s="159"/>
      <c r="H97" s="159"/>
      <c r="J97" s="558" t="s">
        <v>969</v>
      </c>
      <c r="K97" s="1685" t="s">
        <v>1137</v>
      </c>
      <c r="L97" s="1685"/>
      <c r="M97" s="1685"/>
      <c r="N97" s="1685"/>
      <c r="O97" s="1685"/>
      <c r="P97" s="1685"/>
      <c r="Q97" s="1685"/>
      <c r="R97" s="1685"/>
      <c r="S97" s="1685"/>
      <c r="T97" s="1685"/>
      <c r="U97" s="1685"/>
      <c r="V97" s="1685"/>
      <c r="W97" s="1685"/>
      <c r="X97" s="1685"/>
      <c r="Y97" s="1685"/>
      <c r="Z97" s="1685"/>
      <c r="AA97" s="1685"/>
      <c r="AB97" s="595"/>
      <c r="AC97" s="296" t="s">
        <v>98</v>
      </c>
      <c r="AD97" s="136" t="s">
        <v>15</v>
      </c>
      <c r="AE97" s="177" t="s">
        <v>98</v>
      </c>
      <c r="AF97" s="191"/>
    </row>
    <row r="98" spans="1:32" s="137" customFormat="1" ht="9" customHeight="1">
      <c r="B98" s="179"/>
      <c r="C98" s="216"/>
      <c r="D98" s="223"/>
      <c r="E98" s="223"/>
      <c r="F98" s="281"/>
      <c r="G98" s="223"/>
      <c r="H98" s="223"/>
      <c r="I98" s="223"/>
      <c r="J98" s="223"/>
      <c r="K98" s="223"/>
      <c r="L98" s="223"/>
      <c r="M98" s="223"/>
      <c r="N98" s="223"/>
      <c r="O98" s="223"/>
      <c r="P98" s="223"/>
      <c r="Q98" s="223"/>
      <c r="R98" s="223"/>
      <c r="S98" s="223"/>
      <c r="T98" s="223"/>
      <c r="U98" s="223"/>
      <c r="V98" s="223"/>
      <c r="W98" s="223"/>
      <c r="X98" s="223"/>
      <c r="Y98" s="223"/>
      <c r="Z98" s="223"/>
      <c r="AA98" s="223"/>
      <c r="AB98" s="223"/>
      <c r="AC98" s="216"/>
      <c r="AD98" s="223"/>
      <c r="AE98" s="281"/>
      <c r="AF98" s="243"/>
    </row>
    <row r="99" spans="1:32" s="137" customFormat="1" ht="9" customHeight="1">
      <c r="B99" s="179"/>
      <c r="C99" s="164"/>
      <c r="D99" s="254"/>
      <c r="E99" s="254"/>
      <c r="F99" s="256"/>
      <c r="G99" s="254"/>
      <c r="H99" s="254"/>
      <c r="I99" s="254"/>
      <c r="J99" s="254"/>
      <c r="K99" s="254"/>
      <c r="L99" s="254"/>
      <c r="M99" s="254"/>
      <c r="N99" s="254"/>
      <c r="O99" s="254"/>
      <c r="P99" s="254"/>
      <c r="Q99" s="254"/>
      <c r="R99" s="254"/>
      <c r="S99" s="254"/>
      <c r="T99" s="254"/>
      <c r="U99" s="254"/>
      <c r="V99" s="254"/>
      <c r="W99" s="254"/>
      <c r="X99" s="254"/>
      <c r="Y99" s="254"/>
      <c r="Z99" s="254"/>
      <c r="AA99" s="254"/>
      <c r="AB99" s="254"/>
      <c r="AC99" s="164"/>
      <c r="AD99" s="254"/>
      <c r="AE99" s="256"/>
      <c r="AF99" s="243"/>
    </row>
    <row r="100" spans="1:32" s="137" customFormat="1" ht="24.75" customHeight="1">
      <c r="B100" s="179"/>
      <c r="C100" s="179"/>
      <c r="F100" s="243"/>
      <c r="J100" s="223"/>
      <c r="K100" s="223"/>
      <c r="L100" s="223"/>
      <c r="M100" s="223"/>
      <c r="N100" s="223"/>
      <c r="O100" s="223"/>
      <c r="P100" s="223"/>
      <c r="Q100" s="223"/>
      <c r="R100" s="223"/>
      <c r="S100" s="223"/>
      <c r="T100" s="223"/>
      <c r="U100" s="223"/>
      <c r="V100" s="223"/>
      <c r="W100" s="223"/>
      <c r="X100" s="223"/>
      <c r="Y100" s="223"/>
      <c r="Z100" s="223"/>
      <c r="AA100" s="223"/>
      <c r="AC100" s="592" t="s">
        <v>882</v>
      </c>
      <c r="AD100" s="593" t="s">
        <v>15</v>
      </c>
      <c r="AE100" s="594" t="s">
        <v>883</v>
      </c>
      <c r="AF100" s="243"/>
    </row>
    <row r="101" spans="1:32" s="137" customFormat="1" ht="36.75" customHeight="1">
      <c r="B101" s="179"/>
      <c r="C101" s="1640" t="s">
        <v>1144</v>
      </c>
      <c r="D101" s="1340"/>
      <c r="E101" s="1340"/>
      <c r="F101" s="1641"/>
      <c r="J101" s="558" t="s">
        <v>137</v>
      </c>
      <c r="K101" s="1685" t="s">
        <v>1145</v>
      </c>
      <c r="L101" s="1685"/>
      <c r="M101" s="1685"/>
      <c r="N101" s="1685"/>
      <c r="O101" s="1685"/>
      <c r="P101" s="1685"/>
      <c r="Q101" s="1685"/>
      <c r="R101" s="1685"/>
      <c r="S101" s="1685"/>
      <c r="T101" s="1685"/>
      <c r="U101" s="1685"/>
      <c r="V101" s="1685"/>
      <c r="W101" s="1685"/>
      <c r="X101" s="1685"/>
      <c r="Y101" s="1685"/>
      <c r="Z101" s="1685"/>
      <c r="AA101" s="1685"/>
      <c r="AC101" s="296" t="s">
        <v>98</v>
      </c>
      <c r="AD101" s="136" t="s">
        <v>15</v>
      </c>
      <c r="AE101" s="177" t="s">
        <v>98</v>
      </c>
      <c r="AF101" s="243"/>
    </row>
    <row r="102" spans="1:32" s="137" customFormat="1" ht="36.75" customHeight="1">
      <c r="B102" s="179"/>
      <c r="C102" s="1640"/>
      <c r="D102" s="1340"/>
      <c r="E102" s="1340"/>
      <c r="F102" s="1641"/>
      <c r="G102" s="159"/>
      <c r="H102" s="159"/>
      <c r="J102" s="558" t="s">
        <v>965</v>
      </c>
      <c r="K102" s="1685" t="s">
        <v>1146</v>
      </c>
      <c r="L102" s="1685"/>
      <c r="M102" s="1685"/>
      <c r="N102" s="1685"/>
      <c r="O102" s="1685"/>
      <c r="P102" s="1685"/>
      <c r="Q102" s="1685"/>
      <c r="R102" s="1685"/>
      <c r="S102" s="1685"/>
      <c r="T102" s="1685"/>
      <c r="U102" s="1685"/>
      <c r="V102" s="1685"/>
      <c r="W102" s="1685"/>
      <c r="X102" s="1685"/>
      <c r="Y102" s="1685"/>
      <c r="Z102" s="1685"/>
      <c r="AA102" s="1685"/>
      <c r="AB102" s="595"/>
      <c r="AC102" s="296" t="s">
        <v>98</v>
      </c>
      <c r="AD102" s="136" t="s">
        <v>15</v>
      </c>
      <c r="AE102" s="177" t="s">
        <v>98</v>
      </c>
      <c r="AF102" s="243"/>
    </row>
    <row r="103" spans="1:32" s="137" customFormat="1" ht="7.5" customHeight="1">
      <c r="B103" s="179"/>
      <c r="C103" s="216"/>
      <c r="D103" s="223"/>
      <c r="E103" s="223"/>
      <c r="F103" s="281"/>
      <c r="G103" s="223"/>
      <c r="H103" s="223"/>
      <c r="I103" s="223"/>
      <c r="J103" s="223"/>
      <c r="K103" s="223"/>
      <c r="L103" s="223"/>
      <c r="M103" s="223"/>
      <c r="N103" s="223"/>
      <c r="O103" s="223"/>
      <c r="P103" s="223"/>
      <c r="Q103" s="223"/>
      <c r="R103" s="223"/>
      <c r="S103" s="223"/>
      <c r="T103" s="223"/>
      <c r="U103" s="223"/>
      <c r="V103" s="223"/>
      <c r="W103" s="223"/>
      <c r="X103" s="223"/>
      <c r="Y103" s="223"/>
      <c r="Z103" s="223"/>
      <c r="AA103" s="223"/>
      <c r="AB103" s="223"/>
      <c r="AC103" s="216"/>
      <c r="AD103" s="223"/>
      <c r="AE103" s="281"/>
      <c r="AF103" s="243"/>
    </row>
    <row r="104" spans="1:32" s="597" customFormat="1" ht="24.75" customHeight="1">
      <c r="A104" s="137"/>
      <c r="B104" s="216"/>
      <c r="C104" s="223"/>
      <c r="D104" s="223"/>
      <c r="E104" s="223"/>
      <c r="F104" s="223"/>
      <c r="G104" s="223"/>
      <c r="H104" s="223"/>
      <c r="I104" s="223"/>
      <c r="J104" s="223"/>
      <c r="K104" s="223"/>
      <c r="L104" s="223"/>
      <c r="M104" s="223"/>
      <c r="N104" s="223"/>
      <c r="O104" s="223"/>
      <c r="P104" s="223"/>
      <c r="Q104" s="223"/>
      <c r="R104" s="223"/>
      <c r="S104" s="223"/>
      <c r="T104" s="223"/>
      <c r="U104" s="223"/>
      <c r="V104" s="223"/>
      <c r="W104" s="223"/>
      <c r="X104" s="223"/>
      <c r="Y104" s="223"/>
      <c r="Z104" s="223"/>
      <c r="AA104" s="223"/>
      <c r="AB104" s="223"/>
      <c r="AC104" s="223"/>
      <c r="AD104" s="223"/>
      <c r="AE104" s="223"/>
      <c r="AF104" s="281"/>
    </row>
    <row r="105" spans="1:32" s="597" customFormat="1" ht="8.25" customHeight="1">
      <c r="A105" s="137"/>
      <c r="B105" s="137"/>
      <c r="C105" s="137"/>
      <c r="D105" s="137"/>
      <c r="E105" s="137"/>
      <c r="F105" s="137"/>
      <c r="G105" s="137"/>
      <c r="H105" s="137"/>
      <c r="I105" s="137"/>
      <c r="J105" s="137"/>
      <c r="K105" s="137"/>
      <c r="L105" s="137"/>
      <c r="M105" s="137"/>
      <c r="N105" s="137"/>
      <c r="O105" s="137"/>
      <c r="P105" s="137"/>
      <c r="Q105" s="137"/>
      <c r="R105" s="137"/>
      <c r="S105" s="137"/>
      <c r="T105" s="137"/>
      <c r="U105" s="137"/>
      <c r="V105" s="137"/>
      <c r="W105" s="137"/>
      <c r="X105" s="137"/>
      <c r="Y105" s="137"/>
      <c r="Z105" s="137"/>
      <c r="AA105" s="137"/>
      <c r="AB105" s="137"/>
      <c r="AC105" s="137"/>
      <c r="AD105" s="137"/>
      <c r="AE105" s="137"/>
      <c r="AF105" s="137"/>
    </row>
    <row r="106" spans="1:32" s="598" customFormat="1" ht="409.5" customHeight="1">
      <c r="A106" s="597"/>
      <c r="B106" s="1692" t="s">
        <v>1147</v>
      </c>
      <c r="C106" s="1692"/>
      <c r="D106" s="1692"/>
      <c r="E106" s="1692"/>
      <c r="F106" s="1692"/>
      <c r="G106" s="1692"/>
      <c r="H106" s="1692"/>
      <c r="I106" s="1692"/>
      <c r="J106" s="1692"/>
      <c r="K106" s="1692"/>
      <c r="L106" s="1692"/>
      <c r="M106" s="1692"/>
      <c r="N106" s="1692"/>
      <c r="O106" s="1692"/>
      <c r="P106" s="1692"/>
      <c r="Q106" s="1692"/>
      <c r="R106" s="1692"/>
      <c r="S106" s="1692"/>
      <c r="T106" s="1692"/>
      <c r="U106" s="1692"/>
      <c r="V106" s="1692"/>
      <c r="W106" s="1692"/>
      <c r="X106" s="1692"/>
      <c r="Y106" s="1692"/>
      <c r="Z106" s="1692"/>
      <c r="AA106" s="1692"/>
      <c r="AB106" s="1692"/>
      <c r="AC106" s="1692"/>
      <c r="AD106" s="1692"/>
      <c r="AE106" s="1692"/>
      <c r="AF106" s="597"/>
    </row>
    <row r="107" spans="1:32" ht="163.5" customHeight="1">
      <c r="A107" s="597"/>
      <c r="B107" s="1692" t="s">
        <v>1148</v>
      </c>
      <c r="C107" s="1692"/>
      <c r="D107" s="1692"/>
      <c r="E107" s="1692"/>
      <c r="F107" s="1692"/>
      <c r="G107" s="1692"/>
      <c r="H107" s="1692"/>
      <c r="I107" s="1692"/>
      <c r="J107" s="1692"/>
      <c r="K107" s="1692"/>
      <c r="L107" s="1692"/>
      <c r="M107" s="1692"/>
      <c r="N107" s="1692"/>
      <c r="O107" s="1692"/>
      <c r="P107" s="1692"/>
      <c r="Q107" s="1692"/>
      <c r="R107" s="1692"/>
      <c r="S107" s="1692"/>
      <c r="T107" s="1692"/>
      <c r="U107" s="1692"/>
      <c r="V107" s="1692"/>
      <c r="W107" s="1692"/>
      <c r="X107" s="1692"/>
      <c r="Y107" s="1692"/>
      <c r="Z107" s="1692"/>
      <c r="AA107" s="1692"/>
      <c r="AB107" s="1692"/>
      <c r="AC107" s="1692"/>
      <c r="AD107" s="1692"/>
      <c r="AE107" s="1692"/>
      <c r="AF107" s="597"/>
    </row>
    <row r="108" spans="1:32" ht="33.75" customHeight="1">
      <c r="A108" s="598"/>
      <c r="B108" s="1340" t="s">
        <v>1149</v>
      </c>
      <c r="C108" s="1340"/>
      <c r="D108" s="1340"/>
      <c r="E108" s="1340"/>
      <c r="F108" s="1340"/>
      <c r="G108" s="1340"/>
      <c r="H108" s="1340"/>
      <c r="I108" s="1340"/>
      <c r="J108" s="1340"/>
      <c r="K108" s="1340"/>
      <c r="L108" s="1340"/>
      <c r="M108" s="1340"/>
      <c r="N108" s="1340"/>
      <c r="O108" s="1340"/>
      <c r="P108" s="1340"/>
      <c r="Q108" s="1340"/>
      <c r="R108" s="1340"/>
      <c r="S108" s="1340"/>
      <c r="T108" s="1340"/>
      <c r="U108" s="1340"/>
      <c r="V108" s="1340"/>
      <c r="W108" s="1340"/>
      <c r="X108" s="1340"/>
      <c r="Y108" s="1340"/>
      <c r="Z108" s="1340"/>
      <c r="AA108" s="1340"/>
      <c r="AB108" s="1340"/>
      <c r="AC108" s="1340"/>
      <c r="AD108" s="1340"/>
      <c r="AE108" s="1340"/>
      <c r="AF108" s="598"/>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3"/>
  <printOptions horizontalCentered="1"/>
  <pageMargins left="0.70866141732283472" right="0.39370078740157483" top="0.51181102362204722" bottom="0.35433070866141736" header="0.31496062992125984" footer="0.31496062992125984"/>
  <pageSetup paperSize="9" scale="47" fitToHeight="0" orientation="portrait" r:id="rId1"/>
  <rowBreaks count="1" manualBreakCount="1">
    <brk id="73"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AK108"/>
  <sheetViews>
    <sheetView view="pageBreakPreview" topLeftCell="A102" zoomScale="85" zoomScaleNormal="100" zoomScaleSheetLayoutView="85" workbookViewId="0"/>
  </sheetViews>
  <sheetFormatPr defaultColWidth="3.5" defaultRowHeight="13.5"/>
  <cols>
    <col min="1" max="1" width="1.75" style="386" customWidth="1"/>
    <col min="2" max="2" width="3" style="459" customWidth="1"/>
    <col min="3" max="5" width="4.875" style="386" customWidth="1"/>
    <col min="6" max="6" width="1.25" style="386" customWidth="1"/>
    <col min="7" max="7" width="2.625" style="386" customWidth="1"/>
    <col min="8" max="13" width="6.25" style="386" customWidth="1"/>
    <col min="14" max="16" width="5.25" style="386" customWidth="1"/>
    <col min="17" max="17" width="4.75" style="386" customWidth="1"/>
    <col min="18" max="22" width="5.125" style="386" customWidth="1"/>
    <col min="23" max="24" width="4.75" style="386" customWidth="1"/>
    <col min="25" max="28" width="5.25" style="386" customWidth="1"/>
    <col min="29" max="31" width="6.625" style="386" customWidth="1"/>
    <col min="32" max="32" width="1.25" style="386" customWidth="1"/>
    <col min="33" max="33" width="1.75" style="386" customWidth="1"/>
    <col min="34" max="16384" width="3.5" style="386"/>
  </cols>
  <sheetData>
    <row r="1" spans="2:32" s="138" customFormat="1" ht="5.25" customHeight="1"/>
    <row r="2" spans="2:32" s="138" customFormat="1">
      <c r="B2" s="138" t="s">
        <v>1150</v>
      </c>
    </row>
    <row r="3" spans="2:32" s="138" customFormat="1">
      <c r="W3" s="460" t="s">
        <v>759</v>
      </c>
      <c r="X3" s="1353"/>
      <c r="Y3" s="1353"/>
      <c r="Z3" s="138" t="s">
        <v>760</v>
      </c>
      <c r="AA3" s="1353"/>
      <c r="AB3" s="1353"/>
      <c r="AC3" s="138" t="s">
        <v>761</v>
      </c>
      <c r="AD3" s="460"/>
      <c r="AE3" s="138" t="s">
        <v>762</v>
      </c>
    </row>
    <row r="4" spans="2:32" s="138" customFormat="1" ht="6.75" customHeight="1">
      <c r="AD4" s="460"/>
    </row>
    <row r="5" spans="2:32" s="138" customFormat="1" ht="26.25" customHeight="1">
      <c r="B5" s="1456" t="s">
        <v>1049</v>
      </c>
      <c r="C5" s="1353"/>
      <c r="D5" s="1353"/>
      <c r="E5" s="1353"/>
      <c r="F5" s="1353"/>
      <c r="G5" s="1353"/>
      <c r="H5" s="1353"/>
      <c r="I5" s="1353"/>
      <c r="J5" s="1353"/>
      <c r="K5" s="1353"/>
      <c r="L5" s="1353"/>
      <c r="M5" s="1353"/>
      <c r="N5" s="1353"/>
      <c r="O5" s="1353"/>
      <c r="P5" s="1353"/>
      <c r="Q5" s="1353"/>
      <c r="R5" s="1353"/>
      <c r="S5" s="1353"/>
      <c r="T5" s="1353"/>
      <c r="U5" s="1353"/>
      <c r="V5" s="1353"/>
      <c r="W5" s="1353"/>
      <c r="X5" s="1353"/>
      <c r="Y5" s="1353"/>
      <c r="Z5" s="1353"/>
      <c r="AA5" s="1353"/>
      <c r="AB5" s="1353"/>
      <c r="AC5" s="1353"/>
      <c r="AD5" s="1353"/>
    </row>
    <row r="6" spans="2:32" s="138" customFormat="1" ht="7.5" customHeight="1"/>
    <row r="7" spans="2:32" s="138" customFormat="1" ht="30" customHeight="1">
      <c r="B7" s="1355" t="s">
        <v>1050</v>
      </c>
      <c r="C7" s="1356"/>
      <c r="D7" s="1356"/>
      <c r="E7" s="1357"/>
      <c r="F7" s="1603"/>
      <c r="G7" s="1603"/>
      <c r="H7" s="1603"/>
      <c r="I7" s="1603"/>
      <c r="J7" s="1603"/>
      <c r="K7" s="1603"/>
      <c r="L7" s="1603"/>
      <c r="M7" s="1603"/>
      <c r="N7" s="1603"/>
      <c r="O7" s="1603"/>
      <c r="P7" s="1603"/>
      <c r="Q7" s="1603"/>
      <c r="R7" s="1603"/>
      <c r="S7" s="1603"/>
      <c r="T7" s="1603"/>
      <c r="U7" s="1603"/>
      <c r="V7" s="1603"/>
      <c r="W7" s="1603"/>
      <c r="X7" s="1603"/>
      <c r="Y7" s="1603"/>
      <c r="Z7" s="1603"/>
      <c r="AA7" s="1603"/>
      <c r="AB7" s="1603"/>
      <c r="AC7" s="1603"/>
      <c r="AD7" s="1603"/>
      <c r="AE7" s="1603"/>
      <c r="AF7" s="1603"/>
    </row>
    <row r="8" spans="2:32" ht="30" customHeight="1">
      <c r="B8" s="1355" t="s">
        <v>1051</v>
      </c>
      <c r="C8" s="1356"/>
      <c r="D8" s="1356"/>
      <c r="E8" s="1357"/>
      <c r="F8" s="503"/>
      <c r="G8" s="462"/>
      <c r="H8" s="466" t="s">
        <v>98</v>
      </c>
      <c r="I8" s="462" t="s">
        <v>837</v>
      </c>
      <c r="J8" s="462"/>
      <c r="K8" s="462"/>
      <c r="L8" s="462"/>
      <c r="M8" s="466" t="s">
        <v>98</v>
      </c>
      <c r="N8" s="462" t="s">
        <v>838</v>
      </c>
      <c r="O8" s="462"/>
      <c r="P8" s="462"/>
      <c r="Q8" s="462"/>
      <c r="R8" s="462"/>
      <c r="S8" s="466" t="s">
        <v>98</v>
      </c>
      <c r="T8" s="462" t="s">
        <v>839</v>
      </c>
      <c r="U8" s="462"/>
      <c r="V8" s="462"/>
      <c r="W8" s="462"/>
      <c r="X8" s="462"/>
      <c r="Y8" s="462"/>
      <c r="Z8" s="462"/>
      <c r="AA8" s="462"/>
      <c r="AB8" s="462"/>
      <c r="AC8" s="462"/>
      <c r="AD8" s="462"/>
      <c r="AE8" s="462"/>
      <c r="AF8" s="465"/>
    </row>
    <row r="9" spans="2:32" ht="30" customHeight="1">
      <c r="B9" s="1355" t="s">
        <v>1052</v>
      </c>
      <c r="C9" s="1356"/>
      <c r="D9" s="1356"/>
      <c r="E9" s="1357"/>
      <c r="F9" s="599"/>
      <c r="G9" s="517"/>
      <c r="H9" s="365" t="s">
        <v>98</v>
      </c>
      <c r="I9" s="138" t="s">
        <v>1053</v>
      </c>
      <c r="J9" s="517"/>
      <c r="K9" s="517"/>
      <c r="L9" s="517"/>
      <c r="M9" s="517"/>
      <c r="N9" s="517"/>
      <c r="O9" s="517"/>
      <c r="P9" s="517"/>
      <c r="Q9" s="517"/>
      <c r="R9" s="517"/>
      <c r="S9" s="312" t="s">
        <v>98</v>
      </c>
      <c r="T9" s="138" t="s">
        <v>1054</v>
      </c>
      <c r="U9" s="518"/>
      <c r="V9" s="517"/>
      <c r="W9" s="517"/>
      <c r="X9" s="517"/>
      <c r="Y9" s="517"/>
      <c r="Z9" s="517"/>
      <c r="AA9" s="517"/>
      <c r="AB9" s="517"/>
      <c r="AC9" s="517"/>
      <c r="AD9" s="517"/>
      <c r="AE9" s="517"/>
      <c r="AF9" s="527"/>
    </row>
    <row r="10" spans="2:32" ht="30" customHeight="1">
      <c r="B10" s="1586" t="s">
        <v>1055</v>
      </c>
      <c r="C10" s="1587"/>
      <c r="D10" s="1587"/>
      <c r="E10" s="1588"/>
      <c r="F10" s="600"/>
      <c r="G10" s="490"/>
      <c r="H10" s="312" t="s">
        <v>98</v>
      </c>
      <c r="I10" s="488" t="s">
        <v>1056</v>
      </c>
      <c r="J10" s="490"/>
      <c r="K10" s="490"/>
      <c r="L10" s="490"/>
      <c r="M10" s="490"/>
      <c r="N10" s="490"/>
      <c r="O10" s="490"/>
      <c r="P10" s="490"/>
      <c r="Q10" s="490"/>
      <c r="R10" s="490"/>
      <c r="S10" s="490"/>
      <c r="T10" s="488"/>
      <c r="U10" s="515"/>
      <c r="V10" s="490"/>
      <c r="W10" s="490"/>
      <c r="X10" s="490"/>
      <c r="Y10" s="490"/>
      <c r="Z10" s="490"/>
      <c r="AA10" s="490"/>
      <c r="AB10" s="490"/>
      <c r="AC10" s="490"/>
      <c r="AD10" s="490"/>
      <c r="AE10" s="490"/>
      <c r="AF10" s="498"/>
    </row>
    <row r="11" spans="2:32" ht="30" customHeight="1">
      <c r="B11" s="1589"/>
      <c r="C11" s="1590"/>
      <c r="D11" s="1590"/>
      <c r="E11" s="1591"/>
      <c r="F11" s="599"/>
      <c r="G11" s="517"/>
      <c r="H11" s="365" t="s">
        <v>98</v>
      </c>
      <c r="I11" s="359" t="s">
        <v>1057</v>
      </c>
      <c r="J11" s="517"/>
      <c r="K11" s="517"/>
      <c r="L11" s="517"/>
      <c r="M11" s="517"/>
      <c r="N11" s="517"/>
      <c r="O11" s="517"/>
      <c r="P11" s="517"/>
      <c r="Q11" s="517"/>
      <c r="R11" s="517"/>
      <c r="S11" s="517"/>
      <c r="T11" s="359"/>
      <c r="U11" s="518"/>
      <c r="V11" s="517"/>
      <c r="W11" s="517"/>
      <c r="X11" s="517"/>
      <c r="Y11" s="517"/>
      <c r="Z11" s="517"/>
      <c r="AA11" s="517"/>
      <c r="AB11" s="517"/>
      <c r="AC11" s="517"/>
      <c r="AD11" s="517"/>
      <c r="AE11" s="517"/>
      <c r="AF11" s="527"/>
    </row>
    <row r="12" spans="2:32" s="138" customFormat="1" ht="15" customHeight="1">
      <c r="B12" s="488"/>
      <c r="C12" s="488"/>
      <c r="D12" s="488"/>
      <c r="E12" s="488"/>
      <c r="Q12" s="460"/>
    </row>
    <row r="13" spans="2:32" s="138" customFormat="1" ht="7.5" customHeight="1" thickBot="1">
      <c r="B13" s="497"/>
      <c r="C13" s="488"/>
      <c r="D13" s="488"/>
      <c r="E13" s="491"/>
      <c r="F13" s="488"/>
      <c r="G13" s="488"/>
      <c r="H13" s="488"/>
      <c r="I13" s="488"/>
      <c r="J13" s="488"/>
      <c r="K13" s="488"/>
      <c r="L13" s="488"/>
      <c r="M13" s="488"/>
      <c r="N13" s="488"/>
      <c r="O13" s="488"/>
      <c r="P13" s="488"/>
      <c r="Q13" s="601"/>
      <c r="R13" s="488"/>
      <c r="S13" s="488"/>
      <c r="T13" s="488"/>
      <c r="U13" s="488"/>
      <c r="V13" s="488"/>
      <c r="W13" s="488"/>
      <c r="X13" s="488"/>
      <c r="Y13" s="488"/>
      <c r="Z13" s="488"/>
      <c r="AA13" s="488"/>
      <c r="AB13" s="488"/>
      <c r="AC13" s="488"/>
      <c r="AD13" s="488"/>
      <c r="AE13" s="488"/>
      <c r="AF13" s="491"/>
    </row>
    <row r="14" spans="2:32" s="138" customFormat="1" ht="21" customHeight="1">
      <c r="B14" s="1491" t="s">
        <v>1058</v>
      </c>
      <c r="C14" s="1365"/>
      <c r="D14" s="1365"/>
      <c r="E14" s="1495"/>
      <c r="AD14" s="1693" t="s">
        <v>1059</v>
      </c>
      <c r="AE14" s="1694"/>
      <c r="AF14" s="364"/>
    </row>
    <row r="15" spans="2:32" s="138" customFormat="1" ht="21" customHeight="1">
      <c r="B15" s="1491"/>
      <c r="C15" s="1365"/>
      <c r="D15" s="1365"/>
      <c r="E15" s="1495"/>
      <c r="AD15" s="1695"/>
      <c r="AE15" s="1696"/>
      <c r="AF15" s="364"/>
    </row>
    <row r="16" spans="2:32" s="138" customFormat="1" ht="21" customHeight="1">
      <c r="B16" s="1491"/>
      <c r="C16" s="1365"/>
      <c r="D16" s="1365"/>
      <c r="E16" s="1495"/>
      <c r="G16" s="497" t="s">
        <v>1060</v>
      </c>
      <c r="H16" s="488"/>
      <c r="I16" s="488"/>
      <c r="J16" s="488"/>
      <c r="K16" s="488"/>
      <c r="L16" s="488"/>
      <c r="M16" s="488"/>
      <c r="N16" s="488"/>
      <c r="O16" s="488"/>
      <c r="P16" s="488"/>
      <c r="Q16" s="488"/>
      <c r="R16" s="488"/>
      <c r="S16" s="488"/>
      <c r="T16" s="488"/>
      <c r="U16" s="488"/>
      <c r="V16" s="488"/>
      <c r="W16" s="488"/>
      <c r="X16" s="488"/>
      <c r="Y16" s="488"/>
      <c r="Z16" s="488"/>
      <c r="AA16" s="488"/>
      <c r="AB16" s="488"/>
      <c r="AC16" s="488"/>
      <c r="AD16" s="602"/>
      <c r="AE16" s="603"/>
      <c r="AF16" s="364"/>
    </row>
    <row r="17" spans="2:32" s="138" customFormat="1" ht="30" customHeight="1">
      <c r="B17" s="604"/>
      <c r="C17" s="482"/>
      <c r="D17" s="482"/>
      <c r="E17" s="476"/>
      <c r="G17" s="363"/>
      <c r="H17" s="605" t="s">
        <v>137</v>
      </c>
      <c r="I17" s="1697" t="s">
        <v>1061</v>
      </c>
      <c r="J17" s="1698"/>
      <c r="K17" s="1698"/>
      <c r="L17" s="1698"/>
      <c r="M17" s="1699"/>
      <c r="N17" s="606"/>
      <c r="O17" s="607" t="s">
        <v>782</v>
      </c>
      <c r="P17" s="1700" t="s">
        <v>1062</v>
      </c>
      <c r="Q17" s="1701" t="s">
        <v>1063</v>
      </c>
      <c r="R17" s="1471" t="s">
        <v>1064</v>
      </c>
      <c r="S17" s="1471"/>
      <c r="T17" s="1471"/>
      <c r="U17" s="1471"/>
      <c r="V17" s="1697"/>
      <c r="W17" s="1374"/>
      <c r="X17" s="1350" t="s">
        <v>892</v>
      </c>
      <c r="Y17" s="467" t="s">
        <v>1062</v>
      </c>
      <c r="Z17" s="1702" t="s">
        <v>1065</v>
      </c>
      <c r="AA17" s="1702"/>
      <c r="AB17" s="1702"/>
      <c r="AC17" s="1702"/>
      <c r="AD17" s="608" t="s">
        <v>98</v>
      </c>
      <c r="AE17" s="609">
        <v>20</v>
      </c>
      <c r="AF17" s="364"/>
    </row>
    <row r="18" spans="2:32" s="138" customFormat="1" ht="30" customHeight="1">
      <c r="B18" s="604"/>
      <c r="C18" s="482"/>
      <c r="D18" s="482"/>
      <c r="E18" s="476"/>
      <c r="G18" s="363"/>
      <c r="H18" s="605" t="s">
        <v>965</v>
      </c>
      <c r="I18" s="1697" t="s">
        <v>1066</v>
      </c>
      <c r="J18" s="1416"/>
      <c r="K18" s="1416"/>
      <c r="L18" s="1416"/>
      <c r="M18" s="1417"/>
      <c r="N18" s="610"/>
      <c r="O18" s="536" t="s">
        <v>782</v>
      </c>
      <c r="P18" s="1700"/>
      <c r="Q18" s="1701"/>
      <c r="R18" s="1471"/>
      <c r="S18" s="1471"/>
      <c r="T18" s="1471"/>
      <c r="U18" s="1471"/>
      <c r="V18" s="1697"/>
      <c r="W18" s="1584"/>
      <c r="X18" s="1350"/>
      <c r="Y18" s="467" t="s">
        <v>1062</v>
      </c>
      <c r="Z18" s="1702" t="s">
        <v>1067</v>
      </c>
      <c r="AA18" s="1702"/>
      <c r="AB18" s="1702"/>
      <c r="AC18" s="1702"/>
      <c r="AD18" s="608" t="s">
        <v>98</v>
      </c>
      <c r="AE18" s="609">
        <v>10</v>
      </c>
      <c r="AF18" s="364"/>
    </row>
    <row r="19" spans="2:32" s="138" customFormat="1" ht="30" customHeight="1">
      <c r="B19" s="604"/>
      <c r="C19" s="482"/>
      <c r="D19" s="482"/>
      <c r="E19" s="476"/>
      <c r="G19" s="363"/>
      <c r="H19" s="605" t="s">
        <v>969</v>
      </c>
      <c r="I19" s="1697" t="s">
        <v>1068</v>
      </c>
      <c r="J19" s="1416"/>
      <c r="K19" s="1416"/>
      <c r="L19" s="1416"/>
      <c r="M19" s="1417"/>
      <c r="N19" s="610"/>
      <c r="O19" s="536" t="s">
        <v>782</v>
      </c>
      <c r="P19" s="1700"/>
      <c r="Q19" s="1701"/>
      <c r="R19" s="1471"/>
      <c r="S19" s="1471"/>
      <c r="T19" s="1471"/>
      <c r="U19" s="1471"/>
      <c r="V19" s="1697"/>
      <c r="W19" s="1581"/>
      <c r="X19" s="1350"/>
      <c r="Y19" s="467" t="s">
        <v>1062</v>
      </c>
      <c r="Z19" s="1702" t="s">
        <v>1069</v>
      </c>
      <c r="AA19" s="1702"/>
      <c r="AB19" s="1702"/>
      <c r="AC19" s="1702"/>
      <c r="AD19" s="608" t="s">
        <v>98</v>
      </c>
      <c r="AE19" s="609">
        <v>0</v>
      </c>
      <c r="AF19" s="364"/>
    </row>
    <row r="20" spans="2:32" s="138" customFormat="1" ht="7.5" customHeight="1">
      <c r="B20" s="604"/>
      <c r="C20" s="482"/>
      <c r="D20" s="482"/>
      <c r="E20" s="476"/>
      <c r="G20" s="362"/>
      <c r="H20" s="359"/>
      <c r="I20" s="611"/>
      <c r="J20" s="611"/>
      <c r="K20" s="611"/>
      <c r="L20" s="611"/>
      <c r="M20" s="611"/>
      <c r="N20" s="611"/>
      <c r="O20" s="611"/>
      <c r="P20" s="611"/>
      <c r="Q20" s="611"/>
      <c r="R20" s="611"/>
      <c r="S20" s="611"/>
      <c r="T20" s="611"/>
      <c r="U20" s="611"/>
      <c r="V20" s="611"/>
      <c r="W20" s="359"/>
      <c r="X20" s="365"/>
      <c r="Y20" s="365"/>
      <c r="Z20" s="359"/>
      <c r="AA20" s="359"/>
      <c r="AB20" s="359"/>
      <c r="AC20" s="359"/>
      <c r="AD20" s="612"/>
      <c r="AE20" s="613"/>
      <c r="AF20" s="364"/>
    </row>
    <row r="21" spans="2:32" s="138" customFormat="1" ht="21" customHeight="1">
      <c r="B21" s="604"/>
      <c r="C21" s="482"/>
      <c r="D21" s="482"/>
      <c r="E21" s="476"/>
      <c r="G21" s="497" t="s">
        <v>1070</v>
      </c>
      <c r="H21" s="488"/>
      <c r="I21" s="614"/>
      <c r="J21" s="614"/>
      <c r="K21" s="614"/>
      <c r="L21" s="614"/>
      <c r="M21" s="614"/>
      <c r="N21" s="614"/>
      <c r="O21" s="614"/>
      <c r="P21" s="614"/>
      <c r="Q21" s="614"/>
      <c r="R21" s="614"/>
      <c r="S21" s="614"/>
      <c r="T21" s="614"/>
      <c r="U21" s="614"/>
      <c r="V21" s="614"/>
      <c r="W21" s="488"/>
      <c r="X21" s="489"/>
      <c r="Y21" s="489"/>
      <c r="Z21" s="488"/>
      <c r="AA21" s="488"/>
      <c r="AB21" s="488"/>
      <c r="AC21" s="488"/>
      <c r="AD21" s="608"/>
      <c r="AE21" s="615"/>
      <c r="AF21" s="364"/>
    </row>
    <row r="22" spans="2:32" s="138" customFormat="1" ht="23.25" customHeight="1">
      <c r="B22" s="616"/>
      <c r="C22" s="508"/>
      <c r="D22" s="508"/>
      <c r="E22" s="617"/>
      <c r="G22" s="363"/>
      <c r="H22" s="605" t="s">
        <v>137</v>
      </c>
      <c r="I22" s="1697" t="s">
        <v>1071</v>
      </c>
      <c r="J22" s="1416"/>
      <c r="K22" s="1416"/>
      <c r="L22" s="1416"/>
      <c r="M22" s="1417"/>
      <c r="N22" s="606"/>
      <c r="O22" s="607" t="s">
        <v>782</v>
      </c>
      <c r="P22" s="1700" t="s">
        <v>1062</v>
      </c>
      <c r="Q22" s="1701" t="s">
        <v>1063</v>
      </c>
      <c r="R22" s="1471" t="s">
        <v>1072</v>
      </c>
      <c r="S22" s="1471"/>
      <c r="T22" s="1471"/>
      <c r="U22" s="1471"/>
      <c r="V22" s="1471"/>
      <c r="W22" s="1374"/>
      <c r="X22" s="1376" t="s">
        <v>892</v>
      </c>
      <c r="Y22" s="467" t="s">
        <v>1062</v>
      </c>
      <c r="Z22" s="1702" t="s">
        <v>1073</v>
      </c>
      <c r="AA22" s="1702"/>
      <c r="AB22" s="1702"/>
      <c r="AC22" s="1702"/>
      <c r="AD22" s="608" t="s">
        <v>98</v>
      </c>
      <c r="AE22" s="609">
        <v>20</v>
      </c>
      <c r="AF22" s="364"/>
    </row>
    <row r="23" spans="2:32" s="138" customFormat="1" ht="30" customHeight="1">
      <c r="B23" s="616"/>
      <c r="C23" s="508"/>
      <c r="D23" s="508"/>
      <c r="E23" s="617"/>
      <c r="G23" s="363"/>
      <c r="H23" s="605" t="s">
        <v>965</v>
      </c>
      <c r="I23" s="1697" t="s">
        <v>1074</v>
      </c>
      <c r="J23" s="1416"/>
      <c r="K23" s="1416"/>
      <c r="L23" s="1416"/>
      <c r="M23" s="1417"/>
      <c r="N23" s="610"/>
      <c r="O23" s="536" t="s">
        <v>782</v>
      </c>
      <c r="P23" s="1700"/>
      <c r="Q23" s="1701"/>
      <c r="R23" s="1471"/>
      <c r="S23" s="1471"/>
      <c r="T23" s="1471"/>
      <c r="U23" s="1471"/>
      <c r="V23" s="1471"/>
      <c r="W23" s="1584"/>
      <c r="X23" s="1585"/>
      <c r="Y23" s="467" t="s">
        <v>1062</v>
      </c>
      <c r="Z23" s="1702" t="s">
        <v>1075</v>
      </c>
      <c r="AA23" s="1702"/>
      <c r="AB23" s="1702"/>
      <c r="AC23" s="1702"/>
      <c r="AD23" s="608" t="s">
        <v>98</v>
      </c>
      <c r="AE23" s="609">
        <v>10</v>
      </c>
      <c r="AF23" s="364"/>
    </row>
    <row r="24" spans="2:32" s="138" customFormat="1" ht="24.75" customHeight="1">
      <c r="B24" s="616"/>
      <c r="C24" s="508"/>
      <c r="D24" s="508"/>
      <c r="E24" s="617"/>
      <c r="G24" s="363"/>
      <c r="H24" s="605" t="s">
        <v>969</v>
      </c>
      <c r="I24" s="1697" t="s">
        <v>1076</v>
      </c>
      <c r="J24" s="1416"/>
      <c r="K24" s="1416"/>
      <c r="L24" s="1416"/>
      <c r="M24" s="1417"/>
      <c r="N24" s="610"/>
      <c r="O24" s="536" t="s">
        <v>782</v>
      </c>
      <c r="P24" s="1700"/>
      <c r="Q24" s="1701"/>
      <c r="R24" s="1471"/>
      <c r="S24" s="1471"/>
      <c r="T24" s="1471"/>
      <c r="U24" s="1471"/>
      <c r="V24" s="1471"/>
      <c r="W24" s="1581"/>
      <c r="X24" s="1583"/>
      <c r="Y24" s="467" t="s">
        <v>1062</v>
      </c>
      <c r="Z24" s="1702" t="s">
        <v>1077</v>
      </c>
      <c r="AA24" s="1702"/>
      <c r="AB24" s="1702"/>
      <c r="AC24" s="1702"/>
      <c r="AD24" s="608" t="s">
        <v>98</v>
      </c>
      <c r="AE24" s="609">
        <v>0</v>
      </c>
      <c r="AF24" s="618"/>
    </row>
    <row r="25" spans="2:32" s="138" customFormat="1" ht="7.5" customHeight="1">
      <c r="B25" s="616"/>
      <c r="C25" s="508"/>
      <c r="D25" s="508"/>
      <c r="E25" s="617"/>
      <c r="G25" s="362"/>
      <c r="H25" s="359"/>
      <c r="I25" s="619"/>
      <c r="J25" s="620"/>
      <c r="K25" s="620"/>
      <c r="L25" s="620"/>
      <c r="M25" s="620"/>
      <c r="N25" s="611"/>
      <c r="O25" s="535"/>
      <c r="P25" s="621"/>
      <c r="Q25" s="621"/>
      <c r="R25" s="611"/>
      <c r="S25" s="611"/>
      <c r="T25" s="611"/>
      <c r="U25" s="611"/>
      <c r="V25" s="611"/>
      <c r="W25" s="359"/>
      <c r="X25" s="365"/>
      <c r="Y25" s="365"/>
      <c r="Z25" s="359"/>
      <c r="AA25" s="359"/>
      <c r="AB25" s="359"/>
      <c r="AC25" s="359"/>
      <c r="AD25" s="612"/>
      <c r="AE25" s="613"/>
      <c r="AF25" s="364"/>
    </row>
    <row r="26" spans="2:32" s="138" customFormat="1" ht="21" customHeight="1">
      <c r="B26" s="363"/>
      <c r="E26" s="364"/>
      <c r="G26" s="363" t="s">
        <v>1078</v>
      </c>
      <c r="I26" s="508"/>
      <c r="J26" s="508"/>
      <c r="K26" s="508"/>
      <c r="L26" s="508"/>
      <c r="M26" s="508"/>
      <c r="N26" s="508"/>
      <c r="O26" s="508"/>
      <c r="P26" s="508"/>
      <c r="Q26" s="508"/>
      <c r="R26" s="508"/>
      <c r="S26" s="508"/>
      <c r="T26" s="508"/>
      <c r="U26" s="508"/>
      <c r="V26" s="508"/>
      <c r="X26" s="312"/>
      <c r="Y26" s="312"/>
      <c r="AD26" s="608"/>
      <c r="AE26" s="615"/>
      <c r="AF26" s="364"/>
    </row>
    <row r="27" spans="2:32" s="138" customFormat="1" ht="30.75" customHeight="1">
      <c r="B27" s="604"/>
      <c r="C27" s="482"/>
      <c r="D27" s="482"/>
      <c r="E27" s="476"/>
      <c r="G27" s="363"/>
      <c r="H27" s="1712" t="s">
        <v>137</v>
      </c>
      <c r="I27" s="1713" t="s">
        <v>1079</v>
      </c>
      <c r="J27" s="1714"/>
      <c r="K27" s="1714"/>
      <c r="L27" s="1714"/>
      <c r="M27" s="1715"/>
      <c r="N27" s="1459"/>
      <c r="O27" s="1480" t="s">
        <v>782</v>
      </c>
      <c r="P27" s="1611" t="s">
        <v>1062</v>
      </c>
      <c r="Q27" s="1703" t="s">
        <v>1063</v>
      </c>
      <c r="R27" s="1703" t="s">
        <v>1080</v>
      </c>
      <c r="S27" s="1704"/>
      <c r="T27" s="1704"/>
      <c r="U27" s="1704"/>
      <c r="V27" s="1705"/>
      <c r="W27" s="1375"/>
      <c r="X27" s="1376" t="s">
        <v>892</v>
      </c>
      <c r="Y27" s="312" t="s">
        <v>1062</v>
      </c>
      <c r="Z27" s="1702" t="s">
        <v>1151</v>
      </c>
      <c r="AA27" s="1702"/>
      <c r="AB27" s="1702"/>
      <c r="AC27" s="1702"/>
      <c r="AD27" s="608" t="s">
        <v>98</v>
      </c>
      <c r="AE27" s="609">
        <v>10</v>
      </c>
      <c r="AF27" s="364"/>
    </row>
    <row r="28" spans="2:32" s="138" customFormat="1" ht="30.75" customHeight="1">
      <c r="B28" s="604"/>
      <c r="C28" s="482"/>
      <c r="D28" s="482"/>
      <c r="E28" s="476"/>
      <c r="G28" s="363"/>
      <c r="H28" s="1712"/>
      <c r="I28" s="1716"/>
      <c r="J28" s="1372"/>
      <c r="K28" s="1372"/>
      <c r="L28" s="1372"/>
      <c r="M28" s="1373"/>
      <c r="N28" s="1612"/>
      <c r="O28" s="1452"/>
      <c r="P28" s="1611"/>
      <c r="Q28" s="1706"/>
      <c r="R28" s="1706"/>
      <c r="S28" s="1707"/>
      <c r="T28" s="1707"/>
      <c r="U28" s="1707"/>
      <c r="V28" s="1708"/>
      <c r="W28" s="1353"/>
      <c r="X28" s="1585"/>
      <c r="Y28" s="312" t="s">
        <v>1062</v>
      </c>
      <c r="Z28" s="1702" t="s">
        <v>1152</v>
      </c>
      <c r="AA28" s="1702"/>
      <c r="AB28" s="1702"/>
      <c r="AC28" s="1702"/>
      <c r="AD28" s="608" t="s">
        <v>98</v>
      </c>
      <c r="AE28" s="609">
        <v>5</v>
      </c>
      <c r="AF28" s="364"/>
    </row>
    <row r="29" spans="2:32" s="138" customFormat="1" ht="27" customHeight="1">
      <c r="B29" s="604"/>
      <c r="C29" s="482"/>
      <c r="D29" s="482"/>
      <c r="E29" s="476"/>
      <c r="G29" s="363"/>
      <c r="H29" s="605" t="s">
        <v>965</v>
      </c>
      <c r="I29" s="1697" t="s">
        <v>1083</v>
      </c>
      <c r="J29" s="1416"/>
      <c r="K29" s="1416"/>
      <c r="L29" s="1416"/>
      <c r="M29" s="1417"/>
      <c r="N29" s="610"/>
      <c r="O29" s="536" t="s">
        <v>782</v>
      </c>
      <c r="P29" s="537"/>
      <c r="Q29" s="1709"/>
      <c r="R29" s="1709"/>
      <c r="S29" s="1710"/>
      <c r="T29" s="1710"/>
      <c r="U29" s="1710"/>
      <c r="V29" s="1711"/>
      <c r="W29" s="1582"/>
      <c r="X29" s="1583"/>
      <c r="Y29" s="312" t="s">
        <v>1062</v>
      </c>
      <c r="Z29" s="1702" t="s">
        <v>1153</v>
      </c>
      <c r="AA29" s="1702"/>
      <c r="AB29" s="1702"/>
      <c r="AC29" s="1702"/>
      <c r="AD29" s="608" t="s">
        <v>98</v>
      </c>
      <c r="AE29" s="609">
        <v>0</v>
      </c>
      <c r="AF29" s="364"/>
    </row>
    <row r="30" spans="2:32" s="138" customFormat="1" ht="7.5" customHeight="1">
      <c r="B30" s="604"/>
      <c r="C30" s="482"/>
      <c r="D30" s="482"/>
      <c r="E30" s="476"/>
      <c r="G30" s="362"/>
      <c r="H30" s="622"/>
      <c r="I30" s="620"/>
      <c r="J30" s="620"/>
      <c r="K30" s="620"/>
      <c r="L30" s="620"/>
      <c r="M30" s="620"/>
      <c r="N30" s="611"/>
      <c r="O30" s="535"/>
      <c r="P30" s="611"/>
      <c r="Q30" s="611"/>
      <c r="R30" s="611"/>
      <c r="S30" s="611"/>
      <c r="T30" s="611"/>
      <c r="U30" s="611"/>
      <c r="V30" s="611"/>
      <c r="W30" s="359"/>
      <c r="X30" s="365"/>
      <c r="Y30" s="365"/>
      <c r="Z30" s="620"/>
      <c r="AA30" s="620"/>
      <c r="AB30" s="359"/>
      <c r="AC30" s="359"/>
      <c r="AD30" s="623"/>
      <c r="AE30" s="613"/>
      <c r="AF30" s="364"/>
    </row>
    <row r="31" spans="2:32" s="138" customFormat="1" ht="21" customHeight="1">
      <c r="B31" s="616"/>
      <c r="C31" s="508"/>
      <c r="D31" s="508"/>
      <c r="E31" s="617"/>
      <c r="G31" s="497" t="s">
        <v>1085</v>
      </c>
      <c r="H31" s="488"/>
      <c r="I31" s="614"/>
      <c r="J31" s="614"/>
      <c r="K31" s="614"/>
      <c r="L31" s="614"/>
      <c r="M31" s="614"/>
      <c r="N31" s="614"/>
      <c r="O31" s="614"/>
      <c r="P31" s="614"/>
      <c r="Q31" s="614"/>
      <c r="R31" s="614"/>
      <c r="S31" s="614"/>
      <c r="T31" s="614"/>
      <c r="U31" s="614"/>
      <c r="V31" s="614"/>
      <c r="W31" s="488"/>
      <c r="X31" s="489"/>
      <c r="Y31" s="489"/>
      <c r="AD31" s="608"/>
      <c r="AE31" s="615"/>
      <c r="AF31" s="364"/>
    </row>
    <row r="32" spans="2:32" s="138" customFormat="1" ht="31.5" customHeight="1">
      <c r="B32" s="363"/>
      <c r="E32" s="364"/>
      <c r="G32" s="363"/>
      <c r="H32" s="1722" t="s">
        <v>137</v>
      </c>
      <c r="I32" s="1713" t="s">
        <v>1086</v>
      </c>
      <c r="J32" s="1714"/>
      <c r="K32" s="1714"/>
      <c r="L32" s="1714"/>
      <c r="M32" s="1715"/>
      <c r="N32" s="1459"/>
      <c r="O32" s="1480" t="s">
        <v>782</v>
      </c>
      <c r="P32" s="1700" t="s">
        <v>1062</v>
      </c>
      <c r="Q32" s="1701" t="s">
        <v>1063</v>
      </c>
      <c r="R32" s="1701" t="s">
        <v>1087</v>
      </c>
      <c r="S32" s="1701"/>
      <c r="T32" s="1701"/>
      <c r="U32" s="1701"/>
      <c r="V32" s="1701"/>
      <c r="W32" s="1374"/>
      <c r="X32" s="1376" t="s">
        <v>892</v>
      </c>
      <c r="Y32" s="312" t="s">
        <v>1062</v>
      </c>
      <c r="Z32" s="1702" t="s">
        <v>1151</v>
      </c>
      <c r="AA32" s="1702"/>
      <c r="AB32" s="1702"/>
      <c r="AC32" s="1702"/>
      <c r="AD32" s="608" t="s">
        <v>98</v>
      </c>
      <c r="AE32" s="609">
        <v>10</v>
      </c>
      <c r="AF32" s="364"/>
    </row>
    <row r="33" spans="2:37" s="138" customFormat="1" ht="31.5" customHeight="1">
      <c r="B33" s="363"/>
      <c r="E33" s="364"/>
      <c r="G33" s="363"/>
      <c r="H33" s="1717"/>
      <c r="I33" s="1716"/>
      <c r="J33" s="1372"/>
      <c r="K33" s="1372"/>
      <c r="L33" s="1372"/>
      <c r="M33" s="1373"/>
      <c r="N33" s="1612"/>
      <c r="O33" s="1452"/>
      <c r="P33" s="1700"/>
      <c r="Q33" s="1701"/>
      <c r="R33" s="1701"/>
      <c r="S33" s="1701"/>
      <c r="T33" s="1701"/>
      <c r="U33" s="1701"/>
      <c r="V33" s="1701"/>
      <c r="W33" s="1584"/>
      <c r="X33" s="1585"/>
      <c r="Y33" s="312" t="s">
        <v>1062</v>
      </c>
      <c r="Z33" s="1702" t="s">
        <v>1152</v>
      </c>
      <c r="AA33" s="1702"/>
      <c r="AB33" s="1702"/>
      <c r="AC33" s="1702"/>
      <c r="AD33" s="608" t="s">
        <v>98</v>
      </c>
      <c r="AE33" s="609">
        <v>5</v>
      </c>
      <c r="AF33" s="618"/>
    </row>
    <row r="34" spans="2:37" s="138" customFormat="1" ht="30.75" customHeight="1">
      <c r="B34" s="363"/>
      <c r="E34" s="364"/>
      <c r="G34" s="363"/>
      <c r="H34" s="605" t="s">
        <v>965</v>
      </c>
      <c r="I34" s="1697" t="s">
        <v>1089</v>
      </c>
      <c r="J34" s="1416"/>
      <c r="K34" s="1416"/>
      <c r="L34" s="1416"/>
      <c r="M34" s="1417"/>
      <c r="N34" s="610"/>
      <c r="O34" s="536" t="s">
        <v>782</v>
      </c>
      <c r="P34" s="1700"/>
      <c r="Q34" s="1701"/>
      <c r="R34" s="1701"/>
      <c r="S34" s="1701"/>
      <c r="T34" s="1701"/>
      <c r="U34" s="1701"/>
      <c r="V34" s="1701"/>
      <c r="W34" s="1581"/>
      <c r="X34" s="1583"/>
      <c r="Y34" s="312" t="s">
        <v>1062</v>
      </c>
      <c r="Z34" s="1702" t="s">
        <v>1153</v>
      </c>
      <c r="AA34" s="1702"/>
      <c r="AB34" s="1702"/>
      <c r="AC34" s="1702"/>
      <c r="AD34" s="608" t="s">
        <v>98</v>
      </c>
      <c r="AE34" s="609">
        <v>0</v>
      </c>
      <c r="AF34" s="618"/>
    </row>
    <row r="35" spans="2:37" s="138" customFormat="1" ht="7.5" customHeight="1">
      <c r="B35" s="363"/>
      <c r="E35" s="364"/>
      <c r="G35" s="362"/>
      <c r="H35" s="359"/>
      <c r="I35" s="611"/>
      <c r="J35" s="611"/>
      <c r="K35" s="611"/>
      <c r="L35" s="611"/>
      <c r="M35" s="611"/>
      <c r="N35" s="611"/>
      <c r="O35" s="611"/>
      <c r="P35" s="611"/>
      <c r="Q35" s="611"/>
      <c r="R35" s="611"/>
      <c r="S35" s="611"/>
      <c r="T35" s="611"/>
      <c r="U35" s="611"/>
      <c r="V35" s="611"/>
      <c r="W35" s="359"/>
      <c r="X35" s="365"/>
      <c r="Y35" s="365"/>
      <c r="Z35" s="365"/>
      <c r="AA35" s="365"/>
      <c r="AB35" s="359"/>
      <c r="AC35" s="359"/>
      <c r="AD35" s="612"/>
      <c r="AE35" s="613"/>
      <c r="AF35" s="618"/>
    </row>
    <row r="36" spans="2:37" s="138" customFormat="1" ht="21" customHeight="1">
      <c r="B36" s="363"/>
      <c r="E36" s="364"/>
      <c r="G36" s="497" t="s">
        <v>1091</v>
      </c>
      <c r="H36" s="488"/>
      <c r="I36" s="614"/>
      <c r="J36" s="614"/>
      <c r="K36" s="614"/>
      <c r="L36" s="614"/>
      <c r="M36" s="614"/>
      <c r="N36" s="614"/>
      <c r="O36" s="614"/>
      <c r="P36" s="614"/>
      <c r="Q36" s="614"/>
      <c r="R36" s="614"/>
      <c r="S36" s="614"/>
      <c r="T36" s="614"/>
      <c r="U36" s="614"/>
      <c r="V36" s="614"/>
      <c r="W36" s="488"/>
      <c r="X36" s="489"/>
      <c r="Y36" s="489"/>
      <c r="Z36" s="312"/>
      <c r="AA36" s="312"/>
      <c r="AD36" s="608"/>
      <c r="AE36" s="615"/>
      <c r="AF36" s="364"/>
    </row>
    <row r="37" spans="2:37" s="138" customFormat="1" ht="19.5" customHeight="1">
      <c r="B37" s="363"/>
      <c r="E37" s="364"/>
      <c r="G37" s="363"/>
      <c r="H37" s="1712" t="s">
        <v>137</v>
      </c>
      <c r="I37" s="1713" t="s">
        <v>1092</v>
      </c>
      <c r="J37" s="1714"/>
      <c r="K37" s="1714"/>
      <c r="L37" s="1714"/>
      <c r="M37" s="1714"/>
      <c r="N37" s="1714"/>
      <c r="O37" s="1714"/>
      <c r="P37" s="1714"/>
      <c r="Q37" s="1714"/>
      <c r="R37" s="1714"/>
      <c r="S37" s="1714"/>
      <c r="T37" s="1714"/>
      <c r="U37" s="1715"/>
      <c r="V37" s="1611" t="s">
        <v>1062</v>
      </c>
      <c r="W37" s="1701"/>
      <c r="X37" s="1701"/>
      <c r="Y37" s="312" t="s">
        <v>1062</v>
      </c>
      <c r="Z37" s="1702" t="s">
        <v>1093</v>
      </c>
      <c r="AA37" s="1702"/>
      <c r="AD37" s="608" t="s">
        <v>98</v>
      </c>
      <c r="AE37" s="609">
        <v>5</v>
      </c>
      <c r="AF37" s="364"/>
    </row>
    <row r="38" spans="2:37" s="138" customFormat="1" ht="30.75" customHeight="1">
      <c r="B38" s="604"/>
      <c r="C38" s="482"/>
      <c r="D38" s="482"/>
      <c r="E38" s="476"/>
      <c r="G38" s="363"/>
      <c r="H38" s="1712"/>
      <c r="I38" s="1716"/>
      <c r="J38" s="1372"/>
      <c r="K38" s="1372"/>
      <c r="L38" s="1372"/>
      <c r="M38" s="1372"/>
      <c r="N38" s="1372"/>
      <c r="O38" s="1372"/>
      <c r="P38" s="1372"/>
      <c r="Q38" s="1372"/>
      <c r="R38" s="1372"/>
      <c r="S38" s="1372"/>
      <c r="T38" s="1372"/>
      <c r="U38" s="1373"/>
      <c r="V38" s="1612"/>
      <c r="W38" s="1701"/>
      <c r="X38" s="1701"/>
      <c r="Y38" s="312" t="s">
        <v>1062</v>
      </c>
      <c r="Z38" s="1702" t="s">
        <v>1094</v>
      </c>
      <c r="AA38" s="1702"/>
      <c r="AB38" s="1702"/>
      <c r="AC38" s="1721"/>
      <c r="AD38" s="608" t="s">
        <v>98</v>
      </c>
      <c r="AE38" s="609">
        <v>3</v>
      </c>
      <c r="AF38" s="364"/>
    </row>
    <row r="39" spans="2:37" s="138" customFormat="1" ht="38.25" customHeight="1">
      <c r="B39" s="604"/>
      <c r="C39" s="482"/>
      <c r="D39" s="482"/>
      <c r="E39" s="476"/>
      <c r="G39" s="357"/>
      <c r="H39" s="1717"/>
      <c r="I39" s="1718"/>
      <c r="J39" s="1702"/>
      <c r="K39" s="1702"/>
      <c r="L39" s="1702"/>
      <c r="M39" s="1702"/>
      <c r="N39" s="1702"/>
      <c r="O39" s="1702"/>
      <c r="P39" s="1702"/>
      <c r="Q39" s="1702"/>
      <c r="R39" s="1702"/>
      <c r="S39" s="1702"/>
      <c r="T39" s="1702"/>
      <c r="U39" s="1719"/>
      <c r="V39" s="1611"/>
      <c r="W39" s="1720"/>
      <c r="X39" s="1709"/>
      <c r="Y39" s="467" t="s">
        <v>1062</v>
      </c>
      <c r="Z39" s="1702" t="s">
        <v>1095</v>
      </c>
      <c r="AA39" s="1702"/>
      <c r="AB39" s="1702"/>
      <c r="AC39" s="1721"/>
      <c r="AD39" s="608" t="s">
        <v>98</v>
      </c>
      <c r="AE39" s="609">
        <v>1</v>
      </c>
      <c r="AF39" s="364"/>
    </row>
    <row r="40" spans="2:37" s="138" customFormat="1" ht="19.5" customHeight="1">
      <c r="B40" s="604"/>
      <c r="C40" s="482"/>
      <c r="D40" s="482"/>
      <c r="E40" s="476"/>
      <c r="G40" s="363"/>
      <c r="H40" s="1712"/>
      <c r="I40" s="1716"/>
      <c r="J40" s="1372"/>
      <c r="K40" s="1372"/>
      <c r="L40" s="1372"/>
      <c r="M40" s="1372"/>
      <c r="N40" s="1372"/>
      <c r="O40" s="1372"/>
      <c r="P40" s="1372"/>
      <c r="Q40" s="1372"/>
      <c r="R40" s="1372"/>
      <c r="S40" s="1372"/>
      <c r="T40" s="1372"/>
      <c r="U40" s="1373"/>
      <c r="V40" s="1611"/>
      <c r="W40" s="1701"/>
      <c r="X40" s="1701"/>
      <c r="Y40" s="312" t="s">
        <v>1062</v>
      </c>
      <c r="Z40" s="1702" t="s">
        <v>1097</v>
      </c>
      <c r="AA40" s="1702"/>
      <c r="AB40" s="1702"/>
      <c r="AD40" s="608" t="s">
        <v>98</v>
      </c>
      <c r="AE40" s="609">
        <v>0</v>
      </c>
      <c r="AF40" s="364"/>
    </row>
    <row r="41" spans="2:37" s="138" customFormat="1" ht="7.5" customHeight="1">
      <c r="B41" s="604"/>
      <c r="C41" s="482"/>
      <c r="D41" s="482"/>
      <c r="E41" s="476"/>
      <c r="G41" s="362"/>
      <c r="H41" s="359"/>
      <c r="I41" s="611"/>
      <c r="J41" s="611"/>
      <c r="K41" s="611"/>
      <c r="L41" s="611"/>
      <c r="M41" s="611"/>
      <c r="N41" s="611"/>
      <c r="O41" s="611"/>
      <c r="P41" s="611"/>
      <c r="Q41" s="611"/>
      <c r="R41" s="611"/>
      <c r="S41" s="611"/>
      <c r="T41" s="611"/>
      <c r="U41" s="611"/>
      <c r="V41" s="611"/>
      <c r="W41" s="359"/>
      <c r="X41" s="359"/>
      <c r="Y41" s="365"/>
      <c r="Z41" s="620"/>
      <c r="AA41" s="620"/>
      <c r="AB41" s="359"/>
      <c r="AC41" s="359"/>
      <c r="AD41" s="623"/>
      <c r="AE41" s="613"/>
      <c r="AF41" s="364"/>
    </row>
    <row r="42" spans="2:37" s="138" customFormat="1" ht="21" customHeight="1">
      <c r="B42" s="616"/>
      <c r="C42" s="508"/>
      <c r="D42" s="508"/>
      <c r="E42" s="617"/>
      <c r="G42" s="497" t="s">
        <v>1098</v>
      </c>
      <c r="H42" s="488"/>
      <c r="I42" s="614"/>
      <c r="J42" s="614"/>
      <c r="K42" s="614"/>
      <c r="L42" s="614"/>
      <c r="M42" s="614"/>
      <c r="N42" s="614"/>
      <c r="O42" s="614"/>
      <c r="P42" s="614"/>
      <c r="Q42" s="614"/>
      <c r="R42" s="614"/>
      <c r="S42" s="614"/>
      <c r="T42" s="614"/>
      <c r="U42" s="614"/>
      <c r="V42" s="614"/>
      <c r="W42" s="488"/>
      <c r="X42" s="488"/>
      <c r="Y42" s="489"/>
      <c r="Z42" s="488"/>
      <c r="AA42" s="488"/>
      <c r="AB42" s="488"/>
      <c r="AC42" s="488"/>
      <c r="AD42" s="608"/>
      <c r="AE42" s="615"/>
      <c r="AF42" s="364"/>
    </row>
    <row r="43" spans="2:37" s="138" customFormat="1" ht="42" customHeight="1">
      <c r="B43" s="616"/>
      <c r="C43" s="508"/>
      <c r="D43" s="508"/>
      <c r="E43" s="617"/>
      <c r="G43" s="363"/>
      <c r="H43" s="605" t="s">
        <v>137</v>
      </c>
      <c r="I43" s="1471" t="s">
        <v>1099</v>
      </c>
      <c r="J43" s="1471"/>
      <c r="K43" s="1471"/>
      <c r="L43" s="1471"/>
      <c r="M43" s="1471"/>
      <c r="N43" s="606"/>
      <c r="O43" s="607" t="s">
        <v>781</v>
      </c>
      <c r="P43" s="1700" t="s">
        <v>1062</v>
      </c>
      <c r="Q43" s="1701" t="s">
        <v>1100</v>
      </c>
      <c r="R43" s="1471" t="s">
        <v>1101</v>
      </c>
      <c r="S43" s="1471"/>
      <c r="T43" s="1471"/>
      <c r="U43" s="1471"/>
      <c r="V43" s="1471"/>
      <c r="W43" s="1354"/>
      <c r="X43" s="1354"/>
      <c r="Y43" s="312" t="s">
        <v>1062</v>
      </c>
      <c r="Z43" s="1702" t="s">
        <v>1102</v>
      </c>
      <c r="AA43" s="1702"/>
      <c r="AB43" s="1702"/>
      <c r="AC43" s="1721"/>
      <c r="AD43" s="608" t="s">
        <v>98</v>
      </c>
      <c r="AE43" s="609">
        <v>5</v>
      </c>
      <c r="AF43" s="364"/>
    </row>
    <row r="44" spans="2:37" s="138" customFormat="1" ht="40.5" customHeight="1">
      <c r="B44" s="363"/>
      <c r="E44" s="364"/>
      <c r="G44" s="363"/>
      <c r="H44" s="605" t="s">
        <v>965</v>
      </c>
      <c r="I44" s="1471" t="s">
        <v>1154</v>
      </c>
      <c r="J44" s="1471"/>
      <c r="K44" s="1471"/>
      <c r="L44" s="1471"/>
      <c r="M44" s="1471"/>
      <c r="N44" s="611"/>
      <c r="O44" s="536" t="s">
        <v>781</v>
      </c>
      <c r="P44" s="1700"/>
      <c r="Q44" s="1701"/>
      <c r="R44" s="1471"/>
      <c r="S44" s="1471"/>
      <c r="T44" s="1471"/>
      <c r="U44" s="1471"/>
      <c r="V44" s="1471"/>
      <c r="W44" s="1354"/>
      <c r="X44" s="1354"/>
      <c r="Y44" s="312" t="s">
        <v>1062</v>
      </c>
      <c r="Z44" s="1702" t="s">
        <v>912</v>
      </c>
      <c r="AA44" s="1702"/>
      <c r="AB44" s="1702"/>
      <c r="AC44" s="1721"/>
      <c r="AD44" s="608" t="s">
        <v>98</v>
      </c>
      <c r="AE44" s="609">
        <v>3</v>
      </c>
      <c r="AF44" s="364"/>
    </row>
    <row r="45" spans="2:37" s="138" customFormat="1" ht="30" customHeight="1">
      <c r="B45" s="363"/>
      <c r="E45" s="364"/>
      <c r="G45" s="363"/>
      <c r="H45" s="605" t="s">
        <v>969</v>
      </c>
      <c r="I45" s="1697" t="s">
        <v>1104</v>
      </c>
      <c r="J45" s="1416"/>
      <c r="K45" s="1416"/>
      <c r="L45" s="1416"/>
      <c r="M45" s="1417"/>
      <c r="N45" s="606"/>
      <c r="O45" s="607" t="s">
        <v>782</v>
      </c>
      <c r="P45" s="1700"/>
      <c r="Q45" s="1701"/>
      <c r="R45" s="1471"/>
      <c r="S45" s="1471"/>
      <c r="T45" s="1471"/>
      <c r="U45" s="1471"/>
      <c r="V45" s="1471"/>
      <c r="W45" s="1354"/>
      <c r="X45" s="1354"/>
      <c r="Y45" s="312" t="s">
        <v>1062</v>
      </c>
      <c r="Z45" s="1362" t="s">
        <v>1105</v>
      </c>
      <c r="AA45" s="1362"/>
      <c r="AD45" s="608" t="s">
        <v>98</v>
      </c>
      <c r="AE45" s="609">
        <v>2</v>
      </c>
      <c r="AF45" s="364"/>
    </row>
    <row r="46" spans="2:37" s="138" customFormat="1" ht="21" customHeight="1">
      <c r="B46" s="363"/>
      <c r="E46" s="364"/>
      <c r="G46" s="363"/>
      <c r="H46" s="605" t="s">
        <v>1063</v>
      </c>
      <c r="I46" s="1697" t="s">
        <v>1106</v>
      </c>
      <c r="J46" s="1416"/>
      <c r="K46" s="1416"/>
      <c r="L46" s="1416"/>
      <c r="M46" s="1417"/>
      <c r="N46" s="610"/>
      <c r="O46" s="536" t="s">
        <v>762</v>
      </c>
      <c r="P46" s="1700"/>
      <c r="Q46" s="1701"/>
      <c r="R46" s="1471"/>
      <c r="S46" s="1471"/>
      <c r="T46" s="1471"/>
      <c r="U46" s="1471"/>
      <c r="V46" s="1471"/>
      <c r="W46" s="1354"/>
      <c r="X46" s="1354"/>
      <c r="Y46" s="312" t="s">
        <v>1062</v>
      </c>
      <c r="Z46" s="1702" t="s">
        <v>1107</v>
      </c>
      <c r="AA46" s="1702"/>
      <c r="AB46" s="1702"/>
      <c r="AD46" s="608" t="s">
        <v>98</v>
      </c>
      <c r="AE46" s="609">
        <v>0</v>
      </c>
      <c r="AF46" s="364"/>
    </row>
    <row r="47" spans="2:37" s="138" customFormat="1" ht="7.5" customHeight="1">
      <c r="B47" s="363"/>
      <c r="E47" s="364"/>
      <c r="G47" s="362"/>
      <c r="H47" s="359"/>
      <c r="I47" s="611"/>
      <c r="J47" s="611"/>
      <c r="K47" s="611"/>
      <c r="L47" s="611"/>
      <c r="M47" s="611"/>
      <c r="N47" s="611"/>
      <c r="O47" s="611"/>
      <c r="P47" s="611"/>
      <c r="Q47" s="611"/>
      <c r="R47" s="611"/>
      <c r="S47" s="611"/>
      <c r="T47" s="611"/>
      <c r="U47" s="611"/>
      <c r="V47" s="611"/>
      <c r="W47" s="359"/>
      <c r="X47" s="359"/>
      <c r="Y47" s="365"/>
      <c r="Z47" s="359"/>
      <c r="AA47" s="359"/>
      <c r="AB47" s="359"/>
      <c r="AC47" s="359"/>
      <c r="AD47" s="612"/>
      <c r="AE47" s="613"/>
      <c r="AF47" s="624"/>
      <c r="AH47" s="625"/>
      <c r="AI47" s="625"/>
      <c r="AJ47" s="312"/>
      <c r="AK47" s="312"/>
    </row>
    <row r="48" spans="2:37" s="138" customFormat="1" ht="21" customHeight="1">
      <c r="B48" s="604"/>
      <c r="C48" s="482"/>
      <c r="D48" s="482"/>
      <c r="E48" s="476"/>
      <c r="G48" s="497" t="s">
        <v>1108</v>
      </c>
      <c r="H48" s="488"/>
      <c r="I48" s="614"/>
      <c r="J48" s="614"/>
      <c r="K48" s="614"/>
      <c r="L48" s="614"/>
      <c r="M48" s="614"/>
      <c r="N48" s="614"/>
      <c r="O48" s="614"/>
      <c r="P48" s="614"/>
      <c r="Q48" s="614"/>
      <c r="R48" s="614"/>
      <c r="S48" s="614"/>
      <c r="T48" s="614"/>
      <c r="U48" s="614"/>
      <c r="V48" s="614"/>
      <c r="W48" s="488"/>
      <c r="X48" s="488"/>
      <c r="Y48" s="489"/>
      <c r="Z48" s="489"/>
      <c r="AA48" s="489"/>
      <c r="AB48" s="488"/>
      <c r="AC48" s="488"/>
      <c r="AD48" s="608"/>
      <c r="AE48" s="615"/>
      <c r="AF48" s="364"/>
    </row>
    <row r="49" spans="2:32" s="138" customFormat="1" ht="43.5" customHeight="1">
      <c r="B49" s="604"/>
      <c r="C49" s="482"/>
      <c r="D49" s="482"/>
      <c r="E49" s="476"/>
      <c r="G49" s="363"/>
      <c r="H49" s="605" t="s">
        <v>137</v>
      </c>
      <c r="I49" s="1471" t="s">
        <v>1109</v>
      </c>
      <c r="J49" s="1471"/>
      <c r="K49" s="1471"/>
      <c r="L49" s="1471"/>
      <c r="M49" s="1471"/>
      <c r="N49" s="606"/>
      <c r="O49" s="607" t="s">
        <v>781</v>
      </c>
      <c r="P49" s="1700" t="s">
        <v>1062</v>
      </c>
      <c r="Q49" s="1701" t="s">
        <v>1100</v>
      </c>
      <c r="R49" s="1471" t="s">
        <v>1101</v>
      </c>
      <c r="S49" s="1471"/>
      <c r="T49" s="1471"/>
      <c r="U49" s="1471"/>
      <c r="V49" s="1471"/>
      <c r="W49" s="1354"/>
      <c r="X49" s="1354"/>
      <c r="Y49" s="312" t="s">
        <v>1062</v>
      </c>
      <c r="Z49" s="1702" t="s">
        <v>1155</v>
      </c>
      <c r="AA49" s="1702"/>
      <c r="AB49" s="1702"/>
      <c r="AC49" s="1702"/>
      <c r="AD49" s="608" t="s">
        <v>98</v>
      </c>
      <c r="AE49" s="609">
        <v>5</v>
      </c>
      <c r="AF49" s="364"/>
    </row>
    <row r="50" spans="2:32" s="138" customFormat="1" ht="30" customHeight="1">
      <c r="B50" s="616"/>
      <c r="C50" s="508"/>
      <c r="D50" s="508"/>
      <c r="E50" s="617"/>
      <c r="G50" s="363"/>
      <c r="H50" s="605" t="s">
        <v>965</v>
      </c>
      <c r="I50" s="1471" t="s">
        <v>1110</v>
      </c>
      <c r="J50" s="1471"/>
      <c r="K50" s="1471"/>
      <c r="L50" s="1471"/>
      <c r="M50" s="1471"/>
      <c r="N50" s="610"/>
      <c r="O50" s="536" t="s">
        <v>781</v>
      </c>
      <c r="P50" s="1700"/>
      <c r="Q50" s="1701"/>
      <c r="R50" s="1471"/>
      <c r="S50" s="1471"/>
      <c r="T50" s="1471"/>
      <c r="U50" s="1471"/>
      <c r="V50" s="1471"/>
      <c r="W50" s="1354"/>
      <c r="X50" s="1354"/>
      <c r="Y50" s="312" t="s">
        <v>1062</v>
      </c>
      <c r="Z50" s="1702" t="s">
        <v>908</v>
      </c>
      <c r="AA50" s="1702"/>
      <c r="AB50" s="1702"/>
      <c r="AC50" s="1702"/>
      <c r="AD50" s="608" t="s">
        <v>98</v>
      </c>
      <c r="AE50" s="609">
        <v>3</v>
      </c>
      <c r="AF50" s="364"/>
    </row>
    <row r="51" spans="2:32" s="138" customFormat="1" ht="30" customHeight="1">
      <c r="B51" s="616"/>
      <c r="C51" s="508"/>
      <c r="D51" s="508"/>
      <c r="E51" s="617"/>
      <c r="G51" s="363"/>
      <c r="H51" s="605" t="s">
        <v>969</v>
      </c>
      <c r="I51" s="1697" t="s">
        <v>1112</v>
      </c>
      <c r="J51" s="1416"/>
      <c r="K51" s="1416"/>
      <c r="L51" s="1416"/>
      <c r="M51" s="1417"/>
      <c r="N51" s="606"/>
      <c r="O51" s="607" t="s">
        <v>782</v>
      </c>
      <c r="P51" s="1700"/>
      <c r="Q51" s="1701"/>
      <c r="R51" s="1471"/>
      <c r="S51" s="1471"/>
      <c r="T51" s="1471"/>
      <c r="U51" s="1471"/>
      <c r="V51" s="1471"/>
      <c r="W51" s="1354"/>
      <c r="X51" s="1354"/>
      <c r="Y51" s="312" t="s">
        <v>1062</v>
      </c>
      <c r="Z51" s="1702" t="s">
        <v>1111</v>
      </c>
      <c r="AA51" s="1702"/>
      <c r="AB51" s="1702"/>
      <c r="AC51" s="1702"/>
      <c r="AD51" s="608" t="s">
        <v>98</v>
      </c>
      <c r="AE51" s="609">
        <v>1</v>
      </c>
      <c r="AF51" s="364"/>
    </row>
    <row r="52" spans="2:32" s="138" customFormat="1" ht="25.5" customHeight="1">
      <c r="B52" s="616"/>
      <c r="C52" s="508"/>
      <c r="D52" s="508"/>
      <c r="E52" s="617"/>
      <c r="G52" s="363"/>
      <c r="H52" s="605" t="s">
        <v>1063</v>
      </c>
      <c r="I52" s="1697" t="s">
        <v>1114</v>
      </c>
      <c r="J52" s="1416"/>
      <c r="K52" s="1416"/>
      <c r="L52" s="1416"/>
      <c r="M52" s="1417"/>
      <c r="N52" s="610"/>
      <c r="O52" s="536" t="s">
        <v>762</v>
      </c>
      <c r="P52" s="1700"/>
      <c r="Q52" s="1701"/>
      <c r="R52" s="1471"/>
      <c r="S52" s="1471"/>
      <c r="T52" s="1471"/>
      <c r="U52" s="1471"/>
      <c r="V52" s="1471"/>
      <c r="W52" s="1354"/>
      <c r="X52" s="1354"/>
      <c r="Y52" s="312"/>
      <c r="Z52" s="1702" t="s">
        <v>1113</v>
      </c>
      <c r="AA52" s="1702"/>
      <c r="AB52" s="1702"/>
      <c r="AC52" s="1721"/>
      <c r="AD52" s="608" t="s">
        <v>98</v>
      </c>
      <c r="AE52" s="609">
        <v>0</v>
      </c>
      <c r="AF52" s="364"/>
    </row>
    <row r="53" spans="2:32" s="138" customFormat="1" ht="6.75" customHeight="1">
      <c r="B53" s="616"/>
      <c r="C53" s="508"/>
      <c r="D53" s="508"/>
      <c r="E53" s="617"/>
      <c r="G53" s="362"/>
      <c r="H53" s="359"/>
      <c r="I53" s="611"/>
      <c r="J53" s="611"/>
      <c r="K53" s="611"/>
      <c r="L53" s="611"/>
      <c r="M53" s="611"/>
      <c r="N53" s="611"/>
      <c r="O53" s="611"/>
      <c r="P53" s="611"/>
      <c r="Q53" s="611"/>
      <c r="R53" s="611"/>
      <c r="S53" s="611"/>
      <c r="T53" s="611"/>
      <c r="U53" s="611"/>
      <c r="V53" s="611"/>
      <c r="W53" s="359"/>
      <c r="X53" s="359"/>
      <c r="Y53" s="365"/>
      <c r="Z53" s="365"/>
      <c r="AA53" s="365"/>
      <c r="AB53" s="359"/>
      <c r="AC53" s="359"/>
      <c r="AD53" s="612"/>
      <c r="AE53" s="613"/>
      <c r="AF53" s="364"/>
    </row>
    <row r="54" spans="2:32" s="138" customFormat="1" ht="21" customHeight="1">
      <c r="B54" s="616"/>
      <c r="C54" s="508"/>
      <c r="D54" s="508"/>
      <c r="E54" s="617"/>
      <c r="G54" s="497" t="s">
        <v>1115</v>
      </c>
      <c r="H54" s="488"/>
      <c r="I54" s="614"/>
      <c r="J54" s="614"/>
      <c r="K54" s="614"/>
      <c r="L54" s="614"/>
      <c r="M54" s="614"/>
      <c r="N54" s="614"/>
      <c r="O54" s="614"/>
      <c r="P54" s="614"/>
      <c r="Q54" s="614"/>
      <c r="R54" s="614"/>
      <c r="S54" s="614"/>
      <c r="T54" s="614"/>
      <c r="U54" s="614"/>
      <c r="V54" s="614"/>
      <c r="W54" s="488"/>
      <c r="X54" s="488"/>
      <c r="Y54" s="489"/>
      <c r="Z54" s="489"/>
      <c r="AA54" s="489"/>
      <c r="AB54" s="488"/>
      <c r="AC54" s="488"/>
      <c r="AD54" s="608"/>
      <c r="AE54" s="615"/>
      <c r="AF54" s="364"/>
    </row>
    <row r="55" spans="2:32" s="138" customFormat="1" ht="30" customHeight="1">
      <c r="B55" s="363"/>
      <c r="E55" s="364"/>
      <c r="G55" s="363"/>
      <c r="H55" s="605" t="s">
        <v>137</v>
      </c>
      <c r="I55" s="1471" t="s">
        <v>1116</v>
      </c>
      <c r="J55" s="1471"/>
      <c r="K55" s="1471"/>
      <c r="L55" s="1471"/>
      <c r="M55" s="1471"/>
      <c r="N55" s="626"/>
      <c r="O55" s="607" t="s">
        <v>762</v>
      </c>
      <c r="P55" s="1611" t="s">
        <v>1062</v>
      </c>
      <c r="Q55" s="1701" t="s">
        <v>969</v>
      </c>
      <c r="R55" s="1713" t="s">
        <v>1117</v>
      </c>
      <c r="S55" s="1714"/>
      <c r="T55" s="1714"/>
      <c r="U55" s="1714"/>
      <c r="V55" s="1715"/>
      <c r="W55" s="1374"/>
      <c r="X55" s="1376" t="s">
        <v>892</v>
      </c>
      <c r="Y55" s="312" t="s">
        <v>1062</v>
      </c>
      <c r="Z55" s="1702" t="s">
        <v>1118</v>
      </c>
      <c r="AA55" s="1702"/>
      <c r="AB55" s="1702"/>
      <c r="AC55" s="1721"/>
      <c r="AD55" s="608" t="s">
        <v>98</v>
      </c>
      <c r="AE55" s="609">
        <v>5</v>
      </c>
      <c r="AF55" s="364"/>
    </row>
    <row r="56" spans="2:32" s="138" customFormat="1" ht="19.5" customHeight="1">
      <c r="B56" s="363"/>
      <c r="E56" s="364"/>
      <c r="G56" s="363"/>
      <c r="H56" s="1712" t="s">
        <v>965</v>
      </c>
      <c r="I56" s="1713" t="s">
        <v>1119</v>
      </c>
      <c r="J56" s="1714"/>
      <c r="K56" s="1714"/>
      <c r="L56" s="1714"/>
      <c r="M56" s="1715"/>
      <c r="N56" s="1459"/>
      <c r="O56" s="1480" t="s">
        <v>762</v>
      </c>
      <c r="P56" s="1456"/>
      <c r="Q56" s="1701"/>
      <c r="R56" s="1718"/>
      <c r="S56" s="1702"/>
      <c r="T56" s="1702"/>
      <c r="U56" s="1702"/>
      <c r="V56" s="1719"/>
      <c r="W56" s="1584"/>
      <c r="X56" s="1585"/>
      <c r="Y56" s="312" t="s">
        <v>1062</v>
      </c>
      <c r="Z56" s="1702" t="s">
        <v>1120</v>
      </c>
      <c r="AA56" s="1702"/>
      <c r="AB56" s="1702"/>
      <c r="AC56" s="1721"/>
      <c r="AD56" s="608" t="s">
        <v>98</v>
      </c>
      <c r="AE56" s="609">
        <v>3</v>
      </c>
      <c r="AF56" s="364"/>
    </row>
    <row r="57" spans="2:32" s="138" customFormat="1" ht="19.5" customHeight="1">
      <c r="B57" s="363"/>
      <c r="E57" s="364"/>
      <c r="G57" s="363"/>
      <c r="H57" s="1712"/>
      <c r="I57" s="1716"/>
      <c r="J57" s="1372"/>
      <c r="K57" s="1372"/>
      <c r="L57" s="1372"/>
      <c r="M57" s="1373"/>
      <c r="N57" s="1612"/>
      <c r="O57" s="1452"/>
      <c r="P57" s="537"/>
      <c r="Q57" s="1701"/>
      <c r="R57" s="1716"/>
      <c r="S57" s="1372"/>
      <c r="T57" s="1372"/>
      <c r="U57" s="1372"/>
      <c r="V57" s="1373"/>
      <c r="W57" s="1581"/>
      <c r="X57" s="1583"/>
      <c r="Y57" s="312" t="s">
        <v>1062</v>
      </c>
      <c r="Z57" s="1702" t="s">
        <v>1121</v>
      </c>
      <c r="AA57" s="1702"/>
      <c r="AB57" s="1702"/>
      <c r="AC57" s="1721"/>
      <c r="AD57" s="608" t="s">
        <v>98</v>
      </c>
      <c r="AE57" s="609">
        <v>0</v>
      </c>
      <c r="AF57" s="364"/>
    </row>
    <row r="58" spans="2:32" s="138" customFormat="1" ht="7.5" customHeight="1">
      <c r="B58" s="363"/>
      <c r="E58" s="364"/>
      <c r="G58" s="362"/>
      <c r="H58" s="622"/>
      <c r="I58" s="620"/>
      <c r="J58" s="620"/>
      <c r="K58" s="620"/>
      <c r="L58" s="620"/>
      <c r="M58" s="620"/>
      <c r="N58" s="611"/>
      <c r="O58" s="535"/>
      <c r="P58" s="611"/>
      <c r="Q58" s="611"/>
      <c r="R58" s="611"/>
      <c r="S58" s="611"/>
      <c r="T58" s="611"/>
      <c r="U58" s="611"/>
      <c r="V58" s="611"/>
      <c r="W58" s="359"/>
      <c r="X58" s="359"/>
      <c r="Y58" s="365"/>
      <c r="Z58" s="619"/>
      <c r="AA58" s="619"/>
      <c r="AB58" s="359"/>
      <c r="AC58" s="359"/>
      <c r="AD58" s="623"/>
      <c r="AE58" s="613"/>
      <c r="AF58" s="364"/>
    </row>
    <row r="59" spans="2:32" s="138" customFormat="1" ht="21" customHeight="1">
      <c r="B59" s="604"/>
      <c r="C59" s="482"/>
      <c r="D59" s="482"/>
      <c r="E59" s="476"/>
      <c r="G59" s="497" t="s">
        <v>1122</v>
      </c>
      <c r="H59" s="627"/>
      <c r="I59" s="628"/>
      <c r="J59" s="628"/>
      <c r="K59" s="628"/>
      <c r="L59" s="628"/>
      <c r="M59" s="628"/>
      <c r="N59" s="529"/>
      <c r="O59" s="614"/>
      <c r="P59" s="614"/>
      <c r="Q59" s="614"/>
      <c r="R59" s="614"/>
      <c r="S59" s="614"/>
      <c r="T59" s="614"/>
      <c r="U59" s="614"/>
      <c r="V59" s="614"/>
      <c r="W59" s="488"/>
      <c r="X59" s="488"/>
      <c r="Y59" s="489"/>
      <c r="Z59" s="489"/>
      <c r="AA59" s="489"/>
      <c r="AB59" s="488"/>
      <c r="AC59" s="488"/>
      <c r="AD59" s="608"/>
      <c r="AE59" s="615"/>
      <c r="AF59" s="364"/>
    </row>
    <row r="60" spans="2:32" s="138" customFormat="1" ht="48.75" customHeight="1">
      <c r="B60" s="604"/>
      <c r="C60" s="482"/>
      <c r="D60" s="482"/>
      <c r="E60" s="476"/>
      <c r="G60" s="363"/>
      <c r="H60" s="605" t="s">
        <v>137</v>
      </c>
      <c r="I60" s="1723" t="s">
        <v>1156</v>
      </c>
      <c r="J60" s="1723"/>
      <c r="K60" s="1723"/>
      <c r="L60" s="1723"/>
      <c r="M60" s="1723"/>
      <c r="N60" s="626"/>
      <c r="O60" s="607" t="s">
        <v>782</v>
      </c>
      <c r="P60" s="1611" t="s">
        <v>1062</v>
      </c>
      <c r="Q60" s="1701" t="s">
        <v>969</v>
      </c>
      <c r="R60" s="1471" t="s">
        <v>1117</v>
      </c>
      <c r="S60" s="1471"/>
      <c r="T60" s="1471"/>
      <c r="U60" s="1471"/>
      <c r="V60" s="1471"/>
      <c r="W60" s="1374"/>
      <c r="X60" s="1376" t="s">
        <v>892</v>
      </c>
      <c r="Y60" s="312" t="s">
        <v>1062</v>
      </c>
      <c r="Z60" s="1702" t="s">
        <v>1073</v>
      </c>
      <c r="AA60" s="1702"/>
      <c r="AB60" s="1702"/>
      <c r="AC60" s="1721"/>
      <c r="AD60" s="608" t="s">
        <v>98</v>
      </c>
      <c r="AE60" s="609">
        <v>5</v>
      </c>
      <c r="AF60" s="364"/>
    </row>
    <row r="61" spans="2:32" s="138" customFormat="1" ht="19.5" customHeight="1">
      <c r="B61" s="604"/>
      <c r="C61" s="482"/>
      <c r="D61" s="482"/>
      <c r="E61" s="476"/>
      <c r="G61" s="363"/>
      <c r="H61" s="1712" t="s">
        <v>965</v>
      </c>
      <c r="I61" s="1723" t="s">
        <v>1124</v>
      </c>
      <c r="J61" s="1723"/>
      <c r="K61" s="1723"/>
      <c r="L61" s="1723"/>
      <c r="M61" s="1723"/>
      <c r="N61" s="1459"/>
      <c r="O61" s="1480" t="s">
        <v>782</v>
      </c>
      <c r="P61" s="1456"/>
      <c r="Q61" s="1701"/>
      <c r="R61" s="1471"/>
      <c r="S61" s="1471"/>
      <c r="T61" s="1471"/>
      <c r="U61" s="1471"/>
      <c r="V61" s="1471"/>
      <c r="W61" s="1584"/>
      <c r="X61" s="1585"/>
      <c r="Y61" s="312" t="s">
        <v>1062</v>
      </c>
      <c r="Z61" s="1702" t="s">
        <v>1075</v>
      </c>
      <c r="AA61" s="1702"/>
      <c r="AB61" s="1702"/>
      <c r="AC61" s="1721"/>
      <c r="AD61" s="608" t="s">
        <v>98</v>
      </c>
      <c r="AE61" s="609">
        <v>3</v>
      </c>
      <c r="AF61" s="364"/>
    </row>
    <row r="62" spans="2:32" s="138" customFormat="1" ht="19.5" customHeight="1">
      <c r="B62" s="604"/>
      <c r="C62" s="482"/>
      <c r="D62" s="482"/>
      <c r="E62" s="476"/>
      <c r="G62" s="363"/>
      <c r="H62" s="1712"/>
      <c r="I62" s="1723"/>
      <c r="J62" s="1723"/>
      <c r="K62" s="1723"/>
      <c r="L62" s="1723"/>
      <c r="M62" s="1723"/>
      <c r="N62" s="1612"/>
      <c r="O62" s="1452"/>
      <c r="P62" s="537"/>
      <c r="Q62" s="1701"/>
      <c r="R62" s="1471"/>
      <c r="S62" s="1471"/>
      <c r="T62" s="1471"/>
      <c r="U62" s="1471"/>
      <c r="V62" s="1471"/>
      <c r="W62" s="1581"/>
      <c r="X62" s="1583"/>
      <c r="Y62" s="312" t="s">
        <v>1062</v>
      </c>
      <c r="Z62" s="1702" t="s">
        <v>1077</v>
      </c>
      <c r="AA62" s="1702"/>
      <c r="AB62" s="1702"/>
      <c r="AC62" s="1721"/>
      <c r="AD62" s="608" t="s">
        <v>98</v>
      </c>
      <c r="AE62" s="609">
        <v>0</v>
      </c>
      <c r="AF62" s="364"/>
    </row>
    <row r="63" spans="2:32" s="138" customFormat="1" ht="7.5" customHeight="1">
      <c r="B63" s="604"/>
      <c r="C63" s="482"/>
      <c r="D63" s="482"/>
      <c r="E63" s="476"/>
      <c r="G63" s="362"/>
      <c r="H63" s="622"/>
      <c r="I63" s="620"/>
      <c r="J63" s="620"/>
      <c r="K63" s="620"/>
      <c r="L63" s="620"/>
      <c r="M63" s="620"/>
      <c r="N63" s="611"/>
      <c r="O63" s="535"/>
      <c r="P63" s="611"/>
      <c r="Q63" s="619"/>
      <c r="R63" s="620"/>
      <c r="S63" s="620"/>
      <c r="T63" s="620"/>
      <c r="U63" s="620"/>
      <c r="V63" s="620"/>
      <c r="W63" s="359"/>
      <c r="X63" s="365"/>
      <c r="Y63" s="359"/>
      <c r="Z63" s="359"/>
      <c r="AA63" s="359"/>
      <c r="AB63" s="359"/>
      <c r="AC63" s="359"/>
      <c r="AD63" s="629"/>
      <c r="AE63" s="613"/>
      <c r="AF63" s="364"/>
    </row>
    <row r="64" spans="2:32" s="138" customFormat="1" ht="21" customHeight="1">
      <c r="B64" s="616"/>
      <c r="C64" s="508"/>
      <c r="D64" s="508"/>
      <c r="E64" s="617"/>
      <c r="G64" s="497" t="s">
        <v>1125</v>
      </c>
      <c r="H64" s="488"/>
      <c r="I64" s="614"/>
      <c r="J64" s="614"/>
      <c r="K64" s="614"/>
      <c r="L64" s="614"/>
      <c r="M64" s="614"/>
      <c r="N64" s="614"/>
      <c r="O64" s="614"/>
      <c r="P64" s="614"/>
      <c r="Q64" s="614"/>
      <c r="R64" s="614"/>
      <c r="S64" s="614"/>
      <c r="T64" s="614"/>
      <c r="U64" s="614"/>
      <c r="V64" s="614"/>
      <c r="W64" s="488"/>
      <c r="X64" s="488"/>
      <c r="Y64" s="488"/>
      <c r="Z64" s="488"/>
      <c r="AA64" s="488"/>
      <c r="AB64" s="488"/>
      <c r="AC64" s="488"/>
      <c r="AD64" s="630"/>
      <c r="AE64" s="615"/>
      <c r="AF64" s="364"/>
    </row>
    <row r="65" spans="2:32" s="138" customFormat="1" ht="48.75" customHeight="1">
      <c r="B65" s="616"/>
      <c r="C65" s="508"/>
      <c r="D65" s="508"/>
      <c r="E65" s="617"/>
      <c r="G65" s="363"/>
      <c r="H65" s="605" t="s">
        <v>137</v>
      </c>
      <c r="I65" s="1723" t="s">
        <v>1126</v>
      </c>
      <c r="J65" s="1723"/>
      <c r="K65" s="1723"/>
      <c r="L65" s="1723"/>
      <c r="M65" s="1723"/>
      <c r="N65" s="626"/>
      <c r="O65" s="607" t="s">
        <v>782</v>
      </c>
      <c r="P65" s="1700" t="s">
        <v>1062</v>
      </c>
      <c r="Q65" s="1701" t="s">
        <v>969</v>
      </c>
      <c r="R65" s="1471" t="s">
        <v>1117</v>
      </c>
      <c r="S65" s="1471"/>
      <c r="T65" s="1471"/>
      <c r="U65" s="1471"/>
      <c r="V65" s="1471"/>
      <c r="W65" s="1374"/>
      <c r="X65" s="1376" t="s">
        <v>892</v>
      </c>
      <c r="Y65" s="312" t="s">
        <v>1062</v>
      </c>
      <c r="Z65" s="1702" t="s">
        <v>1073</v>
      </c>
      <c r="AA65" s="1702"/>
      <c r="AB65" s="1702"/>
      <c r="AC65" s="1721"/>
      <c r="AD65" s="608" t="s">
        <v>98</v>
      </c>
      <c r="AE65" s="609">
        <v>5</v>
      </c>
      <c r="AF65" s="364"/>
    </row>
    <row r="66" spans="2:32" s="138" customFormat="1" ht="19.5" customHeight="1">
      <c r="B66" s="616"/>
      <c r="C66" s="508"/>
      <c r="D66" s="508"/>
      <c r="E66" s="617"/>
      <c r="G66" s="363"/>
      <c r="H66" s="1712" t="s">
        <v>965</v>
      </c>
      <c r="I66" s="1723" t="s">
        <v>1124</v>
      </c>
      <c r="J66" s="1723"/>
      <c r="K66" s="1723"/>
      <c r="L66" s="1723"/>
      <c r="M66" s="1723"/>
      <c r="N66" s="1459"/>
      <c r="O66" s="1480" t="s">
        <v>782</v>
      </c>
      <c r="P66" s="1457"/>
      <c r="Q66" s="1701"/>
      <c r="R66" s="1471"/>
      <c r="S66" s="1471"/>
      <c r="T66" s="1471"/>
      <c r="U66" s="1471"/>
      <c r="V66" s="1471"/>
      <c r="W66" s="1584"/>
      <c r="X66" s="1585"/>
      <c r="Y66" s="467" t="s">
        <v>1062</v>
      </c>
      <c r="Z66" s="1702" t="s">
        <v>1075</v>
      </c>
      <c r="AA66" s="1702"/>
      <c r="AB66" s="1702"/>
      <c r="AC66" s="1721"/>
      <c r="AD66" s="608" t="s">
        <v>98</v>
      </c>
      <c r="AE66" s="609">
        <v>3</v>
      </c>
      <c r="AF66" s="364"/>
    </row>
    <row r="67" spans="2:32" s="138" customFormat="1" ht="19.5" customHeight="1">
      <c r="B67" s="616"/>
      <c r="C67" s="508"/>
      <c r="D67" s="508"/>
      <c r="E67" s="617"/>
      <c r="G67" s="363"/>
      <c r="H67" s="1712"/>
      <c r="I67" s="1723"/>
      <c r="J67" s="1723"/>
      <c r="K67" s="1723"/>
      <c r="L67" s="1723"/>
      <c r="M67" s="1723"/>
      <c r="N67" s="1612"/>
      <c r="O67" s="1452"/>
      <c r="P67" s="537"/>
      <c r="Q67" s="1701"/>
      <c r="R67" s="1471"/>
      <c r="S67" s="1471"/>
      <c r="T67" s="1471"/>
      <c r="U67" s="1471"/>
      <c r="V67" s="1471"/>
      <c r="W67" s="1581"/>
      <c r="X67" s="1583"/>
      <c r="Y67" s="467" t="s">
        <v>1062</v>
      </c>
      <c r="Z67" s="1702" t="s">
        <v>1077</v>
      </c>
      <c r="AA67" s="1702"/>
      <c r="AB67" s="1702"/>
      <c r="AC67" s="1721"/>
      <c r="AD67" s="608" t="s">
        <v>98</v>
      </c>
      <c r="AE67" s="609">
        <v>0</v>
      </c>
      <c r="AF67" s="364"/>
    </row>
    <row r="68" spans="2:32" s="138" customFormat="1" ht="7.5" customHeight="1" thickBot="1">
      <c r="B68" s="616"/>
      <c r="C68" s="508"/>
      <c r="D68" s="508"/>
      <c r="E68" s="617"/>
      <c r="G68" s="362"/>
      <c r="H68" s="622"/>
      <c r="I68" s="620"/>
      <c r="J68" s="620"/>
      <c r="K68" s="620"/>
      <c r="L68" s="620"/>
      <c r="M68" s="620"/>
      <c r="N68" s="359"/>
      <c r="O68" s="365"/>
      <c r="P68" s="359"/>
      <c r="Q68" s="622"/>
      <c r="R68" s="620"/>
      <c r="S68" s="620"/>
      <c r="T68" s="620"/>
      <c r="U68" s="620"/>
      <c r="V68" s="620"/>
      <c r="W68" s="365"/>
      <c r="X68" s="365"/>
      <c r="Y68" s="365"/>
      <c r="Z68" s="619"/>
      <c r="AA68" s="619"/>
      <c r="AB68" s="359"/>
      <c r="AC68" s="359"/>
      <c r="AD68" s="631"/>
      <c r="AE68" s="632"/>
      <c r="AF68" s="364"/>
    </row>
    <row r="69" spans="2:32" s="138" customFormat="1" ht="24.75" customHeight="1" thickBot="1">
      <c r="B69" s="616"/>
      <c r="C69" s="508"/>
      <c r="D69" s="508"/>
      <c r="E69" s="617"/>
      <c r="H69" s="506"/>
      <c r="I69" s="625"/>
      <c r="J69" s="625"/>
      <c r="K69" s="625"/>
      <c r="L69" s="625"/>
      <c r="M69" s="625"/>
      <c r="O69" s="312"/>
      <c r="Q69" s="506"/>
      <c r="R69" s="625"/>
      <c r="S69" s="625"/>
      <c r="T69" s="625"/>
      <c r="U69" s="625"/>
      <c r="V69" s="625"/>
      <c r="W69" s="312"/>
      <c r="X69" s="312"/>
      <c r="Y69" s="312"/>
      <c r="Z69" s="633"/>
      <c r="AA69" s="633"/>
      <c r="AB69" s="365"/>
      <c r="AC69" s="365"/>
      <c r="AD69" s="1725" t="s">
        <v>1127</v>
      </c>
      <c r="AE69" s="1725"/>
      <c r="AF69" s="364"/>
    </row>
    <row r="70" spans="2:32" s="138" customFormat="1" ht="15" customHeight="1">
      <c r="B70" s="363"/>
      <c r="E70" s="364"/>
      <c r="I70" s="1354" t="s">
        <v>1128</v>
      </c>
      <c r="J70" s="1354"/>
      <c r="K70" s="1354"/>
      <c r="L70" s="1354"/>
      <c r="M70" s="1354"/>
      <c r="N70" s="1354"/>
      <c r="O70" s="1354"/>
      <c r="P70" s="1354"/>
      <c r="Q70" s="1354"/>
      <c r="R70" s="1354"/>
      <c r="S70" s="1354"/>
      <c r="T70" s="1354"/>
      <c r="U70" s="1354"/>
      <c r="V70" s="1354"/>
      <c r="W70" s="1354"/>
      <c r="X70" s="1354"/>
      <c r="Y70" s="1354"/>
      <c r="Z70" s="1354"/>
      <c r="AA70" s="1354"/>
      <c r="AB70" s="1354" t="s">
        <v>802</v>
      </c>
      <c r="AC70" s="1348"/>
      <c r="AD70" s="1726"/>
      <c r="AE70" s="1727"/>
      <c r="AF70" s="364"/>
    </row>
    <row r="71" spans="2:32" s="138" customFormat="1" ht="15" customHeight="1" thickBot="1">
      <c r="B71" s="363"/>
      <c r="E71" s="364"/>
      <c r="H71" s="506"/>
      <c r="I71" s="1354"/>
      <c r="J71" s="1354"/>
      <c r="K71" s="1354"/>
      <c r="L71" s="1354"/>
      <c r="M71" s="1354"/>
      <c r="N71" s="1354"/>
      <c r="O71" s="1354"/>
      <c r="P71" s="1354"/>
      <c r="Q71" s="1354"/>
      <c r="R71" s="1354"/>
      <c r="S71" s="1354"/>
      <c r="T71" s="1354"/>
      <c r="U71" s="1354"/>
      <c r="V71" s="1354"/>
      <c r="W71" s="1354"/>
      <c r="X71" s="1354"/>
      <c r="Y71" s="1354"/>
      <c r="Z71" s="1354"/>
      <c r="AA71" s="1354"/>
      <c r="AB71" s="1354"/>
      <c r="AC71" s="1348"/>
      <c r="AD71" s="1728"/>
      <c r="AE71" s="1729"/>
      <c r="AF71" s="364"/>
    </row>
    <row r="72" spans="2:32" s="138" customFormat="1" ht="7.5" customHeight="1">
      <c r="B72" s="362"/>
      <c r="C72" s="359"/>
      <c r="D72" s="359"/>
      <c r="E72" s="360"/>
      <c r="F72" s="359"/>
      <c r="G72" s="359"/>
      <c r="H72" s="622"/>
      <c r="I72" s="622"/>
      <c r="J72" s="622"/>
      <c r="K72" s="359"/>
      <c r="L72" s="620"/>
      <c r="M72" s="620"/>
      <c r="N72" s="365"/>
      <c r="O72" s="365"/>
      <c r="P72" s="365"/>
      <c r="Q72" s="365"/>
      <c r="R72" s="365"/>
      <c r="S72" s="365"/>
      <c r="T72" s="365"/>
      <c r="U72" s="365"/>
      <c r="V72" s="365"/>
      <c r="W72" s="365"/>
      <c r="X72" s="365"/>
      <c r="Y72" s="365"/>
      <c r="Z72" s="365"/>
      <c r="AA72" s="365"/>
      <c r="AB72" s="365"/>
      <c r="AC72" s="365"/>
      <c r="AD72" s="634"/>
      <c r="AE72" s="365"/>
      <c r="AF72" s="360"/>
    </row>
    <row r="73" spans="2:32" s="138" customFormat="1" ht="5.25" customHeight="1"/>
    <row r="74" spans="2:32" s="138" customFormat="1" ht="22.5" customHeight="1">
      <c r="B74" s="497" t="s">
        <v>1129</v>
      </c>
      <c r="C74" s="488"/>
      <c r="D74" s="488"/>
      <c r="E74" s="488"/>
      <c r="F74" s="488"/>
      <c r="G74" s="488"/>
      <c r="H74" s="488"/>
      <c r="I74" s="488"/>
      <c r="J74" s="488"/>
      <c r="K74" s="488"/>
      <c r="L74" s="488"/>
      <c r="M74" s="488"/>
      <c r="N74" s="488"/>
      <c r="O74" s="488"/>
      <c r="P74" s="488"/>
      <c r="Q74" s="488"/>
      <c r="R74" s="488"/>
      <c r="S74" s="488"/>
      <c r="T74" s="488"/>
      <c r="U74" s="488"/>
      <c r="V74" s="488"/>
      <c r="W74" s="488"/>
      <c r="X74" s="488"/>
      <c r="Y74" s="488"/>
      <c r="Z74" s="488"/>
      <c r="AA74" s="488"/>
      <c r="AB74" s="488"/>
      <c r="AC74" s="488"/>
      <c r="AD74" s="488"/>
      <c r="AE74" s="488"/>
      <c r="AF74" s="491"/>
    </row>
    <row r="75" spans="2:32" s="138" customFormat="1" ht="7.5" customHeight="1">
      <c r="B75" s="363"/>
      <c r="C75" s="497"/>
      <c r="D75" s="488"/>
      <c r="E75" s="488"/>
      <c r="F75" s="491"/>
      <c r="G75" s="488"/>
      <c r="H75" s="488"/>
      <c r="I75" s="488"/>
      <c r="J75" s="488"/>
      <c r="K75" s="488"/>
      <c r="L75" s="488"/>
      <c r="M75" s="488"/>
      <c r="N75" s="488"/>
      <c r="O75" s="488"/>
      <c r="P75" s="488"/>
      <c r="Q75" s="488"/>
      <c r="R75" s="488"/>
      <c r="S75" s="488"/>
      <c r="T75" s="488"/>
      <c r="U75" s="488"/>
      <c r="V75" s="488"/>
      <c r="W75" s="488"/>
      <c r="X75" s="488"/>
      <c r="Y75" s="488"/>
      <c r="Z75" s="488"/>
      <c r="AA75" s="488"/>
      <c r="AB75" s="488"/>
      <c r="AC75" s="497"/>
      <c r="AD75" s="488"/>
      <c r="AE75" s="491"/>
      <c r="AF75" s="364"/>
    </row>
    <row r="76" spans="2:32" s="138" customFormat="1">
      <c r="B76" s="363"/>
      <c r="C76" s="363"/>
      <c r="F76" s="364"/>
      <c r="J76" s="359"/>
      <c r="K76" s="359"/>
      <c r="L76" s="359"/>
      <c r="M76" s="359"/>
      <c r="N76" s="359"/>
      <c r="O76" s="359"/>
      <c r="P76" s="359"/>
      <c r="Q76" s="359"/>
      <c r="R76" s="359"/>
      <c r="S76" s="359"/>
      <c r="T76" s="359"/>
      <c r="U76" s="359"/>
      <c r="V76" s="359"/>
      <c r="W76" s="359"/>
      <c r="X76" s="359"/>
      <c r="Y76" s="359"/>
      <c r="Z76" s="359"/>
      <c r="AA76" s="359"/>
      <c r="AC76" s="635" t="s">
        <v>882</v>
      </c>
      <c r="AD76" s="520" t="s">
        <v>15</v>
      </c>
      <c r="AE76" s="636" t="s">
        <v>883</v>
      </c>
      <c r="AF76" s="364"/>
    </row>
    <row r="77" spans="2:32" s="138" customFormat="1" ht="27" customHeight="1">
      <c r="B77" s="363"/>
      <c r="C77" s="1491" t="s">
        <v>1130</v>
      </c>
      <c r="D77" s="1365"/>
      <c r="E77" s="1365"/>
      <c r="F77" s="1495"/>
      <c r="G77" s="482"/>
      <c r="H77" s="482"/>
      <c r="J77" s="605" t="s">
        <v>137</v>
      </c>
      <c r="K77" s="1724" t="s">
        <v>1131</v>
      </c>
      <c r="L77" s="1724"/>
      <c r="M77" s="1724"/>
      <c r="N77" s="1724"/>
      <c r="O77" s="1724"/>
      <c r="P77" s="1724"/>
      <c r="Q77" s="1724"/>
      <c r="R77" s="1724"/>
      <c r="S77" s="1724"/>
      <c r="T77" s="1724"/>
      <c r="U77" s="1724"/>
      <c r="V77" s="1724"/>
      <c r="W77" s="1724"/>
      <c r="X77" s="1724"/>
      <c r="Y77" s="1724"/>
      <c r="Z77" s="1724"/>
      <c r="AA77" s="1724"/>
      <c r="AB77" s="637"/>
      <c r="AC77" s="467" t="s">
        <v>98</v>
      </c>
      <c r="AD77" s="312" t="s">
        <v>15</v>
      </c>
      <c r="AE77" s="505" t="s">
        <v>98</v>
      </c>
      <c r="AF77" s="364"/>
    </row>
    <row r="78" spans="2:32" s="138" customFormat="1" ht="27" customHeight="1">
      <c r="B78" s="363"/>
      <c r="C78" s="616"/>
      <c r="D78" s="508"/>
      <c r="E78" s="508"/>
      <c r="F78" s="617"/>
      <c r="G78" s="482"/>
      <c r="H78" s="482"/>
      <c r="J78" s="605" t="s">
        <v>965</v>
      </c>
      <c r="K78" s="1724" t="s">
        <v>1132</v>
      </c>
      <c r="L78" s="1724"/>
      <c r="M78" s="1724"/>
      <c r="N78" s="1724"/>
      <c r="O78" s="1724"/>
      <c r="P78" s="1724"/>
      <c r="Q78" s="1724"/>
      <c r="R78" s="1724"/>
      <c r="S78" s="1724"/>
      <c r="T78" s="1724"/>
      <c r="U78" s="1724"/>
      <c r="V78" s="1724"/>
      <c r="W78" s="1724"/>
      <c r="X78" s="1724"/>
      <c r="Y78" s="1724"/>
      <c r="Z78" s="1724"/>
      <c r="AA78" s="1724"/>
      <c r="AB78" s="638"/>
      <c r="AC78" s="467" t="s">
        <v>98</v>
      </c>
      <c r="AD78" s="312" t="s">
        <v>15</v>
      </c>
      <c r="AE78" s="505" t="s">
        <v>98</v>
      </c>
      <c r="AF78" s="469"/>
    </row>
    <row r="79" spans="2:32" s="138" customFormat="1" ht="27" customHeight="1">
      <c r="B79" s="363"/>
      <c r="C79" s="616"/>
      <c r="D79" s="508"/>
      <c r="E79" s="508"/>
      <c r="F79" s="617"/>
      <c r="G79" s="482"/>
      <c r="H79" s="482"/>
      <c r="J79" s="605" t="s">
        <v>969</v>
      </c>
      <c r="K79" s="1724" t="s">
        <v>1133</v>
      </c>
      <c r="L79" s="1724"/>
      <c r="M79" s="1724"/>
      <c r="N79" s="1724"/>
      <c r="O79" s="1724"/>
      <c r="P79" s="1724"/>
      <c r="Q79" s="1724"/>
      <c r="R79" s="1724"/>
      <c r="S79" s="1724"/>
      <c r="T79" s="1724"/>
      <c r="U79" s="1724"/>
      <c r="V79" s="1724"/>
      <c r="W79" s="1724"/>
      <c r="X79" s="1724"/>
      <c r="Y79" s="1724"/>
      <c r="Z79" s="1724"/>
      <c r="AA79" s="1724"/>
      <c r="AB79" s="638"/>
      <c r="AC79" s="467" t="s">
        <v>98</v>
      </c>
      <c r="AD79" s="312" t="s">
        <v>15</v>
      </c>
      <c r="AE79" s="505" t="s">
        <v>98</v>
      </c>
      <c r="AF79" s="469"/>
    </row>
    <row r="80" spans="2:32" s="138" customFormat="1" ht="27" customHeight="1">
      <c r="B80" s="363"/>
      <c r="C80" s="616"/>
      <c r="D80" s="508"/>
      <c r="E80" s="508"/>
      <c r="F80" s="617"/>
      <c r="G80" s="482"/>
      <c r="H80" s="482"/>
      <c r="J80" s="605" t="s">
        <v>1063</v>
      </c>
      <c r="K80" s="1724" t="s">
        <v>1157</v>
      </c>
      <c r="L80" s="1724"/>
      <c r="M80" s="1724"/>
      <c r="N80" s="1724"/>
      <c r="O80" s="1724"/>
      <c r="P80" s="1724"/>
      <c r="Q80" s="1724"/>
      <c r="R80" s="1724"/>
      <c r="S80" s="1724"/>
      <c r="T80" s="1724"/>
      <c r="U80" s="1724"/>
      <c r="V80" s="1724"/>
      <c r="W80" s="1724"/>
      <c r="X80" s="1724"/>
      <c r="Y80" s="1724"/>
      <c r="Z80" s="1724"/>
      <c r="AA80" s="1724"/>
      <c r="AB80" s="638"/>
      <c r="AC80" s="467" t="s">
        <v>98</v>
      </c>
      <c r="AD80" s="312" t="s">
        <v>15</v>
      </c>
      <c r="AE80" s="505" t="s">
        <v>98</v>
      </c>
      <c r="AF80" s="469"/>
    </row>
    <row r="81" spans="2:32" s="138" customFormat="1" ht="11.25" customHeight="1">
      <c r="B81" s="363"/>
      <c r="C81" s="362"/>
      <c r="D81" s="359"/>
      <c r="E81" s="359"/>
      <c r="F81" s="360"/>
      <c r="G81" s="359"/>
      <c r="H81" s="359"/>
      <c r="I81" s="359"/>
      <c r="J81" s="359"/>
      <c r="K81" s="359"/>
      <c r="L81" s="359"/>
      <c r="M81" s="359"/>
      <c r="N81" s="359"/>
      <c r="O81" s="359"/>
      <c r="P81" s="359"/>
      <c r="Q81" s="359"/>
      <c r="R81" s="359"/>
      <c r="S81" s="359"/>
      <c r="T81" s="359"/>
      <c r="U81" s="359"/>
      <c r="V81" s="359"/>
      <c r="W81" s="359"/>
      <c r="X81" s="359"/>
      <c r="Y81" s="359"/>
      <c r="Z81" s="359"/>
      <c r="AA81" s="359"/>
      <c r="AB81" s="359"/>
      <c r="AC81" s="362"/>
      <c r="AD81" s="359"/>
      <c r="AE81" s="360"/>
      <c r="AF81" s="364"/>
    </row>
    <row r="82" spans="2:32" s="138" customFormat="1" ht="7.5" customHeight="1">
      <c r="B82" s="363"/>
      <c r="C82" s="497"/>
      <c r="D82" s="488"/>
      <c r="E82" s="488"/>
      <c r="F82" s="491"/>
      <c r="G82" s="488"/>
      <c r="H82" s="488"/>
      <c r="I82" s="488"/>
      <c r="J82" s="488"/>
      <c r="K82" s="488"/>
      <c r="L82" s="488"/>
      <c r="M82" s="488"/>
      <c r="N82" s="488"/>
      <c r="O82" s="488"/>
      <c r="P82" s="488"/>
      <c r="Q82" s="488"/>
      <c r="R82" s="488"/>
      <c r="S82" s="488"/>
      <c r="T82" s="488"/>
      <c r="U82" s="488"/>
      <c r="V82" s="488"/>
      <c r="W82" s="488"/>
      <c r="X82" s="488"/>
      <c r="Y82" s="488"/>
      <c r="Z82" s="488"/>
      <c r="AA82" s="488"/>
      <c r="AB82" s="488"/>
      <c r="AC82" s="497"/>
      <c r="AD82" s="488"/>
      <c r="AE82" s="491"/>
      <c r="AF82" s="364"/>
    </row>
    <row r="83" spans="2:32" s="138" customFormat="1">
      <c r="B83" s="363"/>
      <c r="C83" s="363"/>
      <c r="F83" s="364"/>
      <c r="J83" s="359"/>
      <c r="K83" s="359"/>
      <c r="L83" s="359"/>
      <c r="M83" s="359"/>
      <c r="N83" s="359"/>
      <c r="O83" s="359"/>
      <c r="P83" s="359"/>
      <c r="Q83" s="359"/>
      <c r="R83" s="359"/>
      <c r="S83" s="359"/>
      <c r="T83" s="359"/>
      <c r="U83" s="359"/>
      <c r="V83" s="359"/>
      <c r="W83" s="359"/>
      <c r="X83" s="359"/>
      <c r="Y83" s="359"/>
      <c r="Z83" s="359"/>
      <c r="AA83" s="359"/>
      <c r="AC83" s="635" t="s">
        <v>882</v>
      </c>
      <c r="AD83" s="520" t="s">
        <v>15</v>
      </c>
      <c r="AE83" s="636" t="s">
        <v>883</v>
      </c>
      <c r="AF83" s="364"/>
    </row>
    <row r="84" spans="2:32" s="138" customFormat="1" ht="24.75" customHeight="1">
      <c r="B84" s="363"/>
      <c r="C84" s="1491" t="s">
        <v>1135</v>
      </c>
      <c r="D84" s="1365"/>
      <c r="E84" s="1365"/>
      <c r="F84" s="1495"/>
      <c r="G84" s="482"/>
      <c r="H84" s="482"/>
      <c r="J84" s="605" t="s">
        <v>137</v>
      </c>
      <c r="K84" s="1724" t="s">
        <v>1136</v>
      </c>
      <c r="L84" s="1724"/>
      <c r="M84" s="1724"/>
      <c r="N84" s="1724"/>
      <c r="O84" s="1724"/>
      <c r="P84" s="1724"/>
      <c r="Q84" s="1724"/>
      <c r="R84" s="1724"/>
      <c r="S84" s="1724"/>
      <c r="T84" s="1724"/>
      <c r="U84" s="1724"/>
      <c r="V84" s="1724"/>
      <c r="W84" s="1724"/>
      <c r="X84" s="1724"/>
      <c r="Y84" s="1724"/>
      <c r="Z84" s="1724"/>
      <c r="AA84" s="1724"/>
      <c r="AB84" s="637"/>
      <c r="AC84" s="467" t="s">
        <v>98</v>
      </c>
      <c r="AD84" s="312" t="s">
        <v>15</v>
      </c>
      <c r="AE84" s="505" t="s">
        <v>98</v>
      </c>
      <c r="AF84" s="364"/>
    </row>
    <row r="85" spans="2:32" s="138" customFormat="1" ht="24.75" customHeight="1">
      <c r="B85" s="363"/>
      <c r="C85" s="604"/>
      <c r="D85" s="482"/>
      <c r="E85" s="482"/>
      <c r="F85" s="476"/>
      <c r="G85" s="482"/>
      <c r="H85" s="482"/>
      <c r="J85" s="605" t="s">
        <v>965</v>
      </c>
      <c r="K85" s="1724" t="s">
        <v>1132</v>
      </c>
      <c r="L85" s="1724"/>
      <c r="M85" s="1724"/>
      <c r="N85" s="1724"/>
      <c r="O85" s="1724"/>
      <c r="P85" s="1724"/>
      <c r="Q85" s="1724"/>
      <c r="R85" s="1724"/>
      <c r="S85" s="1724"/>
      <c r="T85" s="1724"/>
      <c r="U85" s="1724"/>
      <c r="V85" s="1724"/>
      <c r="W85" s="1724"/>
      <c r="X85" s="1724"/>
      <c r="Y85" s="1724"/>
      <c r="Z85" s="1724"/>
      <c r="AA85" s="1724"/>
      <c r="AB85" s="638"/>
      <c r="AC85" s="467" t="s">
        <v>98</v>
      </c>
      <c r="AD85" s="312" t="s">
        <v>15</v>
      </c>
      <c r="AE85" s="505" t="s">
        <v>98</v>
      </c>
      <c r="AF85" s="364"/>
    </row>
    <row r="86" spans="2:32" s="138" customFormat="1" ht="24.75" customHeight="1">
      <c r="B86" s="363"/>
      <c r="C86" s="604"/>
      <c r="D86" s="482"/>
      <c r="E86" s="482"/>
      <c r="F86" s="476"/>
      <c r="G86" s="482"/>
      <c r="H86" s="482"/>
      <c r="J86" s="605" t="s">
        <v>969</v>
      </c>
      <c r="K86" s="1724" t="s">
        <v>1133</v>
      </c>
      <c r="L86" s="1724"/>
      <c r="M86" s="1724"/>
      <c r="N86" s="1724"/>
      <c r="O86" s="1724"/>
      <c r="P86" s="1724"/>
      <c r="Q86" s="1724"/>
      <c r="R86" s="1724"/>
      <c r="S86" s="1724"/>
      <c r="T86" s="1724"/>
      <c r="U86" s="1724"/>
      <c r="V86" s="1724"/>
      <c r="W86" s="1724"/>
      <c r="X86" s="1724"/>
      <c r="Y86" s="1724"/>
      <c r="Z86" s="1724"/>
      <c r="AA86" s="1724"/>
      <c r="AB86" s="638"/>
      <c r="AC86" s="467" t="s">
        <v>98</v>
      </c>
      <c r="AD86" s="312" t="s">
        <v>15</v>
      </c>
      <c r="AE86" s="505" t="s">
        <v>98</v>
      </c>
      <c r="AF86" s="364"/>
    </row>
    <row r="87" spans="2:32" s="138" customFormat="1" ht="27" customHeight="1">
      <c r="B87" s="363"/>
      <c r="C87" s="616"/>
      <c r="D87" s="508"/>
      <c r="E87" s="508"/>
      <c r="F87" s="617"/>
      <c r="G87" s="482"/>
      <c r="H87" s="482"/>
      <c r="J87" s="605" t="s">
        <v>1063</v>
      </c>
      <c r="K87" s="1724" t="s">
        <v>1157</v>
      </c>
      <c r="L87" s="1724"/>
      <c r="M87" s="1724"/>
      <c r="N87" s="1724"/>
      <c r="O87" s="1724"/>
      <c r="P87" s="1724"/>
      <c r="Q87" s="1724"/>
      <c r="R87" s="1724"/>
      <c r="S87" s="1724"/>
      <c r="T87" s="1724"/>
      <c r="U87" s="1724"/>
      <c r="V87" s="1724"/>
      <c r="W87" s="1724"/>
      <c r="X87" s="1724"/>
      <c r="Y87" s="1724"/>
      <c r="Z87" s="1724"/>
      <c r="AA87" s="1724"/>
      <c r="AB87" s="638"/>
      <c r="AC87" s="467" t="s">
        <v>98</v>
      </c>
      <c r="AD87" s="312" t="s">
        <v>15</v>
      </c>
      <c r="AE87" s="505" t="s">
        <v>98</v>
      </c>
      <c r="AF87" s="469"/>
    </row>
    <row r="88" spans="2:32" s="138" customFormat="1" ht="24.75" customHeight="1">
      <c r="B88" s="363"/>
      <c r="C88" s="604"/>
      <c r="D88" s="482"/>
      <c r="E88" s="482"/>
      <c r="F88" s="476"/>
      <c r="G88" s="482"/>
      <c r="H88" s="482"/>
      <c r="J88" s="605" t="s">
        <v>1100</v>
      </c>
      <c r="K88" s="1724" t="s">
        <v>1137</v>
      </c>
      <c r="L88" s="1724"/>
      <c r="M88" s="1724"/>
      <c r="N88" s="1724"/>
      <c r="O88" s="1724"/>
      <c r="P88" s="1724"/>
      <c r="Q88" s="1724"/>
      <c r="R88" s="1724"/>
      <c r="S88" s="1724"/>
      <c r="T88" s="1724"/>
      <c r="U88" s="1724"/>
      <c r="V88" s="1724"/>
      <c r="W88" s="1724"/>
      <c r="X88" s="1724"/>
      <c r="Y88" s="1724"/>
      <c r="Z88" s="1724"/>
      <c r="AA88" s="1724"/>
      <c r="AB88" s="638"/>
      <c r="AC88" s="467" t="s">
        <v>98</v>
      </c>
      <c r="AD88" s="312" t="s">
        <v>15</v>
      </c>
      <c r="AE88" s="505" t="s">
        <v>98</v>
      </c>
      <c r="AF88" s="364"/>
    </row>
    <row r="89" spans="2:32" s="138" customFormat="1" ht="24.75" customHeight="1">
      <c r="B89" s="363"/>
      <c r="C89" s="604"/>
      <c r="D89" s="482"/>
      <c r="E89" s="482"/>
      <c r="F89" s="476"/>
      <c r="G89" s="482"/>
      <c r="H89" s="482"/>
      <c r="J89" s="605" t="s">
        <v>1138</v>
      </c>
      <c r="K89" s="1724" t="s">
        <v>1139</v>
      </c>
      <c r="L89" s="1724"/>
      <c r="M89" s="1724"/>
      <c r="N89" s="1724"/>
      <c r="O89" s="1724"/>
      <c r="P89" s="1724"/>
      <c r="Q89" s="1724"/>
      <c r="R89" s="1724"/>
      <c r="S89" s="1724"/>
      <c r="T89" s="1724"/>
      <c r="U89" s="1724"/>
      <c r="V89" s="1724"/>
      <c r="W89" s="1724"/>
      <c r="X89" s="1724"/>
      <c r="Y89" s="1724"/>
      <c r="Z89" s="1724"/>
      <c r="AA89" s="1724"/>
      <c r="AB89" s="638"/>
      <c r="AC89" s="467" t="s">
        <v>98</v>
      </c>
      <c r="AD89" s="312" t="s">
        <v>15</v>
      </c>
      <c r="AE89" s="505" t="s">
        <v>98</v>
      </c>
      <c r="AF89" s="364"/>
    </row>
    <row r="90" spans="2:32" s="138" customFormat="1" ht="7.5" customHeight="1">
      <c r="B90" s="363"/>
      <c r="C90" s="362"/>
      <c r="D90" s="359"/>
      <c r="E90" s="359"/>
      <c r="F90" s="360"/>
      <c r="G90" s="359"/>
      <c r="H90" s="359"/>
      <c r="I90" s="359"/>
      <c r="J90" s="359"/>
      <c r="K90" s="359"/>
      <c r="L90" s="359"/>
      <c r="M90" s="359"/>
      <c r="N90" s="359"/>
      <c r="O90" s="359"/>
      <c r="P90" s="359"/>
      <c r="Q90" s="359"/>
      <c r="R90" s="359"/>
      <c r="S90" s="359"/>
      <c r="T90" s="359"/>
      <c r="U90" s="359"/>
      <c r="V90" s="359"/>
      <c r="W90" s="359"/>
      <c r="X90" s="359"/>
      <c r="Y90" s="359"/>
      <c r="Z90" s="359"/>
      <c r="AA90" s="359"/>
      <c r="AB90" s="359"/>
      <c r="AC90" s="362"/>
      <c r="AD90" s="359"/>
      <c r="AE90" s="360"/>
      <c r="AF90" s="364"/>
    </row>
    <row r="91" spans="2:32" s="138" customFormat="1" ht="15" customHeight="1">
      <c r="B91" s="363"/>
      <c r="H91" s="506"/>
      <c r="I91" s="506"/>
      <c r="J91" s="506"/>
      <c r="L91" s="625"/>
      <c r="M91" s="625"/>
      <c r="N91" s="312"/>
      <c r="O91" s="312"/>
      <c r="P91" s="312"/>
      <c r="Q91" s="312"/>
      <c r="R91" s="312"/>
      <c r="S91" s="312"/>
      <c r="T91" s="312"/>
      <c r="U91" s="312"/>
      <c r="V91" s="312"/>
      <c r="W91" s="312"/>
      <c r="X91" s="312"/>
      <c r="Y91" s="312"/>
      <c r="Z91" s="312"/>
      <c r="AA91" s="312"/>
      <c r="AB91" s="312"/>
      <c r="AC91" s="312"/>
      <c r="AD91" s="639"/>
      <c r="AE91" s="312"/>
      <c r="AF91" s="364"/>
    </row>
    <row r="92" spans="2:32" s="138" customFormat="1" ht="22.5" customHeight="1">
      <c r="B92" s="363" t="s">
        <v>1140</v>
      </c>
      <c r="AF92" s="364"/>
    </row>
    <row r="93" spans="2:32" s="138" customFormat="1" ht="7.5" customHeight="1">
      <c r="B93" s="363"/>
      <c r="C93" s="497"/>
      <c r="D93" s="488"/>
      <c r="E93" s="488"/>
      <c r="F93" s="491"/>
      <c r="G93" s="488"/>
      <c r="H93" s="488"/>
      <c r="I93" s="488"/>
      <c r="J93" s="488"/>
      <c r="K93" s="488"/>
      <c r="L93" s="488"/>
      <c r="M93" s="488"/>
      <c r="N93" s="488"/>
      <c r="O93" s="488"/>
      <c r="P93" s="488"/>
      <c r="Q93" s="488"/>
      <c r="R93" s="488"/>
      <c r="S93" s="488"/>
      <c r="T93" s="488"/>
      <c r="U93" s="488"/>
      <c r="V93" s="488"/>
      <c r="W93" s="488"/>
      <c r="X93" s="488"/>
      <c r="Y93" s="488"/>
      <c r="Z93" s="488"/>
      <c r="AA93" s="488"/>
      <c r="AB93" s="488"/>
      <c r="AC93" s="497"/>
      <c r="AD93" s="488"/>
      <c r="AE93" s="491"/>
      <c r="AF93" s="364"/>
    </row>
    <row r="94" spans="2:32" s="138" customFormat="1">
      <c r="B94" s="363"/>
      <c r="C94" s="363"/>
      <c r="F94" s="364"/>
      <c r="J94" s="359"/>
      <c r="K94" s="359"/>
      <c r="L94" s="359"/>
      <c r="M94" s="359"/>
      <c r="N94" s="359"/>
      <c r="O94" s="359"/>
      <c r="P94" s="359"/>
      <c r="Q94" s="359"/>
      <c r="R94" s="359"/>
      <c r="S94" s="359"/>
      <c r="T94" s="359"/>
      <c r="U94" s="359"/>
      <c r="V94" s="359"/>
      <c r="W94" s="359"/>
      <c r="X94" s="359"/>
      <c r="Y94" s="359"/>
      <c r="Z94" s="359"/>
      <c r="AA94" s="359"/>
      <c r="AC94" s="635" t="s">
        <v>882</v>
      </c>
      <c r="AD94" s="520" t="s">
        <v>15</v>
      </c>
      <c r="AE94" s="636" t="s">
        <v>883</v>
      </c>
      <c r="AF94" s="364"/>
    </row>
    <row r="95" spans="2:32" s="138" customFormat="1" ht="27" customHeight="1">
      <c r="B95" s="363"/>
      <c r="C95" s="1491" t="s">
        <v>1141</v>
      </c>
      <c r="D95" s="1365"/>
      <c r="E95" s="1365"/>
      <c r="F95" s="1495"/>
      <c r="J95" s="605" t="s">
        <v>137</v>
      </c>
      <c r="K95" s="1724" t="s">
        <v>1142</v>
      </c>
      <c r="L95" s="1724"/>
      <c r="M95" s="1724"/>
      <c r="N95" s="1724"/>
      <c r="O95" s="1724"/>
      <c r="P95" s="1724"/>
      <c r="Q95" s="1724"/>
      <c r="R95" s="1724"/>
      <c r="S95" s="1724"/>
      <c r="T95" s="1724"/>
      <c r="U95" s="1724"/>
      <c r="V95" s="1724"/>
      <c r="W95" s="1724"/>
      <c r="X95" s="1724"/>
      <c r="Y95" s="1724"/>
      <c r="Z95" s="1724"/>
      <c r="AA95" s="1724"/>
      <c r="AC95" s="467" t="s">
        <v>98</v>
      </c>
      <c r="AD95" s="312" t="s">
        <v>15</v>
      </c>
      <c r="AE95" s="505" t="s">
        <v>98</v>
      </c>
      <c r="AF95" s="364"/>
    </row>
    <row r="96" spans="2:32" s="138" customFormat="1" ht="27" customHeight="1">
      <c r="B96" s="363"/>
      <c r="C96" s="1491"/>
      <c r="D96" s="1365"/>
      <c r="E96" s="1365"/>
      <c r="F96" s="1495"/>
      <c r="G96" s="482"/>
      <c r="H96" s="482"/>
      <c r="J96" s="605" t="s">
        <v>965</v>
      </c>
      <c r="K96" s="1724" t="s">
        <v>1143</v>
      </c>
      <c r="L96" s="1724"/>
      <c r="M96" s="1724"/>
      <c r="N96" s="1724"/>
      <c r="O96" s="1724"/>
      <c r="P96" s="1724"/>
      <c r="Q96" s="1724"/>
      <c r="R96" s="1724"/>
      <c r="S96" s="1724"/>
      <c r="T96" s="1724"/>
      <c r="U96" s="1724"/>
      <c r="V96" s="1724"/>
      <c r="W96" s="1724"/>
      <c r="X96" s="1724"/>
      <c r="Y96" s="1724"/>
      <c r="Z96" s="1724"/>
      <c r="AA96" s="1724"/>
      <c r="AB96" s="637"/>
      <c r="AC96" s="467" t="s">
        <v>98</v>
      </c>
      <c r="AD96" s="312" t="s">
        <v>15</v>
      </c>
      <c r="AE96" s="505" t="s">
        <v>98</v>
      </c>
      <c r="AF96" s="364"/>
    </row>
    <row r="97" spans="2:32" s="138" customFormat="1" ht="27" customHeight="1">
      <c r="B97" s="363"/>
      <c r="C97" s="616"/>
      <c r="D97" s="508"/>
      <c r="E97" s="508"/>
      <c r="F97" s="617"/>
      <c r="G97" s="482"/>
      <c r="H97" s="482"/>
      <c r="J97" s="605" t="s">
        <v>969</v>
      </c>
      <c r="K97" s="1724" t="s">
        <v>1137</v>
      </c>
      <c r="L97" s="1724"/>
      <c r="M97" s="1724"/>
      <c r="N97" s="1724"/>
      <c r="O97" s="1724"/>
      <c r="P97" s="1724"/>
      <c r="Q97" s="1724"/>
      <c r="R97" s="1724"/>
      <c r="S97" s="1724"/>
      <c r="T97" s="1724"/>
      <c r="U97" s="1724"/>
      <c r="V97" s="1724"/>
      <c r="W97" s="1724"/>
      <c r="X97" s="1724"/>
      <c r="Y97" s="1724"/>
      <c r="Z97" s="1724"/>
      <c r="AA97" s="1724"/>
      <c r="AB97" s="638"/>
      <c r="AC97" s="467" t="s">
        <v>98</v>
      </c>
      <c r="AD97" s="312" t="s">
        <v>15</v>
      </c>
      <c r="AE97" s="505" t="s">
        <v>98</v>
      </c>
      <c r="AF97" s="469"/>
    </row>
    <row r="98" spans="2:32" s="138" customFormat="1" ht="11.25" customHeight="1">
      <c r="B98" s="363"/>
      <c r="C98" s="362"/>
      <c r="D98" s="359"/>
      <c r="E98" s="359"/>
      <c r="F98" s="360"/>
      <c r="G98" s="359"/>
      <c r="H98" s="359"/>
      <c r="I98" s="359"/>
      <c r="J98" s="359"/>
      <c r="K98" s="359"/>
      <c r="L98" s="359"/>
      <c r="M98" s="359"/>
      <c r="N98" s="359"/>
      <c r="O98" s="359"/>
      <c r="P98" s="359"/>
      <c r="Q98" s="359"/>
      <c r="R98" s="359"/>
      <c r="S98" s="359"/>
      <c r="T98" s="359"/>
      <c r="U98" s="359"/>
      <c r="V98" s="359"/>
      <c r="W98" s="359"/>
      <c r="X98" s="359"/>
      <c r="Y98" s="359"/>
      <c r="Z98" s="359"/>
      <c r="AA98" s="359"/>
      <c r="AB98" s="359"/>
      <c r="AC98" s="362"/>
      <c r="AD98" s="359"/>
      <c r="AE98" s="360"/>
      <c r="AF98" s="364"/>
    </row>
    <row r="99" spans="2:32" s="138" customFormat="1" ht="7.5" customHeight="1">
      <c r="B99" s="363"/>
      <c r="C99" s="497"/>
      <c r="D99" s="488"/>
      <c r="E99" s="488"/>
      <c r="F99" s="491"/>
      <c r="G99" s="488"/>
      <c r="H99" s="488"/>
      <c r="I99" s="488"/>
      <c r="J99" s="488"/>
      <c r="K99" s="488"/>
      <c r="L99" s="488"/>
      <c r="M99" s="488"/>
      <c r="N99" s="488"/>
      <c r="O99" s="488"/>
      <c r="P99" s="488"/>
      <c r="Q99" s="488"/>
      <c r="R99" s="488"/>
      <c r="S99" s="488"/>
      <c r="T99" s="488"/>
      <c r="U99" s="488"/>
      <c r="V99" s="488"/>
      <c r="W99" s="488"/>
      <c r="X99" s="488"/>
      <c r="Y99" s="488"/>
      <c r="Z99" s="488"/>
      <c r="AA99" s="488"/>
      <c r="AB99" s="488"/>
      <c r="AC99" s="497"/>
      <c r="AD99" s="488"/>
      <c r="AE99" s="491"/>
      <c r="AF99" s="364"/>
    </row>
    <row r="100" spans="2:32" s="138" customFormat="1">
      <c r="B100" s="363"/>
      <c r="C100" s="363"/>
      <c r="F100" s="364"/>
      <c r="J100" s="359"/>
      <c r="K100" s="359"/>
      <c r="L100" s="359"/>
      <c r="M100" s="359"/>
      <c r="N100" s="359"/>
      <c r="O100" s="359"/>
      <c r="P100" s="359"/>
      <c r="Q100" s="359"/>
      <c r="R100" s="359"/>
      <c r="S100" s="359"/>
      <c r="T100" s="359"/>
      <c r="U100" s="359"/>
      <c r="V100" s="359"/>
      <c r="W100" s="359"/>
      <c r="X100" s="359"/>
      <c r="Y100" s="359"/>
      <c r="Z100" s="359"/>
      <c r="AA100" s="359"/>
      <c r="AC100" s="635" t="s">
        <v>882</v>
      </c>
      <c r="AD100" s="520" t="s">
        <v>15</v>
      </c>
      <c r="AE100" s="636" t="s">
        <v>883</v>
      </c>
      <c r="AF100" s="364"/>
    </row>
    <row r="101" spans="2:32" s="138" customFormat="1" ht="27" customHeight="1">
      <c r="B101" s="363"/>
      <c r="C101" s="1491" t="s">
        <v>1144</v>
      </c>
      <c r="D101" s="1365"/>
      <c r="E101" s="1365"/>
      <c r="F101" s="1495"/>
      <c r="J101" s="605" t="s">
        <v>137</v>
      </c>
      <c r="K101" s="1724" t="s">
        <v>1145</v>
      </c>
      <c r="L101" s="1724"/>
      <c r="M101" s="1724"/>
      <c r="N101" s="1724"/>
      <c r="O101" s="1724"/>
      <c r="P101" s="1724"/>
      <c r="Q101" s="1724"/>
      <c r="R101" s="1724"/>
      <c r="S101" s="1724"/>
      <c r="T101" s="1724"/>
      <c r="U101" s="1724"/>
      <c r="V101" s="1724"/>
      <c r="W101" s="1724"/>
      <c r="X101" s="1724"/>
      <c r="Y101" s="1724"/>
      <c r="Z101" s="1724"/>
      <c r="AA101" s="1724"/>
      <c r="AC101" s="467" t="s">
        <v>98</v>
      </c>
      <c r="AD101" s="312" t="s">
        <v>15</v>
      </c>
      <c r="AE101" s="505" t="s">
        <v>98</v>
      </c>
      <c r="AF101" s="364"/>
    </row>
    <row r="102" spans="2:32" s="138" customFormat="1" ht="24.75" customHeight="1">
      <c r="B102" s="363"/>
      <c r="C102" s="1491"/>
      <c r="D102" s="1365"/>
      <c r="E102" s="1365"/>
      <c r="F102" s="1495"/>
      <c r="G102" s="482"/>
      <c r="H102" s="482"/>
      <c r="J102" s="605" t="s">
        <v>965</v>
      </c>
      <c r="K102" s="1724" t="s">
        <v>1146</v>
      </c>
      <c r="L102" s="1724"/>
      <c r="M102" s="1724"/>
      <c r="N102" s="1724"/>
      <c r="O102" s="1724"/>
      <c r="P102" s="1724"/>
      <c r="Q102" s="1724"/>
      <c r="R102" s="1724"/>
      <c r="S102" s="1724"/>
      <c r="T102" s="1724"/>
      <c r="U102" s="1724"/>
      <c r="V102" s="1724"/>
      <c r="W102" s="1724"/>
      <c r="X102" s="1724"/>
      <c r="Y102" s="1724"/>
      <c r="Z102" s="1724"/>
      <c r="AA102" s="1724"/>
      <c r="AB102" s="637"/>
      <c r="AC102" s="467" t="s">
        <v>98</v>
      </c>
      <c r="AD102" s="312" t="s">
        <v>15</v>
      </c>
      <c r="AE102" s="505" t="s">
        <v>98</v>
      </c>
      <c r="AF102" s="364"/>
    </row>
    <row r="103" spans="2:32" s="138" customFormat="1" ht="7.5" customHeight="1">
      <c r="B103" s="363"/>
      <c r="C103" s="362"/>
      <c r="D103" s="359"/>
      <c r="E103" s="359"/>
      <c r="F103" s="360"/>
      <c r="G103" s="359"/>
      <c r="H103" s="359"/>
      <c r="I103" s="359"/>
      <c r="J103" s="359"/>
      <c r="K103" s="359"/>
      <c r="L103" s="359"/>
      <c r="M103" s="359"/>
      <c r="N103" s="359"/>
      <c r="O103" s="359"/>
      <c r="P103" s="359"/>
      <c r="Q103" s="359"/>
      <c r="R103" s="359"/>
      <c r="S103" s="359"/>
      <c r="T103" s="359"/>
      <c r="U103" s="359"/>
      <c r="V103" s="359"/>
      <c r="W103" s="359"/>
      <c r="X103" s="359"/>
      <c r="Y103" s="359"/>
      <c r="Z103" s="359"/>
      <c r="AA103" s="359"/>
      <c r="AB103" s="359"/>
      <c r="AC103" s="362"/>
      <c r="AD103" s="359"/>
      <c r="AE103" s="360"/>
      <c r="AF103" s="364"/>
    </row>
    <row r="104" spans="2:32" s="138" customFormat="1" ht="7.5" customHeight="1">
      <c r="B104" s="362"/>
      <c r="C104" s="359"/>
      <c r="D104" s="359"/>
      <c r="E104" s="359"/>
      <c r="F104" s="359"/>
      <c r="G104" s="359"/>
      <c r="H104" s="359"/>
      <c r="I104" s="359"/>
      <c r="J104" s="359"/>
      <c r="K104" s="359"/>
      <c r="L104" s="359"/>
      <c r="M104" s="359"/>
      <c r="N104" s="359"/>
      <c r="O104" s="359"/>
      <c r="P104" s="359"/>
      <c r="Q104" s="359"/>
      <c r="R104" s="359"/>
      <c r="S104" s="359"/>
      <c r="T104" s="359"/>
      <c r="U104" s="359"/>
      <c r="V104" s="359"/>
      <c r="W104" s="359"/>
      <c r="X104" s="359"/>
      <c r="Y104" s="359"/>
      <c r="Z104" s="359"/>
      <c r="AA104" s="359"/>
      <c r="AB104" s="359"/>
      <c r="AC104" s="359"/>
      <c r="AD104" s="359"/>
      <c r="AE104" s="359"/>
      <c r="AF104" s="360"/>
    </row>
    <row r="105" spans="2:32" s="138" customFormat="1" ht="7.5" customHeight="1"/>
    <row r="106" spans="2:32" s="348" customFormat="1" ht="398.25" customHeight="1">
      <c r="B106" s="1730" t="s">
        <v>1158</v>
      </c>
      <c r="C106" s="1730"/>
      <c r="D106" s="1730"/>
      <c r="E106" s="1730"/>
      <c r="F106" s="1730"/>
      <c r="G106" s="1730"/>
      <c r="H106" s="1730"/>
      <c r="I106" s="1730"/>
      <c r="J106" s="1730"/>
      <c r="K106" s="1730"/>
      <c r="L106" s="1730"/>
      <c r="M106" s="1730"/>
      <c r="N106" s="1730"/>
      <c r="O106" s="1730"/>
      <c r="P106" s="1730"/>
      <c r="Q106" s="1730"/>
      <c r="R106" s="1730"/>
      <c r="S106" s="1730"/>
      <c r="T106" s="1730"/>
      <c r="U106" s="1730"/>
      <c r="V106" s="1730"/>
      <c r="W106" s="1730"/>
      <c r="X106" s="1730"/>
      <c r="Y106" s="1730"/>
      <c r="Z106" s="1730"/>
      <c r="AA106" s="1730"/>
      <c r="AB106" s="1730"/>
      <c r="AC106" s="1730"/>
      <c r="AD106" s="1730"/>
      <c r="AE106" s="1730"/>
    </row>
    <row r="107" spans="2:32" s="348" customFormat="1" ht="187.5" customHeight="1">
      <c r="B107" s="1730" t="s">
        <v>1159</v>
      </c>
      <c r="C107" s="1730"/>
      <c r="D107" s="1730"/>
      <c r="E107" s="1730"/>
      <c r="F107" s="1730"/>
      <c r="G107" s="1730"/>
      <c r="H107" s="1730"/>
      <c r="I107" s="1730"/>
      <c r="J107" s="1730"/>
      <c r="K107" s="1730"/>
      <c r="L107" s="1730"/>
      <c r="M107" s="1730"/>
      <c r="N107" s="1730"/>
      <c r="O107" s="1730"/>
      <c r="P107" s="1730"/>
      <c r="Q107" s="1730"/>
      <c r="R107" s="1730"/>
      <c r="S107" s="1730"/>
      <c r="T107" s="1730"/>
      <c r="U107" s="1730"/>
      <c r="V107" s="1730"/>
      <c r="W107" s="1730"/>
      <c r="X107" s="1730"/>
      <c r="Y107" s="1730"/>
      <c r="Z107" s="1730"/>
      <c r="AA107" s="1730"/>
      <c r="AB107" s="1730"/>
      <c r="AC107" s="1730"/>
      <c r="AD107" s="1730"/>
      <c r="AE107" s="1730"/>
    </row>
    <row r="108" spans="2:32" s="483" customFormat="1" ht="21.75" customHeight="1">
      <c r="B108" s="1365" t="s">
        <v>1160</v>
      </c>
      <c r="C108" s="1365"/>
      <c r="D108" s="1365"/>
      <c r="E108" s="1365"/>
      <c r="F108" s="1365"/>
      <c r="G108" s="1365"/>
      <c r="H108" s="1365"/>
      <c r="I108" s="1365"/>
      <c r="J108" s="1365"/>
      <c r="K108" s="1365"/>
      <c r="L108" s="1365"/>
      <c r="M108" s="1365"/>
      <c r="N108" s="1365"/>
      <c r="O108" s="1365"/>
      <c r="P108" s="1365"/>
      <c r="Q108" s="1365"/>
      <c r="R108" s="1365"/>
      <c r="S108" s="1365"/>
      <c r="T108" s="1365"/>
      <c r="U108" s="1365"/>
      <c r="V108" s="1365"/>
      <c r="W108" s="1365"/>
      <c r="X108" s="1365"/>
      <c r="Y108" s="1365"/>
      <c r="Z108" s="1365"/>
      <c r="AA108" s="1365"/>
      <c r="AB108" s="1365"/>
      <c r="AC108" s="1365"/>
      <c r="AD108" s="1365"/>
      <c r="AE108" s="1365"/>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3"/>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0D00-000000000000}">
      <formula1>"□,■"</formula1>
    </dataValidation>
  </dataValidations>
  <pageMargins left="0.7" right="0.7" top="0.75" bottom="0.75" header="0.3" footer="0.3"/>
  <pageSetup paperSize="9" scale="47" orientation="portrait" r:id="rId1"/>
  <rowBreaks count="1" manualBreakCount="1">
    <brk id="72"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AH40"/>
  <sheetViews>
    <sheetView view="pageBreakPreview" zoomScale="85" zoomScaleNormal="100" zoomScaleSheetLayoutView="85" workbookViewId="0"/>
  </sheetViews>
  <sheetFormatPr defaultColWidth="3.5" defaultRowHeight="13.5"/>
  <cols>
    <col min="1" max="1" width="1.5" style="386" customWidth="1"/>
    <col min="2" max="2" width="2.125" style="386" customWidth="1"/>
    <col min="3" max="3" width="3" style="459" customWidth="1"/>
    <col min="4" max="7" width="3.5" style="386"/>
    <col min="8" max="8" width="1.5" style="386" customWidth="1"/>
    <col min="9" max="9" width="3.125" style="386" customWidth="1"/>
    <col min="10" max="10" width="4.75" style="386" customWidth="1"/>
    <col min="11" max="17" width="3.5" style="386"/>
    <col min="18" max="18" width="5.5" style="386" customWidth="1"/>
    <col min="19" max="26" width="4.5" style="386" customWidth="1"/>
    <col min="27" max="27" width="3.875" style="386" customWidth="1"/>
    <col min="28" max="29" width="4.625" style="386" customWidth="1"/>
    <col min="30" max="30" width="4.5" style="386" customWidth="1"/>
    <col min="31" max="32" width="4.375" style="386" customWidth="1"/>
    <col min="33" max="33" width="4" style="386" customWidth="1"/>
    <col min="34" max="34" width="2.125" style="386" customWidth="1"/>
    <col min="35" max="35" width="1.5" style="386" customWidth="1"/>
    <col min="36" max="16384" width="3.5" style="386"/>
  </cols>
  <sheetData>
    <row r="1" spans="2:34" s="138" customFormat="1" ht="13.5" customHeight="1"/>
    <row r="2" spans="2:34" s="138" customFormat="1" ht="13.5" customHeight="1">
      <c r="C2" s="138" t="s">
        <v>1161</v>
      </c>
    </row>
    <row r="3" spans="2:34" s="138" customFormat="1" ht="13.5" customHeight="1">
      <c r="AA3" s="460" t="s">
        <v>759</v>
      </c>
      <c r="AB3" s="312"/>
      <c r="AC3" s="312" t="s">
        <v>760</v>
      </c>
      <c r="AD3" s="312"/>
      <c r="AE3" s="312" t="s">
        <v>834</v>
      </c>
      <c r="AF3" s="312"/>
      <c r="AG3" s="312" t="s">
        <v>762</v>
      </c>
    </row>
    <row r="4" spans="2:34" s="138" customFormat="1" ht="9.75" customHeight="1">
      <c r="AG4" s="460"/>
    </row>
    <row r="5" spans="2:34" s="138" customFormat="1" ht="33" customHeight="1">
      <c r="C5" s="1456" t="s">
        <v>1162</v>
      </c>
      <c r="D5" s="1456"/>
      <c r="E5" s="1456"/>
      <c r="F5" s="1456"/>
      <c r="G5" s="1456"/>
      <c r="H5" s="1456"/>
      <c r="I5" s="1456"/>
      <c r="J5" s="1456"/>
      <c r="K5" s="1456"/>
      <c r="L5" s="1456"/>
      <c r="M5" s="1456"/>
      <c r="N5" s="1456"/>
      <c r="O5" s="1456"/>
      <c r="P5" s="1456"/>
      <c r="Q5" s="1456"/>
      <c r="R5" s="1456"/>
      <c r="S5" s="1456"/>
      <c r="T5" s="1456"/>
      <c r="U5" s="1456"/>
      <c r="V5" s="1456"/>
      <c r="W5" s="1456"/>
      <c r="X5" s="1456"/>
      <c r="Y5" s="1456"/>
      <c r="Z5" s="1456"/>
      <c r="AA5" s="1456"/>
      <c r="AB5" s="1456"/>
      <c r="AC5" s="1456"/>
      <c r="AD5" s="1456"/>
      <c r="AE5" s="1456"/>
      <c r="AF5" s="1456"/>
      <c r="AG5" s="1456"/>
    </row>
    <row r="6" spans="2:34" s="138" customFormat="1" ht="11.25" customHeight="1"/>
    <row r="7" spans="2:34" s="138" customFormat="1" ht="39.75" customHeight="1">
      <c r="B7" s="496"/>
      <c r="C7" s="1356" t="s">
        <v>1050</v>
      </c>
      <c r="D7" s="1356"/>
      <c r="E7" s="1356"/>
      <c r="F7" s="1356"/>
      <c r="G7" s="1357"/>
      <c r="H7" s="1348"/>
      <c r="I7" s="1349"/>
      <c r="J7" s="1349"/>
      <c r="K7" s="1349"/>
      <c r="L7" s="1349"/>
      <c r="M7" s="1349"/>
      <c r="N7" s="1349"/>
      <c r="O7" s="1349"/>
      <c r="P7" s="1349"/>
      <c r="Q7" s="1349"/>
      <c r="R7" s="1349"/>
      <c r="S7" s="1349"/>
      <c r="T7" s="1349"/>
      <c r="U7" s="1349"/>
      <c r="V7" s="1349"/>
      <c r="W7" s="1349"/>
      <c r="X7" s="1349"/>
      <c r="Y7" s="1349"/>
      <c r="Z7" s="1349"/>
      <c r="AA7" s="1349"/>
      <c r="AB7" s="1349"/>
      <c r="AC7" s="1349"/>
      <c r="AD7" s="1349"/>
      <c r="AE7" s="1349"/>
      <c r="AF7" s="1349"/>
      <c r="AG7" s="1349"/>
      <c r="AH7" s="1350"/>
    </row>
    <row r="8" spans="2:34" ht="36" customHeight="1">
      <c r="B8" s="640"/>
      <c r="C8" s="1356" t="s">
        <v>1051</v>
      </c>
      <c r="D8" s="1356"/>
      <c r="E8" s="1356"/>
      <c r="F8" s="1356"/>
      <c r="G8" s="1357"/>
      <c r="H8" s="503"/>
      <c r="I8" s="365" t="s">
        <v>98</v>
      </c>
      <c r="J8" s="462" t="s">
        <v>837</v>
      </c>
      <c r="K8" s="462"/>
      <c r="L8" s="462"/>
      <c r="M8" s="462"/>
      <c r="N8" s="365" t="s">
        <v>98</v>
      </c>
      <c r="O8" s="462" t="s">
        <v>838</v>
      </c>
      <c r="P8" s="462"/>
      <c r="Q8" s="462"/>
      <c r="R8" s="462"/>
      <c r="S8" s="365" t="s">
        <v>98</v>
      </c>
      <c r="T8" s="462" t="s">
        <v>839</v>
      </c>
      <c r="U8" s="462"/>
      <c r="V8" s="462"/>
      <c r="W8" s="462"/>
      <c r="X8" s="462"/>
      <c r="Y8" s="462"/>
      <c r="Z8" s="462"/>
      <c r="AA8" s="462"/>
      <c r="AB8" s="462"/>
      <c r="AC8" s="462"/>
      <c r="AD8" s="462"/>
      <c r="AE8" s="462"/>
      <c r="AF8" s="462"/>
      <c r="AG8" s="462"/>
      <c r="AH8" s="464"/>
    </row>
    <row r="9" spans="2:34" ht="36" customHeight="1">
      <c r="B9" s="640"/>
      <c r="C9" s="1356" t="s">
        <v>1052</v>
      </c>
      <c r="D9" s="1356"/>
      <c r="E9" s="1356"/>
      <c r="F9" s="1356"/>
      <c r="G9" s="1356"/>
      <c r="H9" s="503"/>
      <c r="I9" s="365" t="s">
        <v>98</v>
      </c>
      <c r="J9" s="488" t="s">
        <v>1163</v>
      </c>
      <c r="K9" s="462"/>
      <c r="L9" s="462"/>
      <c r="M9" s="462"/>
      <c r="N9" s="462"/>
      <c r="O9" s="462"/>
      <c r="P9" s="462"/>
      <c r="Q9" s="462"/>
      <c r="R9" s="462"/>
      <c r="S9" s="462"/>
      <c r="T9" s="462"/>
      <c r="U9" s="462"/>
      <c r="V9" s="462"/>
      <c r="W9" s="462"/>
      <c r="X9" s="462"/>
      <c r="Y9" s="462"/>
      <c r="Z9" s="462"/>
      <c r="AA9" s="462"/>
      <c r="AB9" s="462"/>
      <c r="AC9" s="462"/>
      <c r="AD9" s="462"/>
      <c r="AE9" s="462"/>
      <c r="AF9" s="462"/>
      <c r="AG9" s="462"/>
      <c r="AH9" s="464"/>
    </row>
    <row r="10" spans="2:34" ht="36" customHeight="1">
      <c r="B10" s="640"/>
      <c r="C10" s="1356" t="s">
        <v>1164</v>
      </c>
      <c r="D10" s="1356"/>
      <c r="E10" s="1356"/>
      <c r="F10" s="1356"/>
      <c r="G10" s="1356"/>
      <c r="H10" s="503"/>
      <c r="I10" s="365" t="s">
        <v>98</v>
      </c>
      <c r="J10" s="486" t="s">
        <v>1165</v>
      </c>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c r="AH10" s="464"/>
    </row>
    <row r="11" spans="2:34" s="138" customFormat="1"/>
    <row r="12" spans="2:34" s="138" customFormat="1" ht="25.5" customHeight="1">
      <c r="B12" s="497" t="s">
        <v>1166</v>
      </c>
      <c r="C12" s="486" t="s">
        <v>1167</v>
      </c>
      <c r="D12" s="486"/>
      <c r="E12" s="486"/>
      <c r="F12" s="486"/>
      <c r="G12" s="486"/>
      <c r="H12" s="486"/>
      <c r="I12" s="486"/>
      <c r="J12" s="486"/>
      <c r="K12" s="486"/>
      <c r="L12" s="486"/>
      <c r="M12" s="486"/>
      <c r="N12" s="486"/>
      <c r="O12" s="486"/>
      <c r="P12" s="486"/>
      <c r="Q12" s="486"/>
      <c r="R12" s="486"/>
      <c r="S12" s="641"/>
      <c r="T12" s="486"/>
      <c r="U12" s="486"/>
      <c r="V12" s="486"/>
      <c r="W12" s="486"/>
      <c r="X12" s="486"/>
      <c r="Y12" s="488"/>
      <c r="Z12" s="488"/>
      <c r="AA12" s="486"/>
      <c r="AB12" s="486"/>
      <c r="AC12" s="486"/>
      <c r="AD12" s="488"/>
      <c r="AE12" s="488"/>
      <c r="AF12" s="488"/>
      <c r="AG12" s="488"/>
      <c r="AH12" s="491"/>
    </row>
    <row r="13" spans="2:34" s="138" customFormat="1" ht="11.25" customHeight="1">
      <c r="B13" s="363"/>
      <c r="C13" s="497"/>
      <c r="D13" s="488"/>
      <c r="E13" s="488"/>
      <c r="F13" s="488"/>
      <c r="G13" s="491"/>
      <c r="H13" s="497"/>
      <c r="Y13" s="488"/>
      <c r="Z13" s="488"/>
      <c r="AA13" s="488"/>
      <c r="AB13" s="488"/>
      <c r="AC13" s="488"/>
      <c r="AD13" s="488"/>
      <c r="AE13" s="497"/>
      <c r="AF13" s="488"/>
      <c r="AG13" s="491"/>
      <c r="AH13" s="364"/>
    </row>
    <row r="14" spans="2:34" s="138" customFormat="1" ht="27" customHeight="1">
      <c r="B14" s="363"/>
      <c r="C14" s="1611" t="s">
        <v>1168</v>
      </c>
      <c r="D14" s="1456"/>
      <c r="E14" s="1456"/>
      <c r="F14" s="1456"/>
      <c r="G14" s="1457"/>
      <c r="I14" s="605" t="s">
        <v>137</v>
      </c>
      <c r="J14" s="1731" t="s">
        <v>1169</v>
      </c>
      <c r="K14" s="1732"/>
      <c r="L14" s="1732"/>
      <c r="M14" s="1732"/>
      <c r="N14" s="1732"/>
      <c r="O14" s="1732"/>
      <c r="P14" s="1732"/>
      <c r="Q14" s="1732"/>
      <c r="R14" s="1732"/>
      <c r="S14" s="1732"/>
      <c r="T14" s="1732"/>
      <c r="U14" s="1733"/>
      <c r="V14" s="1348"/>
      <c r="W14" s="1349"/>
      <c r="X14" s="487" t="s">
        <v>782</v>
      </c>
      <c r="AE14" s="363"/>
      <c r="AG14" s="364"/>
      <c r="AH14" s="364"/>
    </row>
    <row r="15" spans="2:34" s="138" customFormat="1" ht="27" customHeight="1">
      <c r="B15" s="363"/>
      <c r="C15" s="1611"/>
      <c r="D15" s="1456"/>
      <c r="E15" s="1456"/>
      <c r="F15" s="1456"/>
      <c r="G15" s="1457"/>
      <c r="I15" s="605" t="s">
        <v>965</v>
      </c>
      <c r="J15" s="1697" t="s">
        <v>1170</v>
      </c>
      <c r="K15" s="1734"/>
      <c r="L15" s="1734"/>
      <c r="M15" s="1734"/>
      <c r="N15" s="1734"/>
      <c r="O15" s="1734"/>
      <c r="P15" s="1734"/>
      <c r="Q15" s="1734"/>
      <c r="R15" s="1734"/>
      <c r="S15" s="1734"/>
      <c r="T15" s="1734"/>
      <c r="U15" s="1735"/>
      <c r="V15" s="1348"/>
      <c r="W15" s="1349"/>
      <c r="X15" s="487" t="s">
        <v>782</v>
      </c>
      <c r="Z15" s="1702"/>
      <c r="AA15" s="1702"/>
      <c r="AB15" s="1702"/>
      <c r="AC15" s="1702"/>
      <c r="AE15" s="473"/>
      <c r="AF15" s="468"/>
      <c r="AG15" s="469"/>
      <c r="AH15" s="364"/>
    </row>
    <row r="16" spans="2:34" s="138" customFormat="1" ht="27" customHeight="1">
      <c r="B16" s="363"/>
      <c r="C16" s="1611"/>
      <c r="D16" s="1456"/>
      <c r="E16" s="1456"/>
      <c r="F16" s="1456"/>
      <c r="G16" s="1457"/>
      <c r="I16" s="605" t="s">
        <v>969</v>
      </c>
      <c r="J16" s="1731" t="s">
        <v>1171</v>
      </c>
      <c r="K16" s="1736"/>
      <c r="L16" s="1736"/>
      <c r="M16" s="1736"/>
      <c r="N16" s="1736"/>
      <c r="O16" s="1736"/>
      <c r="P16" s="1736"/>
      <c r="Q16" s="1736"/>
      <c r="R16" s="1736"/>
      <c r="S16" s="1736"/>
      <c r="T16" s="1736"/>
      <c r="U16" s="1737"/>
      <c r="V16" s="1348"/>
      <c r="W16" s="1349"/>
      <c r="X16" s="487" t="s">
        <v>782</v>
      </c>
      <c r="Z16" s="1702"/>
      <c r="AA16" s="1702"/>
      <c r="AB16" s="1702"/>
      <c r="AC16" s="1702"/>
      <c r="AE16" s="635" t="s">
        <v>882</v>
      </c>
      <c r="AF16" s="520" t="s">
        <v>15</v>
      </c>
      <c r="AG16" s="636" t="s">
        <v>883</v>
      </c>
      <c r="AH16" s="364"/>
    </row>
    <row r="17" spans="2:34" s="138" customFormat="1" ht="27" customHeight="1">
      <c r="B17" s="363"/>
      <c r="C17" s="363"/>
      <c r="G17" s="364"/>
      <c r="I17" s="605" t="s">
        <v>1063</v>
      </c>
      <c r="J17" s="1731" t="s">
        <v>1172</v>
      </c>
      <c r="K17" s="1736"/>
      <c r="L17" s="1736"/>
      <c r="M17" s="1736"/>
      <c r="N17" s="1736"/>
      <c r="O17" s="1736"/>
      <c r="P17" s="1736"/>
      <c r="Q17" s="1736"/>
      <c r="R17" s="1736"/>
      <c r="S17" s="1736"/>
      <c r="T17" s="1736"/>
      <c r="U17" s="1737"/>
      <c r="V17" s="1348"/>
      <c r="W17" s="1349"/>
      <c r="X17" s="487" t="s">
        <v>892</v>
      </c>
      <c r="Y17" s="138" t="s">
        <v>1062</v>
      </c>
      <c r="Z17" s="1702" t="s">
        <v>1151</v>
      </c>
      <c r="AA17" s="1702"/>
      <c r="AB17" s="1702"/>
      <c r="AC17" s="1702"/>
      <c r="AE17" s="467" t="s">
        <v>98</v>
      </c>
      <c r="AF17" s="312" t="s">
        <v>15</v>
      </c>
      <c r="AG17" s="505" t="s">
        <v>98</v>
      </c>
      <c r="AH17" s="364"/>
    </row>
    <row r="18" spans="2:34" s="138" customFormat="1" ht="11.25" customHeight="1">
      <c r="B18" s="363"/>
      <c r="C18" s="362"/>
      <c r="D18" s="359"/>
      <c r="E18" s="359"/>
      <c r="F18" s="359"/>
      <c r="G18" s="360"/>
      <c r="H18" s="359"/>
      <c r="I18" s="359"/>
      <c r="J18" s="359"/>
      <c r="K18" s="359"/>
      <c r="L18" s="359"/>
      <c r="M18" s="359"/>
      <c r="N18" s="359"/>
      <c r="O18" s="359"/>
      <c r="P18" s="359"/>
      <c r="Q18" s="359"/>
      <c r="R18" s="359"/>
      <c r="S18" s="359"/>
      <c r="T18" s="359"/>
      <c r="U18" s="359"/>
      <c r="V18" s="359"/>
      <c r="W18" s="359"/>
      <c r="X18" s="359"/>
      <c r="Y18" s="359"/>
      <c r="Z18" s="359"/>
      <c r="AA18" s="359"/>
      <c r="AB18" s="359"/>
      <c r="AC18" s="359"/>
      <c r="AD18" s="359"/>
      <c r="AE18" s="362"/>
      <c r="AF18" s="359"/>
      <c r="AG18" s="360"/>
      <c r="AH18" s="364"/>
    </row>
    <row r="19" spans="2:34" s="138" customFormat="1" ht="11.25" customHeight="1">
      <c r="B19" s="363"/>
      <c r="C19" s="497"/>
      <c r="D19" s="488"/>
      <c r="E19" s="488"/>
      <c r="F19" s="488"/>
      <c r="G19" s="491"/>
      <c r="H19" s="488"/>
      <c r="I19" s="488"/>
      <c r="J19" s="488"/>
      <c r="K19" s="488"/>
      <c r="L19" s="488"/>
      <c r="M19" s="488"/>
      <c r="N19" s="488"/>
      <c r="O19" s="488"/>
      <c r="P19" s="488"/>
      <c r="Q19" s="488"/>
      <c r="R19" s="488"/>
      <c r="S19" s="488"/>
      <c r="T19" s="488"/>
      <c r="U19" s="488"/>
      <c r="V19" s="488"/>
      <c r="W19" s="488"/>
      <c r="X19" s="488"/>
      <c r="Y19" s="488"/>
      <c r="Z19" s="488"/>
      <c r="AA19" s="488"/>
      <c r="AB19" s="488"/>
      <c r="AC19" s="488"/>
      <c r="AD19" s="488"/>
      <c r="AE19" s="497"/>
      <c r="AF19" s="488"/>
      <c r="AG19" s="491"/>
      <c r="AH19" s="364"/>
    </row>
    <row r="20" spans="2:34" s="138" customFormat="1" ht="27" customHeight="1">
      <c r="B20" s="363"/>
      <c r="C20" s="1611" t="s">
        <v>1173</v>
      </c>
      <c r="D20" s="1456"/>
      <c r="E20" s="1456"/>
      <c r="F20" s="1456"/>
      <c r="G20" s="1457"/>
      <c r="S20" s="1738" t="s">
        <v>1174</v>
      </c>
      <c r="T20" s="1739"/>
      <c r="U20" s="1738" t="s">
        <v>1175</v>
      </c>
      <c r="V20" s="1739"/>
      <c r="W20" s="1738" t="s">
        <v>1176</v>
      </c>
      <c r="X20" s="1739"/>
      <c r="Y20" s="1348" t="s">
        <v>1177</v>
      </c>
      <c r="Z20" s="1350"/>
      <c r="AE20" s="363"/>
      <c r="AG20" s="364"/>
      <c r="AH20" s="364"/>
    </row>
    <row r="21" spans="2:34" s="138" customFormat="1" ht="27" customHeight="1">
      <c r="B21" s="363"/>
      <c r="C21" s="1611"/>
      <c r="D21" s="1456"/>
      <c r="E21" s="1456"/>
      <c r="F21" s="1456"/>
      <c r="G21" s="1457"/>
      <c r="I21" s="522" t="s">
        <v>137</v>
      </c>
      <c r="J21" s="1740" t="s">
        <v>1178</v>
      </c>
      <c r="K21" s="1741"/>
      <c r="L21" s="1741"/>
      <c r="M21" s="1741"/>
      <c r="N21" s="1741"/>
      <c r="O21" s="1741"/>
      <c r="P21" s="1741"/>
      <c r="Q21" s="1741"/>
      <c r="R21" s="1742"/>
      <c r="S21" s="496"/>
      <c r="T21" s="641" t="s">
        <v>782</v>
      </c>
      <c r="U21" s="496"/>
      <c r="V21" s="642" t="s">
        <v>782</v>
      </c>
      <c r="W21" s="486"/>
      <c r="X21" s="642" t="s">
        <v>782</v>
      </c>
      <c r="Y21" s="1743"/>
      <c r="Z21" s="1744"/>
      <c r="AE21" s="363"/>
      <c r="AG21" s="364"/>
      <c r="AH21" s="364"/>
    </row>
    <row r="22" spans="2:34" s="138" customFormat="1" ht="27" customHeight="1">
      <c r="B22" s="363"/>
      <c r="C22" s="1611"/>
      <c r="D22" s="1456"/>
      <c r="E22" s="1456"/>
      <c r="F22" s="1456"/>
      <c r="G22" s="1457"/>
      <c r="I22" s="522" t="s">
        <v>965</v>
      </c>
      <c r="J22" s="1745" t="s">
        <v>1179</v>
      </c>
      <c r="K22" s="1746"/>
      <c r="L22" s="1746"/>
      <c r="M22" s="1746"/>
      <c r="N22" s="1746"/>
      <c r="O22" s="1746"/>
      <c r="P22" s="1746"/>
      <c r="Q22" s="1746"/>
      <c r="R22" s="1747"/>
      <c r="S22" s="496"/>
      <c r="T22" s="641" t="s">
        <v>782</v>
      </c>
      <c r="U22" s="496"/>
      <c r="V22" s="642" t="s">
        <v>782</v>
      </c>
      <c r="W22" s="486"/>
      <c r="X22" s="642" t="s">
        <v>782</v>
      </c>
      <c r="Y22" s="1743"/>
      <c r="Z22" s="1744"/>
      <c r="AA22" s="1353" t="s">
        <v>1180</v>
      </c>
      <c r="AB22" s="1353"/>
      <c r="AC22" s="1353"/>
      <c r="AD22" s="1585"/>
      <c r="AE22" s="363"/>
      <c r="AG22" s="364"/>
      <c r="AH22" s="364"/>
    </row>
    <row r="23" spans="2:34" s="138" customFormat="1" ht="27" customHeight="1">
      <c r="B23" s="363"/>
      <c r="C23" s="363"/>
      <c r="G23" s="364"/>
      <c r="I23" s="522" t="s">
        <v>969</v>
      </c>
      <c r="J23" s="1740" t="s">
        <v>1181</v>
      </c>
      <c r="K23" s="1741"/>
      <c r="L23" s="1741"/>
      <c r="M23" s="1741"/>
      <c r="N23" s="1741"/>
      <c r="O23" s="1741"/>
      <c r="P23" s="1741"/>
      <c r="Q23" s="1741"/>
      <c r="R23" s="1742"/>
      <c r="S23" s="497"/>
      <c r="T23" s="601" t="s">
        <v>892</v>
      </c>
      <c r="U23" s="497"/>
      <c r="V23" s="643" t="s">
        <v>892</v>
      </c>
      <c r="W23" s="488"/>
      <c r="X23" s="643" t="s">
        <v>892</v>
      </c>
      <c r="Y23" s="503"/>
      <c r="Z23" s="642" t="s">
        <v>892</v>
      </c>
      <c r="AA23" s="138" t="s">
        <v>1062</v>
      </c>
      <c r="AB23" s="1702" t="s">
        <v>1182</v>
      </c>
      <c r="AC23" s="1702"/>
      <c r="AD23" s="1719"/>
      <c r="AE23" s="635" t="s">
        <v>882</v>
      </c>
      <c r="AF23" s="520" t="s">
        <v>15</v>
      </c>
      <c r="AG23" s="636" t="s">
        <v>883</v>
      </c>
      <c r="AH23" s="364"/>
    </row>
    <row r="24" spans="2:34" s="138" customFormat="1" ht="27" customHeight="1">
      <c r="B24" s="363"/>
      <c r="C24" s="1584"/>
      <c r="D24" s="1748"/>
      <c r="E24" s="1748"/>
      <c r="F24" s="1748"/>
      <c r="G24" s="1749"/>
      <c r="I24" s="522" t="s">
        <v>1063</v>
      </c>
      <c r="J24" s="1745" t="s">
        <v>1183</v>
      </c>
      <c r="K24" s="1746"/>
      <c r="L24" s="1746"/>
      <c r="M24" s="1746"/>
      <c r="N24" s="1746"/>
      <c r="O24" s="1746"/>
      <c r="P24" s="1746"/>
      <c r="Q24" s="1746"/>
      <c r="R24" s="1747"/>
      <c r="S24" s="496"/>
      <c r="T24" s="641" t="s">
        <v>782</v>
      </c>
      <c r="U24" s="496"/>
      <c r="V24" s="642" t="s">
        <v>782</v>
      </c>
      <c r="W24" s="486"/>
      <c r="X24" s="642" t="s">
        <v>782</v>
      </c>
      <c r="Y24" s="1743"/>
      <c r="Z24" s="1744"/>
      <c r="AB24" s="1353" t="s">
        <v>967</v>
      </c>
      <c r="AC24" s="1353"/>
      <c r="AE24" s="467" t="s">
        <v>98</v>
      </c>
      <c r="AF24" s="312" t="s">
        <v>15</v>
      </c>
      <c r="AG24" s="505" t="s">
        <v>98</v>
      </c>
      <c r="AH24" s="364"/>
    </row>
    <row r="25" spans="2:34" s="138" customFormat="1" ht="27" customHeight="1">
      <c r="B25" s="363"/>
      <c r="C25" s="467"/>
      <c r="D25" s="644"/>
      <c r="E25" s="644"/>
      <c r="F25" s="644"/>
      <c r="G25" s="645"/>
      <c r="I25" s="522" t="s">
        <v>1100</v>
      </c>
      <c r="J25" s="1740" t="s">
        <v>1184</v>
      </c>
      <c r="K25" s="1741"/>
      <c r="L25" s="1741"/>
      <c r="M25" s="1741"/>
      <c r="N25" s="1741"/>
      <c r="O25" s="1741"/>
      <c r="P25" s="1741"/>
      <c r="Q25" s="1741"/>
      <c r="R25" s="1742"/>
      <c r="S25" s="496"/>
      <c r="T25" s="641" t="s">
        <v>892</v>
      </c>
      <c r="U25" s="496"/>
      <c r="V25" s="642" t="s">
        <v>892</v>
      </c>
      <c r="W25" s="486"/>
      <c r="X25" s="642" t="s">
        <v>892</v>
      </c>
      <c r="Y25" s="503"/>
      <c r="Z25" s="642" t="s">
        <v>892</v>
      </c>
      <c r="AA25" s="138" t="s">
        <v>1062</v>
      </c>
      <c r="AB25" s="1702" t="s">
        <v>1185</v>
      </c>
      <c r="AC25" s="1702"/>
      <c r="AD25" s="1719"/>
      <c r="AE25" s="473"/>
      <c r="AF25" s="468"/>
      <c r="AG25" s="469"/>
      <c r="AH25" s="364"/>
    </row>
    <row r="26" spans="2:34" s="138" customFormat="1" ht="11.25" customHeight="1">
      <c r="B26" s="363"/>
      <c r="C26" s="362"/>
      <c r="D26" s="359"/>
      <c r="E26" s="359"/>
      <c r="F26" s="359"/>
      <c r="G26" s="360"/>
      <c r="J26" s="508"/>
      <c r="K26" s="508"/>
      <c r="L26" s="508"/>
      <c r="M26" s="508"/>
      <c r="N26" s="508"/>
      <c r="O26" s="508"/>
      <c r="P26" s="508"/>
      <c r="Q26" s="508"/>
      <c r="R26" s="508"/>
      <c r="S26" s="508"/>
      <c r="T26" s="508"/>
      <c r="U26" s="508"/>
      <c r="W26" s="460"/>
      <c r="Y26" s="460"/>
      <c r="AA26" s="460"/>
      <c r="AB26" s="460"/>
      <c r="AE26" s="1584"/>
      <c r="AF26" s="1353"/>
      <c r="AG26" s="1585"/>
      <c r="AH26" s="364"/>
    </row>
    <row r="27" spans="2:34" s="138" customFormat="1" ht="11.25" customHeight="1">
      <c r="B27" s="362"/>
      <c r="C27" s="488"/>
      <c r="D27" s="488"/>
      <c r="E27" s="488"/>
      <c r="F27" s="488"/>
      <c r="G27" s="488"/>
      <c r="H27" s="488"/>
      <c r="I27" s="488"/>
      <c r="J27" s="488"/>
      <c r="K27" s="488"/>
      <c r="L27" s="488"/>
      <c r="M27" s="488"/>
      <c r="N27" s="488"/>
      <c r="O27" s="488"/>
      <c r="P27" s="488"/>
      <c r="Q27" s="488"/>
      <c r="R27" s="488"/>
      <c r="S27" s="488"/>
      <c r="T27" s="488"/>
      <c r="U27" s="488"/>
      <c r="V27" s="488"/>
      <c r="W27" s="488"/>
      <c r="X27" s="488"/>
      <c r="Y27" s="488"/>
      <c r="Z27" s="488"/>
      <c r="AA27" s="488"/>
      <c r="AB27" s="488"/>
      <c r="AC27" s="488"/>
      <c r="AD27" s="488"/>
      <c r="AE27" s="488"/>
      <c r="AF27" s="488"/>
      <c r="AG27" s="488"/>
      <c r="AH27" s="364"/>
    </row>
    <row r="28" spans="2:34" s="138" customFormat="1" ht="21" customHeight="1">
      <c r="B28" s="486"/>
      <c r="C28" s="486"/>
      <c r="D28" s="486"/>
      <c r="E28" s="486"/>
      <c r="F28" s="486"/>
      <c r="G28" s="486"/>
      <c r="H28" s="486"/>
      <c r="I28" s="486"/>
      <c r="J28" s="486"/>
      <c r="K28" s="486"/>
      <c r="L28" s="486"/>
      <c r="M28" s="486"/>
      <c r="N28" s="486"/>
      <c r="O28" s="486"/>
      <c r="P28" s="486"/>
      <c r="Q28" s="486"/>
      <c r="R28" s="486"/>
      <c r="S28" s="486"/>
      <c r="T28" s="486"/>
      <c r="U28" s="486"/>
      <c r="V28" s="486"/>
      <c r="W28" s="486"/>
      <c r="X28" s="486"/>
      <c r="Y28" s="486"/>
      <c r="Z28" s="486"/>
      <c r="AA28" s="486"/>
      <c r="AB28" s="486"/>
      <c r="AC28" s="486"/>
      <c r="AD28" s="486"/>
      <c r="AE28" s="486"/>
      <c r="AF28" s="486"/>
      <c r="AG28" s="486"/>
      <c r="AH28" s="486"/>
    </row>
    <row r="29" spans="2:34" s="138" customFormat="1" ht="27" customHeight="1">
      <c r="B29" s="497" t="s">
        <v>1186</v>
      </c>
      <c r="C29" s="486" t="s">
        <v>1187</v>
      </c>
      <c r="D29" s="486"/>
      <c r="E29" s="486"/>
      <c r="F29" s="486"/>
      <c r="G29" s="486"/>
      <c r="H29" s="486"/>
      <c r="I29" s="486"/>
      <c r="J29" s="486"/>
      <c r="K29" s="486"/>
      <c r="L29" s="486"/>
      <c r="M29" s="486"/>
      <c r="N29" s="486"/>
      <c r="O29" s="486"/>
      <c r="P29" s="486"/>
      <c r="Q29" s="486"/>
      <c r="R29" s="486"/>
      <c r="S29" s="641"/>
      <c r="T29" s="486"/>
      <c r="U29" s="486"/>
      <c r="V29" s="486"/>
      <c r="W29" s="486"/>
      <c r="X29" s="486"/>
      <c r="Y29" s="488"/>
      <c r="Z29" s="488"/>
      <c r="AA29" s="486"/>
      <c r="AB29" s="486"/>
      <c r="AC29" s="486"/>
      <c r="AD29" s="488"/>
      <c r="AE29" s="488"/>
      <c r="AF29" s="488"/>
      <c r="AG29" s="488"/>
      <c r="AH29" s="491"/>
    </row>
    <row r="30" spans="2:34" s="138" customFormat="1" ht="11.25" customHeight="1">
      <c r="B30" s="363"/>
      <c r="C30" s="497"/>
      <c r="D30" s="488"/>
      <c r="E30" s="488"/>
      <c r="F30" s="488"/>
      <c r="G30" s="491"/>
      <c r="H30" s="488"/>
      <c r="I30" s="488"/>
      <c r="J30" s="488"/>
      <c r="K30" s="488"/>
      <c r="L30" s="488"/>
      <c r="M30" s="488"/>
      <c r="N30" s="488"/>
      <c r="O30" s="488"/>
      <c r="P30" s="488"/>
      <c r="Q30" s="488"/>
      <c r="R30" s="488"/>
      <c r="S30" s="488"/>
      <c r="T30" s="488"/>
      <c r="U30" s="488"/>
      <c r="V30" s="488"/>
      <c r="W30" s="488"/>
      <c r="X30" s="488"/>
      <c r="Y30" s="488"/>
      <c r="Z30" s="488"/>
      <c r="AA30" s="488"/>
      <c r="AB30" s="488"/>
      <c r="AC30" s="488"/>
      <c r="AD30" s="488"/>
      <c r="AE30" s="497"/>
      <c r="AF30" s="488"/>
      <c r="AG30" s="491"/>
      <c r="AH30" s="364"/>
    </row>
    <row r="31" spans="2:34" s="138" customFormat="1" ht="27" customHeight="1">
      <c r="B31" s="363"/>
      <c r="C31" s="1611" t="s">
        <v>1188</v>
      </c>
      <c r="D31" s="1456"/>
      <c r="E31" s="1456"/>
      <c r="F31" s="1456"/>
      <c r="G31" s="1457"/>
      <c r="S31" s="1738" t="s">
        <v>1174</v>
      </c>
      <c r="T31" s="1739"/>
      <c r="U31" s="1738" t="s">
        <v>1175</v>
      </c>
      <c r="V31" s="1739"/>
      <c r="W31" s="1738" t="s">
        <v>1176</v>
      </c>
      <c r="X31" s="1739"/>
      <c r="Y31" s="1348" t="s">
        <v>1177</v>
      </c>
      <c r="Z31" s="1350"/>
      <c r="AE31" s="363"/>
      <c r="AG31" s="364"/>
      <c r="AH31" s="364"/>
    </row>
    <row r="32" spans="2:34" s="138" customFormat="1" ht="27" customHeight="1">
      <c r="B32" s="363"/>
      <c r="C32" s="1611"/>
      <c r="D32" s="1456"/>
      <c r="E32" s="1456"/>
      <c r="F32" s="1456"/>
      <c r="G32" s="1457"/>
      <c r="I32" s="522" t="s">
        <v>137</v>
      </c>
      <c r="J32" s="1740" t="s">
        <v>1178</v>
      </c>
      <c r="K32" s="1741"/>
      <c r="L32" s="1741"/>
      <c r="M32" s="1741"/>
      <c r="N32" s="1741"/>
      <c r="O32" s="1741"/>
      <c r="P32" s="1741"/>
      <c r="Q32" s="1741"/>
      <c r="R32" s="1742"/>
      <c r="S32" s="496"/>
      <c r="T32" s="641" t="s">
        <v>782</v>
      </c>
      <c r="U32" s="496"/>
      <c r="V32" s="642" t="s">
        <v>782</v>
      </c>
      <c r="W32" s="486"/>
      <c r="X32" s="642" t="s">
        <v>782</v>
      </c>
      <c r="Y32" s="1743"/>
      <c r="Z32" s="1744"/>
      <c r="AE32" s="363"/>
      <c r="AG32" s="364"/>
      <c r="AH32" s="364"/>
    </row>
    <row r="33" spans="2:34" s="138" customFormat="1" ht="27" customHeight="1">
      <c r="B33" s="363"/>
      <c r="C33" s="1611"/>
      <c r="D33" s="1456"/>
      <c r="E33" s="1456"/>
      <c r="F33" s="1456"/>
      <c r="G33" s="1457"/>
      <c r="I33" s="522" t="s">
        <v>965</v>
      </c>
      <c r="J33" s="1745" t="s">
        <v>1179</v>
      </c>
      <c r="K33" s="1746"/>
      <c r="L33" s="1746"/>
      <c r="M33" s="1746"/>
      <c r="N33" s="1746"/>
      <c r="O33" s="1746"/>
      <c r="P33" s="1746"/>
      <c r="Q33" s="1746"/>
      <c r="R33" s="1747"/>
      <c r="S33" s="496"/>
      <c r="T33" s="641" t="s">
        <v>782</v>
      </c>
      <c r="U33" s="496"/>
      <c r="V33" s="642" t="s">
        <v>782</v>
      </c>
      <c r="W33" s="486"/>
      <c r="X33" s="642" t="s">
        <v>782</v>
      </c>
      <c r="Y33" s="1743"/>
      <c r="Z33" s="1744"/>
      <c r="AA33" s="1353" t="s">
        <v>1180</v>
      </c>
      <c r="AB33" s="1353"/>
      <c r="AC33" s="1353"/>
      <c r="AD33" s="1585"/>
      <c r="AE33" s="363"/>
      <c r="AG33" s="364"/>
      <c r="AH33" s="364"/>
    </row>
    <row r="34" spans="2:34" s="138" customFormat="1" ht="27" customHeight="1">
      <c r="B34" s="363"/>
      <c r="C34" s="363"/>
      <c r="G34" s="364"/>
      <c r="I34" s="522" t="s">
        <v>969</v>
      </c>
      <c r="J34" s="1740" t="s">
        <v>1181</v>
      </c>
      <c r="K34" s="1741"/>
      <c r="L34" s="1741"/>
      <c r="M34" s="1741"/>
      <c r="N34" s="1741"/>
      <c r="O34" s="1741"/>
      <c r="P34" s="1741"/>
      <c r="Q34" s="1741"/>
      <c r="R34" s="1742"/>
      <c r="S34" s="497"/>
      <c r="T34" s="601" t="s">
        <v>892</v>
      </c>
      <c r="U34" s="497"/>
      <c r="V34" s="643" t="s">
        <v>892</v>
      </c>
      <c r="W34" s="488"/>
      <c r="X34" s="643" t="s">
        <v>892</v>
      </c>
      <c r="Y34" s="503"/>
      <c r="Z34" s="642" t="s">
        <v>892</v>
      </c>
      <c r="AA34" s="138" t="s">
        <v>1062</v>
      </c>
      <c r="AB34" s="1702" t="s">
        <v>1185</v>
      </c>
      <c r="AC34" s="1702"/>
      <c r="AD34" s="1719"/>
      <c r="AE34" s="635" t="s">
        <v>882</v>
      </c>
      <c r="AF34" s="520" t="s">
        <v>15</v>
      </c>
      <c r="AG34" s="636" t="s">
        <v>883</v>
      </c>
      <c r="AH34" s="364"/>
    </row>
    <row r="35" spans="2:34" s="138" customFormat="1" ht="27" customHeight="1">
      <c r="B35" s="363"/>
      <c r="C35" s="1584"/>
      <c r="D35" s="1748"/>
      <c r="E35" s="1748"/>
      <c r="F35" s="1748"/>
      <c r="G35" s="1749"/>
      <c r="I35" s="522" t="s">
        <v>1063</v>
      </c>
      <c r="J35" s="1745" t="s">
        <v>1189</v>
      </c>
      <c r="K35" s="1746"/>
      <c r="L35" s="1746"/>
      <c r="M35" s="1746"/>
      <c r="N35" s="1746"/>
      <c r="O35" s="1746"/>
      <c r="P35" s="1746"/>
      <c r="Q35" s="1746"/>
      <c r="R35" s="1747"/>
      <c r="S35" s="496"/>
      <c r="T35" s="641" t="s">
        <v>782</v>
      </c>
      <c r="U35" s="496"/>
      <c r="V35" s="642" t="s">
        <v>782</v>
      </c>
      <c r="W35" s="486"/>
      <c r="X35" s="642" t="s">
        <v>782</v>
      </c>
      <c r="Y35" s="1743"/>
      <c r="Z35" s="1744"/>
      <c r="AA35" s="468"/>
      <c r="AB35" s="1353" t="s">
        <v>1190</v>
      </c>
      <c r="AC35" s="1353"/>
      <c r="AE35" s="467" t="s">
        <v>98</v>
      </c>
      <c r="AF35" s="312" t="s">
        <v>15</v>
      </c>
      <c r="AG35" s="505" t="s">
        <v>98</v>
      </c>
      <c r="AH35" s="364"/>
    </row>
    <row r="36" spans="2:34" s="138" customFormat="1" ht="27" customHeight="1">
      <c r="B36" s="363"/>
      <c r="C36" s="467"/>
      <c r="D36" s="644"/>
      <c r="E36" s="644"/>
      <c r="F36" s="644"/>
      <c r="G36" s="645"/>
      <c r="I36" s="522" t="s">
        <v>1100</v>
      </c>
      <c r="J36" s="1740" t="s">
        <v>1184</v>
      </c>
      <c r="K36" s="1741"/>
      <c r="L36" s="1741"/>
      <c r="M36" s="1741"/>
      <c r="N36" s="1741"/>
      <c r="O36" s="1741"/>
      <c r="P36" s="1741"/>
      <c r="Q36" s="1741"/>
      <c r="R36" s="1742"/>
      <c r="S36" s="496"/>
      <c r="T36" s="641" t="s">
        <v>892</v>
      </c>
      <c r="U36" s="496"/>
      <c r="V36" s="642" t="s">
        <v>892</v>
      </c>
      <c r="W36" s="486"/>
      <c r="X36" s="642" t="s">
        <v>892</v>
      </c>
      <c r="Y36" s="503"/>
      <c r="Z36" s="642" t="s">
        <v>892</v>
      </c>
      <c r="AA36" s="138" t="s">
        <v>1062</v>
      </c>
      <c r="AB36" s="1702" t="s">
        <v>1118</v>
      </c>
      <c r="AC36" s="1702"/>
      <c r="AD36" s="1719"/>
      <c r="AE36" s="473"/>
      <c r="AF36" s="468"/>
      <c r="AG36" s="469"/>
      <c r="AH36" s="364"/>
    </row>
    <row r="37" spans="2:34" s="138" customFormat="1" ht="12" customHeight="1">
      <c r="B37" s="363"/>
      <c r="C37" s="362"/>
      <c r="D37" s="359"/>
      <c r="E37" s="359"/>
      <c r="F37" s="359"/>
      <c r="G37" s="360"/>
      <c r="J37" s="508"/>
      <c r="K37" s="508"/>
      <c r="L37" s="508"/>
      <c r="M37" s="508"/>
      <c r="N37" s="508"/>
      <c r="O37" s="508"/>
      <c r="P37" s="508"/>
      <c r="Q37" s="508"/>
      <c r="R37" s="508"/>
      <c r="S37" s="508"/>
      <c r="T37" s="508"/>
      <c r="U37" s="508"/>
      <c r="W37" s="460"/>
      <c r="Y37" s="460"/>
      <c r="AA37" s="460"/>
      <c r="AB37" s="460"/>
      <c r="AE37" s="1584"/>
      <c r="AF37" s="1353"/>
      <c r="AG37" s="1585"/>
      <c r="AH37" s="364"/>
    </row>
    <row r="38" spans="2:34" s="138" customFormat="1" ht="11.25" customHeight="1">
      <c r="B38" s="362"/>
      <c r="C38" s="359"/>
      <c r="D38" s="359"/>
      <c r="E38" s="359"/>
      <c r="F38" s="359"/>
      <c r="G38" s="359"/>
      <c r="H38" s="486"/>
      <c r="I38" s="486"/>
      <c r="J38" s="626"/>
      <c r="K38" s="626"/>
      <c r="L38" s="626"/>
      <c r="M38" s="626"/>
      <c r="N38" s="626"/>
      <c r="O38" s="626"/>
      <c r="P38" s="626"/>
      <c r="Q38" s="626"/>
      <c r="R38" s="626"/>
      <c r="S38" s="626"/>
      <c r="T38" s="626"/>
      <c r="U38" s="626"/>
      <c r="V38" s="486"/>
      <c r="W38" s="641"/>
      <c r="X38" s="486"/>
      <c r="Y38" s="641"/>
      <c r="Z38" s="486"/>
      <c r="AA38" s="641"/>
      <c r="AB38" s="641"/>
      <c r="AC38" s="486"/>
      <c r="AD38" s="486"/>
      <c r="AE38" s="646"/>
      <c r="AF38" s="646"/>
      <c r="AG38" s="627"/>
      <c r="AH38" s="364"/>
    </row>
    <row r="39" spans="2:34" ht="19.5" customHeight="1">
      <c r="C39" s="1461" t="s">
        <v>1191</v>
      </c>
      <c r="D39" s="1365"/>
      <c r="E39" s="1365"/>
      <c r="F39" s="1365"/>
      <c r="G39" s="1365"/>
      <c r="H39" s="1365"/>
      <c r="I39" s="1365"/>
      <c r="J39" s="1365"/>
      <c r="K39" s="1365"/>
      <c r="L39" s="1365"/>
      <c r="M39" s="1365"/>
      <c r="N39" s="1365"/>
      <c r="O39" s="1365"/>
      <c r="P39" s="1365"/>
      <c r="Q39" s="1365"/>
      <c r="R39" s="1365"/>
      <c r="S39" s="1365"/>
      <c r="T39" s="1365"/>
      <c r="U39" s="1365"/>
      <c r="V39" s="1365"/>
      <c r="W39" s="1365"/>
      <c r="X39" s="1365"/>
      <c r="Y39" s="1365"/>
      <c r="Z39" s="1365"/>
      <c r="AA39" s="1365"/>
      <c r="AB39" s="1365"/>
      <c r="AC39" s="1365"/>
      <c r="AD39" s="1365"/>
      <c r="AE39" s="1365"/>
      <c r="AF39" s="1365"/>
      <c r="AG39" s="1461"/>
      <c r="AH39" s="415"/>
    </row>
    <row r="40" spans="2:34">
      <c r="C40" s="1365" t="s">
        <v>1160</v>
      </c>
      <c r="D40" s="1365"/>
      <c r="E40" s="1365"/>
      <c r="F40" s="1365"/>
      <c r="G40" s="1365"/>
      <c r="H40" s="1365"/>
      <c r="I40" s="1365"/>
      <c r="J40" s="1365"/>
      <c r="K40" s="1365"/>
      <c r="L40" s="1365"/>
      <c r="M40" s="1365"/>
      <c r="N40" s="1365"/>
      <c r="O40" s="1365"/>
      <c r="P40" s="1365"/>
      <c r="Q40" s="1365"/>
      <c r="R40" s="1365"/>
      <c r="S40" s="1365"/>
      <c r="T40" s="1365"/>
      <c r="U40" s="1365"/>
      <c r="V40" s="1365"/>
      <c r="W40" s="1365"/>
      <c r="X40" s="1365"/>
      <c r="Y40" s="1365"/>
      <c r="Z40" s="1365"/>
      <c r="AA40" s="1365"/>
      <c r="AB40" s="1365"/>
      <c r="AC40" s="1365"/>
      <c r="AD40" s="1365"/>
      <c r="AE40" s="1365"/>
      <c r="AF40" s="1365"/>
      <c r="AG40" s="1365"/>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3"/>
  <dataValidations count="1">
    <dataValidation type="list" allowBlank="1" showInputMessage="1" showErrorMessage="1" sqref="I8:I10 N8 S8 AE17 AG17 AE24 AG24 AE35 AG35" xr:uid="{00000000-0002-0000-0E00-000000000000}">
      <formula1>"□,■"</formula1>
    </dataValidation>
  </dataValidations>
  <pageMargins left="0.7" right="0.7" top="0.75" bottom="0.75" header="0.3" footer="0.3"/>
  <pageSetup paperSize="9" scale="62"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K123"/>
  <sheetViews>
    <sheetView view="pageBreakPreview" topLeftCell="A10" zoomScale="85" zoomScaleNormal="100" zoomScaleSheetLayoutView="85" workbookViewId="0"/>
  </sheetViews>
  <sheetFormatPr defaultColWidth="3.5" defaultRowHeight="13.5"/>
  <cols>
    <col min="1" max="1" width="1.25" style="386" customWidth="1"/>
    <col min="2" max="2" width="3.125" style="459" customWidth="1"/>
    <col min="3" max="30" width="3.125" style="386" customWidth="1"/>
    <col min="31" max="33" width="3.25" style="386" customWidth="1"/>
    <col min="34" max="34" width="3.125" style="386" customWidth="1"/>
    <col min="35" max="35" width="1.25" style="386" customWidth="1"/>
    <col min="36" max="16384" width="3.5" style="386"/>
  </cols>
  <sheetData>
    <row r="1" spans="2:35" s="138" customFormat="1"/>
    <row r="2" spans="2:35" s="138" customFormat="1">
      <c r="B2" s="138" t="s">
        <v>1192</v>
      </c>
    </row>
    <row r="3" spans="2:35" s="138" customFormat="1">
      <c r="Y3" s="460" t="s">
        <v>759</v>
      </c>
      <c r="Z3" s="1353"/>
      <c r="AA3" s="1353"/>
      <c r="AB3" s="460" t="s">
        <v>760</v>
      </c>
      <c r="AC3" s="1353"/>
      <c r="AD3" s="1353"/>
      <c r="AE3" s="460" t="s">
        <v>761</v>
      </c>
      <c r="AF3" s="1353"/>
      <c r="AG3" s="1353"/>
      <c r="AH3" s="460" t="s">
        <v>762</v>
      </c>
    </row>
    <row r="4" spans="2:35" s="138" customFormat="1">
      <c r="AH4" s="460"/>
    </row>
    <row r="5" spans="2:35" s="138" customFormat="1">
      <c r="B5" s="1353" t="s">
        <v>1193</v>
      </c>
      <c r="C5" s="1353"/>
      <c r="D5" s="1353"/>
      <c r="E5" s="1353"/>
      <c r="F5" s="1353"/>
      <c r="G5" s="1353"/>
      <c r="H5" s="1353"/>
      <c r="I5" s="1353"/>
      <c r="J5" s="1353"/>
      <c r="K5" s="1353"/>
      <c r="L5" s="1353"/>
      <c r="M5" s="1353"/>
      <c r="N5" s="1353"/>
      <c r="O5" s="1353"/>
      <c r="P5" s="1353"/>
      <c r="Q5" s="1353"/>
      <c r="R5" s="1353"/>
      <c r="S5" s="1353"/>
      <c r="T5" s="1353"/>
      <c r="U5" s="1353"/>
      <c r="V5" s="1353"/>
      <c r="W5" s="1353"/>
      <c r="X5" s="1353"/>
      <c r="Y5" s="1353"/>
      <c r="Z5" s="1353"/>
      <c r="AA5" s="1353"/>
      <c r="AB5" s="1353"/>
      <c r="AC5" s="1353"/>
      <c r="AD5" s="1353"/>
      <c r="AE5" s="1353"/>
      <c r="AF5" s="1353"/>
      <c r="AG5" s="1353"/>
      <c r="AH5" s="1353"/>
    </row>
    <row r="6" spans="2:35" s="138" customFormat="1"/>
    <row r="7" spans="2:35" s="138" customFormat="1" ht="21" customHeight="1">
      <c r="B7" s="1603" t="s">
        <v>944</v>
      </c>
      <c r="C7" s="1603"/>
      <c r="D7" s="1603"/>
      <c r="E7" s="1603"/>
      <c r="F7" s="1355"/>
      <c r="G7" s="647"/>
      <c r="H7" s="648"/>
      <c r="I7" s="648"/>
      <c r="J7" s="648"/>
      <c r="K7" s="648"/>
      <c r="L7" s="648"/>
      <c r="M7" s="648"/>
      <c r="N7" s="648"/>
      <c r="O7" s="648"/>
      <c r="P7" s="648"/>
      <c r="Q7" s="648"/>
      <c r="R7" s="648"/>
      <c r="S7" s="648"/>
      <c r="T7" s="648"/>
      <c r="U7" s="648"/>
      <c r="V7" s="648"/>
      <c r="W7" s="648"/>
      <c r="X7" s="648"/>
      <c r="Y7" s="648"/>
      <c r="Z7" s="648"/>
      <c r="AA7" s="648"/>
      <c r="AB7" s="648"/>
      <c r="AC7" s="648"/>
      <c r="AD7" s="648"/>
      <c r="AE7" s="648"/>
      <c r="AF7" s="648"/>
      <c r="AG7" s="648"/>
      <c r="AH7" s="649"/>
    </row>
    <row r="8" spans="2:35" ht="21" customHeight="1">
      <c r="B8" s="1355" t="s">
        <v>945</v>
      </c>
      <c r="C8" s="1356"/>
      <c r="D8" s="1356"/>
      <c r="E8" s="1356"/>
      <c r="F8" s="1357"/>
      <c r="G8" s="461" t="s">
        <v>98</v>
      </c>
      <c r="H8" s="462" t="s">
        <v>837</v>
      </c>
      <c r="I8" s="462"/>
      <c r="J8" s="462"/>
      <c r="K8" s="462"/>
      <c r="L8" s="466" t="s">
        <v>98</v>
      </c>
      <c r="M8" s="462" t="s">
        <v>838</v>
      </c>
      <c r="N8" s="462"/>
      <c r="O8" s="462"/>
      <c r="P8" s="462"/>
      <c r="Q8" s="466" t="s">
        <v>98</v>
      </c>
      <c r="R8" s="462" t="s">
        <v>839</v>
      </c>
      <c r="S8" s="493"/>
      <c r="T8" s="650"/>
      <c r="U8" s="493"/>
      <c r="V8" s="511"/>
      <c r="W8" s="511"/>
      <c r="X8" s="511"/>
      <c r="Y8" s="511"/>
      <c r="Z8" s="511"/>
      <c r="AA8" s="511"/>
      <c r="AB8" s="511"/>
      <c r="AC8" s="511"/>
      <c r="AD8" s="511"/>
      <c r="AE8" s="511"/>
      <c r="AF8" s="511"/>
      <c r="AG8" s="511"/>
      <c r="AH8" s="512"/>
    </row>
    <row r="9" spans="2:35" ht="21" customHeight="1">
      <c r="B9" s="1586" t="s">
        <v>946</v>
      </c>
      <c r="C9" s="1587"/>
      <c r="D9" s="1587"/>
      <c r="E9" s="1587"/>
      <c r="F9" s="1588"/>
      <c r="G9" s="499" t="s">
        <v>98</v>
      </c>
      <c r="H9" s="488" t="s">
        <v>1194</v>
      </c>
      <c r="I9" s="490"/>
      <c r="J9" s="490"/>
      <c r="K9" s="490"/>
      <c r="L9" s="490"/>
      <c r="M9" s="490"/>
      <c r="N9" s="490"/>
      <c r="O9" s="490"/>
      <c r="P9" s="490"/>
      <c r="Q9" s="490"/>
      <c r="R9" s="490"/>
      <c r="S9" s="490"/>
      <c r="T9" s="493"/>
      <c r="U9" s="489" t="s">
        <v>98</v>
      </c>
      <c r="V9" s="488" t="s">
        <v>1195</v>
      </c>
      <c r="W9" s="488"/>
      <c r="X9" s="515"/>
      <c r="Y9" s="515"/>
      <c r="Z9" s="515"/>
      <c r="AA9" s="515"/>
      <c r="AB9" s="515"/>
      <c r="AC9" s="515"/>
      <c r="AD9" s="515"/>
      <c r="AE9" s="515"/>
      <c r="AF9" s="515"/>
      <c r="AG9" s="515"/>
      <c r="AH9" s="516"/>
    </row>
    <row r="10" spans="2:35" ht="21" customHeight="1">
      <c r="B10" s="1608"/>
      <c r="C10" s="1609"/>
      <c r="D10" s="1609"/>
      <c r="E10" s="1609"/>
      <c r="F10" s="1609"/>
      <c r="G10" s="467" t="s">
        <v>98</v>
      </c>
      <c r="H10" s="138" t="s">
        <v>1196</v>
      </c>
      <c r="I10" s="468"/>
      <c r="J10" s="468"/>
      <c r="K10" s="468"/>
      <c r="L10" s="468"/>
      <c r="M10" s="468"/>
      <c r="N10" s="468"/>
      <c r="O10" s="468"/>
      <c r="P10" s="468"/>
      <c r="Q10" s="468"/>
      <c r="R10" s="468"/>
      <c r="S10" s="468"/>
      <c r="T10" s="493"/>
      <c r="U10" s="312" t="s">
        <v>98</v>
      </c>
      <c r="V10" s="138" t="s">
        <v>1197</v>
      </c>
      <c r="W10" s="138"/>
      <c r="X10" s="513"/>
      <c r="Y10" s="513"/>
      <c r="Z10" s="513"/>
      <c r="AA10" s="513"/>
      <c r="AB10" s="513"/>
      <c r="AC10" s="513"/>
      <c r="AD10" s="513"/>
      <c r="AE10" s="513"/>
      <c r="AF10" s="513"/>
      <c r="AG10" s="513"/>
      <c r="AH10" s="514"/>
    </row>
    <row r="11" spans="2:35" ht="21" customHeight="1">
      <c r="B11" s="1608"/>
      <c r="C11" s="1609"/>
      <c r="D11" s="1609"/>
      <c r="E11" s="1609"/>
      <c r="F11" s="1609"/>
      <c r="G11" s="467" t="s">
        <v>98</v>
      </c>
      <c r="H11" s="138" t="s">
        <v>1198</v>
      </c>
      <c r="I11" s="468"/>
      <c r="J11" s="468"/>
      <c r="K11" s="468"/>
      <c r="L11" s="468"/>
      <c r="M11" s="468"/>
      <c r="N11" s="468"/>
      <c r="O11" s="468"/>
      <c r="P11" s="468"/>
      <c r="Q11" s="468"/>
      <c r="R11" s="468"/>
      <c r="S11" s="468"/>
      <c r="T11" s="493"/>
      <c r="U11" s="312" t="s">
        <v>98</v>
      </c>
      <c r="V11" s="468" t="s">
        <v>1199</v>
      </c>
      <c r="W11" s="468"/>
      <c r="X11" s="513"/>
      <c r="Y11" s="513"/>
      <c r="Z11" s="513"/>
      <c r="AA11" s="513"/>
      <c r="AB11" s="513"/>
      <c r="AC11" s="513"/>
      <c r="AD11" s="513"/>
      <c r="AE11" s="513"/>
      <c r="AF11" s="513"/>
      <c r="AG11" s="513"/>
      <c r="AH11" s="514"/>
      <c r="AI11" s="475"/>
    </row>
    <row r="12" spans="2:35" ht="21" customHeight="1">
      <c r="B12" s="1589"/>
      <c r="C12" s="1590"/>
      <c r="D12" s="1590"/>
      <c r="E12" s="1590"/>
      <c r="F12" s="1591"/>
      <c r="G12" s="358" t="s">
        <v>98</v>
      </c>
      <c r="H12" s="359" t="s">
        <v>1200</v>
      </c>
      <c r="I12" s="517"/>
      <c r="J12" s="517"/>
      <c r="K12" s="517"/>
      <c r="L12" s="517"/>
      <c r="M12" s="517"/>
      <c r="N12" s="517"/>
      <c r="O12" s="517"/>
      <c r="P12" s="517"/>
      <c r="Q12" s="517"/>
      <c r="R12" s="517"/>
      <c r="S12" s="517"/>
      <c r="T12" s="365"/>
      <c r="U12" s="517"/>
      <c r="V12" s="517"/>
      <c r="W12" s="517"/>
      <c r="X12" s="518"/>
      <c r="Y12" s="518"/>
      <c r="Z12" s="518"/>
      <c r="AA12" s="518"/>
      <c r="AB12" s="518"/>
      <c r="AC12" s="518"/>
      <c r="AD12" s="518"/>
      <c r="AE12" s="518"/>
      <c r="AF12" s="518"/>
      <c r="AG12" s="518"/>
      <c r="AH12" s="519"/>
    </row>
    <row r="13" spans="2:35" ht="21" customHeight="1">
      <c r="B13" s="1586" t="s">
        <v>956</v>
      </c>
      <c r="C13" s="1587"/>
      <c r="D13" s="1587"/>
      <c r="E13" s="1587"/>
      <c r="F13" s="1588"/>
      <c r="G13" s="499" t="s">
        <v>98</v>
      </c>
      <c r="H13" s="488" t="s">
        <v>1201</v>
      </c>
      <c r="I13" s="490"/>
      <c r="J13" s="490"/>
      <c r="K13" s="490"/>
      <c r="L13" s="490"/>
      <c r="M13" s="490"/>
      <c r="N13" s="490"/>
      <c r="O13" s="490"/>
      <c r="P13" s="490"/>
      <c r="Q13" s="490"/>
      <c r="R13" s="490"/>
      <c r="S13" s="468"/>
      <c r="T13" s="490"/>
      <c r="U13" s="489"/>
      <c r="V13" s="489"/>
      <c r="W13" s="489"/>
      <c r="X13" s="488"/>
      <c r="Y13" s="515"/>
      <c r="Z13" s="515"/>
      <c r="AA13" s="515"/>
      <c r="AB13" s="515"/>
      <c r="AC13" s="515"/>
      <c r="AD13" s="515"/>
      <c r="AE13" s="515"/>
      <c r="AF13" s="515"/>
      <c r="AG13" s="515"/>
      <c r="AH13" s="516"/>
    </row>
    <row r="14" spans="2:35" ht="21" customHeight="1">
      <c r="B14" s="1589"/>
      <c r="C14" s="1590"/>
      <c r="D14" s="1590"/>
      <c r="E14" s="1590"/>
      <c r="F14" s="1591"/>
      <c r="G14" s="358" t="s">
        <v>98</v>
      </c>
      <c r="H14" s="359" t="s">
        <v>1202</v>
      </c>
      <c r="I14" s="517"/>
      <c r="J14" s="517"/>
      <c r="K14" s="517"/>
      <c r="L14" s="517"/>
      <c r="M14" s="517"/>
      <c r="N14" s="517"/>
      <c r="O14" s="517"/>
      <c r="P14" s="517"/>
      <c r="Q14" s="517"/>
      <c r="R14" s="517"/>
      <c r="S14" s="517"/>
      <c r="T14" s="517"/>
      <c r="U14" s="518"/>
      <c r="V14" s="518"/>
      <c r="W14" s="518"/>
      <c r="X14" s="518"/>
      <c r="Y14" s="518"/>
      <c r="Z14" s="518"/>
      <c r="AA14" s="518"/>
      <c r="AB14" s="518"/>
      <c r="AC14" s="518"/>
      <c r="AD14" s="518"/>
      <c r="AE14" s="518"/>
      <c r="AF14" s="518"/>
      <c r="AG14" s="518"/>
      <c r="AH14" s="519"/>
    </row>
    <row r="15" spans="2:35" ht="13.5" customHeight="1">
      <c r="B15" s="138"/>
      <c r="C15" s="138"/>
      <c r="D15" s="138"/>
      <c r="E15" s="138"/>
      <c r="F15" s="138"/>
      <c r="G15" s="312"/>
      <c r="H15" s="138"/>
      <c r="I15" s="468"/>
      <c r="J15" s="468"/>
      <c r="K15" s="468"/>
      <c r="L15" s="468"/>
      <c r="M15" s="468"/>
      <c r="N15" s="468"/>
      <c r="O15" s="468"/>
      <c r="P15" s="468"/>
      <c r="Q15" s="468"/>
      <c r="R15" s="468"/>
      <c r="S15" s="468"/>
      <c r="T15" s="468"/>
      <c r="U15" s="513"/>
      <c r="V15" s="513"/>
      <c r="W15" s="513"/>
      <c r="X15" s="513"/>
      <c r="Y15" s="513"/>
      <c r="Z15" s="513"/>
      <c r="AA15" s="513"/>
      <c r="AB15" s="513"/>
      <c r="AC15" s="513"/>
      <c r="AD15" s="513"/>
      <c r="AE15" s="513"/>
      <c r="AF15" s="513"/>
      <c r="AG15" s="513"/>
      <c r="AH15" s="513"/>
    </row>
    <row r="16" spans="2:35" ht="21" customHeight="1">
      <c r="B16" s="497" t="s">
        <v>1203</v>
      </c>
      <c r="C16" s="488"/>
      <c r="D16" s="488"/>
      <c r="E16" s="488"/>
      <c r="F16" s="488"/>
      <c r="G16" s="489"/>
      <c r="H16" s="488"/>
      <c r="I16" s="490"/>
      <c r="J16" s="490"/>
      <c r="K16" s="490"/>
      <c r="L16" s="490"/>
      <c r="M16" s="490"/>
      <c r="N16" s="490"/>
      <c r="O16" s="490"/>
      <c r="P16" s="490"/>
      <c r="Q16" s="490"/>
      <c r="R16" s="490"/>
      <c r="S16" s="490"/>
      <c r="T16" s="490"/>
      <c r="U16" s="515"/>
      <c r="V16" s="515"/>
      <c r="W16" s="515"/>
      <c r="X16" s="515"/>
      <c r="Y16" s="515"/>
      <c r="Z16" s="515"/>
      <c r="AA16" s="515"/>
      <c r="AB16" s="515"/>
      <c r="AC16" s="515"/>
      <c r="AD16" s="515"/>
      <c r="AE16" s="515"/>
      <c r="AF16" s="515"/>
      <c r="AG16" s="515"/>
      <c r="AH16" s="516"/>
    </row>
    <row r="17" spans="2:37" ht="21" customHeight="1">
      <c r="B17" s="363"/>
      <c r="C17" s="138" t="s">
        <v>1204</v>
      </c>
      <c r="D17" s="138"/>
      <c r="E17" s="138"/>
      <c r="F17" s="138"/>
      <c r="G17" s="312"/>
      <c r="H17" s="138"/>
      <c r="I17" s="468"/>
      <c r="J17" s="468"/>
      <c r="K17" s="468"/>
      <c r="L17" s="468"/>
      <c r="M17" s="468"/>
      <c r="N17" s="468"/>
      <c r="O17" s="468"/>
      <c r="P17" s="468"/>
      <c r="Q17" s="468"/>
      <c r="R17" s="468"/>
      <c r="S17" s="468"/>
      <c r="T17" s="468"/>
      <c r="U17" s="513"/>
      <c r="V17" s="513"/>
      <c r="W17" s="513"/>
      <c r="X17" s="513"/>
      <c r="Y17" s="513"/>
      <c r="Z17" s="513"/>
      <c r="AA17" s="513"/>
      <c r="AB17" s="513"/>
      <c r="AC17" s="513"/>
      <c r="AD17" s="513"/>
      <c r="AE17" s="513"/>
      <c r="AF17" s="513"/>
      <c r="AG17" s="513"/>
      <c r="AH17" s="514"/>
    </row>
    <row r="18" spans="2:37" ht="21" customHeight="1">
      <c r="B18" s="604"/>
      <c r="C18" s="1750" t="s">
        <v>1205</v>
      </c>
      <c r="D18" s="1750"/>
      <c r="E18" s="1750"/>
      <c r="F18" s="1750"/>
      <c r="G18" s="1750"/>
      <c r="H18" s="1750"/>
      <c r="I18" s="1750"/>
      <c r="J18" s="1750"/>
      <c r="K18" s="1750"/>
      <c r="L18" s="1750"/>
      <c r="M18" s="1750"/>
      <c r="N18" s="1750"/>
      <c r="O18" s="1750"/>
      <c r="P18" s="1750"/>
      <c r="Q18" s="1750"/>
      <c r="R18" s="1750"/>
      <c r="S18" s="1750"/>
      <c r="T18" s="1750"/>
      <c r="U18" s="1750"/>
      <c r="V18" s="1750"/>
      <c r="W18" s="1750"/>
      <c r="X18" s="1750"/>
      <c r="Y18" s="1750"/>
      <c r="Z18" s="1750"/>
      <c r="AA18" s="1751" t="s">
        <v>1206</v>
      </c>
      <c r="AB18" s="1751"/>
      <c r="AC18" s="1751"/>
      <c r="AD18" s="1751"/>
      <c r="AE18" s="1751"/>
      <c r="AF18" s="1751"/>
      <c r="AG18" s="1751"/>
      <c r="AH18" s="514"/>
      <c r="AK18" s="651"/>
    </row>
    <row r="19" spans="2:37" ht="21" customHeight="1">
      <c r="B19" s="604"/>
      <c r="C19" s="1752"/>
      <c r="D19" s="1752"/>
      <c r="E19" s="1752"/>
      <c r="F19" s="1752"/>
      <c r="G19" s="1752"/>
      <c r="H19" s="1752"/>
      <c r="I19" s="1752"/>
      <c r="J19" s="1752"/>
      <c r="K19" s="1752"/>
      <c r="L19" s="1752"/>
      <c r="M19" s="1752"/>
      <c r="N19" s="1752"/>
      <c r="O19" s="1752"/>
      <c r="P19" s="1752"/>
      <c r="Q19" s="1752"/>
      <c r="R19" s="1752"/>
      <c r="S19" s="1752"/>
      <c r="T19" s="1752"/>
      <c r="U19" s="1752"/>
      <c r="V19" s="1752"/>
      <c r="W19" s="1752"/>
      <c r="X19" s="1752"/>
      <c r="Y19" s="1752"/>
      <c r="Z19" s="1752"/>
      <c r="AA19" s="652"/>
      <c r="AB19" s="652"/>
      <c r="AC19" s="652"/>
      <c r="AD19" s="652"/>
      <c r="AE19" s="652"/>
      <c r="AF19" s="652"/>
      <c r="AG19" s="652"/>
      <c r="AH19" s="514"/>
      <c r="AK19" s="651"/>
    </row>
    <row r="20" spans="2:37" ht="9" customHeight="1">
      <c r="B20" s="604"/>
      <c r="C20" s="529"/>
      <c r="D20" s="529"/>
      <c r="E20" s="529"/>
      <c r="F20" s="529"/>
      <c r="G20" s="529"/>
      <c r="H20" s="529"/>
      <c r="I20" s="529"/>
      <c r="J20" s="529"/>
      <c r="K20" s="529"/>
      <c r="L20" s="529"/>
      <c r="M20" s="529"/>
      <c r="N20" s="529"/>
      <c r="O20" s="529"/>
      <c r="P20" s="529"/>
      <c r="Q20" s="529"/>
      <c r="R20" s="529"/>
      <c r="S20" s="529"/>
      <c r="T20" s="529"/>
      <c r="U20" s="529"/>
      <c r="V20" s="529"/>
      <c r="W20" s="529"/>
      <c r="X20" s="529"/>
      <c r="Y20" s="529"/>
      <c r="Z20" s="529"/>
      <c r="AA20" s="515"/>
      <c r="AB20" s="515"/>
      <c r="AC20" s="515"/>
      <c r="AD20" s="515"/>
      <c r="AE20" s="515"/>
      <c r="AF20" s="515"/>
      <c r="AG20" s="515"/>
      <c r="AH20" s="514"/>
      <c r="AK20" s="653"/>
    </row>
    <row r="21" spans="2:37" ht="21" customHeight="1">
      <c r="B21" s="604"/>
      <c r="C21" s="527" t="s">
        <v>1207</v>
      </c>
      <c r="D21" s="654"/>
      <c r="E21" s="654"/>
      <c r="F21" s="654"/>
      <c r="G21" s="655"/>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4"/>
    </row>
    <row r="22" spans="2:37" ht="21" customHeight="1">
      <c r="B22" s="604"/>
      <c r="C22" s="1750" t="s">
        <v>1208</v>
      </c>
      <c r="D22" s="1750"/>
      <c r="E22" s="1750"/>
      <c r="F22" s="1750"/>
      <c r="G22" s="1750"/>
      <c r="H22" s="1750"/>
      <c r="I22" s="1750"/>
      <c r="J22" s="1750"/>
      <c r="K22" s="1750"/>
      <c r="L22" s="1750"/>
      <c r="M22" s="1750"/>
      <c r="N22" s="1750"/>
      <c r="O22" s="1750"/>
      <c r="P22" s="1750"/>
      <c r="Q22" s="1750"/>
      <c r="R22" s="1750"/>
      <c r="S22" s="1750"/>
      <c r="T22" s="1750"/>
      <c r="U22" s="1750"/>
      <c r="V22" s="1750"/>
      <c r="W22" s="1750"/>
      <c r="X22" s="1750"/>
      <c r="Y22" s="1750"/>
      <c r="Z22" s="1750"/>
      <c r="AA22" s="1751" t="s">
        <v>1206</v>
      </c>
      <c r="AB22" s="1751"/>
      <c r="AC22" s="1751"/>
      <c r="AD22" s="1751"/>
      <c r="AE22" s="1751"/>
      <c r="AF22" s="1751"/>
      <c r="AG22" s="1751"/>
      <c r="AH22" s="514"/>
    </row>
    <row r="23" spans="2:37" ht="20.100000000000001" customHeight="1">
      <c r="B23" s="473"/>
      <c r="C23" s="1750"/>
      <c r="D23" s="1750"/>
      <c r="E23" s="1750"/>
      <c r="F23" s="1750"/>
      <c r="G23" s="1750"/>
      <c r="H23" s="1750"/>
      <c r="I23" s="1750"/>
      <c r="J23" s="1750"/>
      <c r="K23" s="1750"/>
      <c r="L23" s="1750"/>
      <c r="M23" s="1750"/>
      <c r="N23" s="1750"/>
      <c r="O23" s="1750"/>
      <c r="P23" s="1750"/>
      <c r="Q23" s="1750"/>
      <c r="R23" s="1750"/>
      <c r="S23" s="1750"/>
      <c r="T23" s="1750"/>
      <c r="U23" s="1750"/>
      <c r="V23" s="1750"/>
      <c r="W23" s="1750"/>
      <c r="X23" s="1750"/>
      <c r="Y23" s="1750"/>
      <c r="Z23" s="1752"/>
      <c r="AA23" s="656"/>
      <c r="AB23" s="656"/>
      <c r="AC23" s="656"/>
      <c r="AD23" s="656"/>
      <c r="AE23" s="656"/>
      <c r="AF23" s="656"/>
      <c r="AG23" s="656"/>
      <c r="AH23" s="657"/>
    </row>
    <row r="24" spans="2:37" s="138" customFormat="1" ht="20.100000000000001" customHeight="1">
      <c r="B24" s="473"/>
      <c r="C24" s="1459" t="s">
        <v>1209</v>
      </c>
      <c r="D24" s="1460"/>
      <c r="E24" s="1460"/>
      <c r="F24" s="1460"/>
      <c r="G24" s="1460"/>
      <c r="H24" s="1460"/>
      <c r="I24" s="1460"/>
      <c r="J24" s="1460"/>
      <c r="K24" s="1460"/>
      <c r="L24" s="1460"/>
      <c r="M24" s="499" t="s">
        <v>98</v>
      </c>
      <c r="N24" s="488" t="s">
        <v>1210</v>
      </c>
      <c r="O24" s="488"/>
      <c r="P24" s="488"/>
      <c r="Q24" s="490"/>
      <c r="R24" s="490"/>
      <c r="S24" s="490"/>
      <c r="T24" s="490"/>
      <c r="U24" s="490"/>
      <c r="V24" s="490"/>
      <c r="W24" s="489" t="s">
        <v>98</v>
      </c>
      <c r="X24" s="488" t="s">
        <v>1211</v>
      </c>
      <c r="Y24" s="658"/>
      <c r="Z24" s="658"/>
      <c r="AA24" s="490"/>
      <c r="AB24" s="490"/>
      <c r="AC24" s="490"/>
      <c r="AD24" s="490"/>
      <c r="AE24" s="490"/>
      <c r="AF24" s="490"/>
      <c r="AG24" s="498"/>
      <c r="AH24" s="514"/>
    </row>
    <row r="25" spans="2:37" s="138" customFormat="1" ht="20.100000000000001" customHeight="1">
      <c r="B25" s="604"/>
      <c r="C25" s="1612"/>
      <c r="D25" s="1451"/>
      <c r="E25" s="1451"/>
      <c r="F25" s="1451"/>
      <c r="G25" s="1451"/>
      <c r="H25" s="1451"/>
      <c r="I25" s="1451"/>
      <c r="J25" s="1451"/>
      <c r="K25" s="1451"/>
      <c r="L25" s="1451"/>
      <c r="M25" s="358" t="s">
        <v>98</v>
      </c>
      <c r="N25" s="359" t="s">
        <v>1212</v>
      </c>
      <c r="O25" s="359"/>
      <c r="P25" s="359"/>
      <c r="Q25" s="517"/>
      <c r="R25" s="517"/>
      <c r="S25" s="517"/>
      <c r="T25" s="517"/>
      <c r="U25" s="517"/>
      <c r="V25" s="517"/>
      <c r="W25" s="365" t="s">
        <v>98</v>
      </c>
      <c r="X25" s="359" t="s">
        <v>1213</v>
      </c>
      <c r="Y25" s="659"/>
      <c r="Z25" s="659"/>
      <c r="AA25" s="517"/>
      <c r="AB25" s="517"/>
      <c r="AC25" s="517"/>
      <c r="AD25" s="517"/>
      <c r="AE25" s="517"/>
      <c r="AF25" s="517"/>
      <c r="AG25" s="527"/>
      <c r="AH25" s="514"/>
    </row>
    <row r="26" spans="2:37" s="138" customFormat="1" ht="9" customHeight="1">
      <c r="B26" s="604"/>
      <c r="C26" s="535"/>
      <c r="D26" s="535"/>
      <c r="E26" s="535"/>
      <c r="F26" s="535"/>
      <c r="G26" s="535"/>
      <c r="H26" s="535"/>
      <c r="I26" s="535"/>
      <c r="J26" s="535"/>
      <c r="K26" s="535"/>
      <c r="L26" s="535"/>
      <c r="M26" s="535"/>
      <c r="N26" s="535"/>
      <c r="O26" s="535"/>
      <c r="P26" s="535"/>
      <c r="Q26" s="535"/>
      <c r="R26" s="535"/>
      <c r="S26" s="535"/>
      <c r="T26" s="535"/>
      <c r="U26" s="535"/>
      <c r="V26" s="535"/>
      <c r="W26" s="535"/>
      <c r="X26" s="535"/>
      <c r="Y26" s="535"/>
      <c r="Z26" s="535"/>
      <c r="AA26" s="493"/>
      <c r="AC26" s="468"/>
      <c r="AD26" s="468"/>
      <c r="AE26" s="468"/>
      <c r="AF26" s="468"/>
      <c r="AG26" s="468"/>
      <c r="AH26" s="514"/>
    </row>
    <row r="27" spans="2:37" s="138" customFormat="1" ht="20.100000000000001" customHeight="1">
      <c r="B27" s="604"/>
      <c r="C27" s="1753" t="s">
        <v>1214</v>
      </c>
      <c r="D27" s="1753"/>
      <c r="E27" s="1753"/>
      <c r="F27" s="1753"/>
      <c r="G27" s="1753"/>
      <c r="H27" s="1753"/>
      <c r="I27" s="1753"/>
      <c r="J27" s="1753"/>
      <c r="K27" s="1753"/>
      <c r="L27" s="1753"/>
      <c r="M27" s="1753"/>
      <c r="N27" s="1753"/>
      <c r="O27" s="1753"/>
      <c r="P27" s="1753"/>
      <c r="Q27" s="1753"/>
      <c r="R27" s="1753"/>
      <c r="S27" s="1753"/>
      <c r="T27" s="1753"/>
      <c r="U27" s="1753"/>
      <c r="V27" s="1753"/>
      <c r="W27" s="1753"/>
      <c r="X27" s="1753"/>
      <c r="Y27" s="1753"/>
      <c r="Z27" s="1753"/>
      <c r="AA27" s="513"/>
      <c r="AB27" s="513"/>
      <c r="AC27" s="513"/>
      <c r="AD27" s="513"/>
      <c r="AE27" s="513"/>
      <c r="AF27" s="513"/>
      <c r="AG27" s="513"/>
      <c r="AH27" s="514"/>
    </row>
    <row r="28" spans="2:37" s="138" customFormat="1" ht="20.100000000000001" customHeight="1">
      <c r="B28" s="473"/>
      <c r="C28" s="1754"/>
      <c r="D28" s="1754"/>
      <c r="E28" s="1754"/>
      <c r="F28" s="1754"/>
      <c r="G28" s="1754"/>
      <c r="H28" s="1754"/>
      <c r="I28" s="1754"/>
      <c r="J28" s="1754"/>
      <c r="K28" s="1754"/>
      <c r="L28" s="1754"/>
      <c r="M28" s="1754"/>
      <c r="N28" s="1754"/>
      <c r="O28" s="1754"/>
      <c r="P28" s="1754"/>
      <c r="Q28" s="1754"/>
      <c r="R28" s="1754"/>
      <c r="S28" s="1754"/>
      <c r="T28" s="1754"/>
      <c r="U28" s="1754"/>
      <c r="V28" s="1754"/>
      <c r="W28" s="1754"/>
      <c r="X28" s="1754"/>
      <c r="Y28" s="1754"/>
      <c r="Z28" s="1754"/>
      <c r="AA28" s="473"/>
      <c r="AB28" s="468"/>
      <c r="AC28" s="468"/>
      <c r="AD28" s="468"/>
      <c r="AE28" s="468"/>
      <c r="AF28" s="468"/>
      <c r="AG28" s="468"/>
      <c r="AH28" s="469"/>
    </row>
    <row r="29" spans="2:37" s="138" customFormat="1" ht="9" customHeight="1">
      <c r="B29" s="473"/>
      <c r="C29" s="468"/>
      <c r="D29" s="468"/>
      <c r="E29" s="468"/>
      <c r="F29" s="468"/>
      <c r="G29" s="468"/>
      <c r="H29" s="468"/>
      <c r="I29" s="468"/>
      <c r="J29" s="468"/>
      <c r="K29" s="468"/>
      <c r="L29" s="468"/>
      <c r="M29" s="468"/>
      <c r="N29" s="468"/>
      <c r="O29" s="468"/>
      <c r="P29" s="468"/>
      <c r="Q29" s="468"/>
      <c r="R29" s="468"/>
      <c r="S29" s="468"/>
      <c r="T29" s="468"/>
      <c r="U29" s="468"/>
      <c r="V29" s="468"/>
      <c r="W29" s="468"/>
      <c r="X29" s="468"/>
      <c r="Y29" s="468"/>
      <c r="Z29" s="468"/>
      <c r="AA29" s="468"/>
      <c r="AB29" s="468"/>
      <c r="AC29" s="468"/>
      <c r="AD29" s="468"/>
      <c r="AE29" s="468"/>
      <c r="AF29" s="468"/>
      <c r="AG29" s="468"/>
      <c r="AH29" s="469"/>
    </row>
    <row r="30" spans="2:37" s="138" customFormat="1" ht="20.100000000000001" customHeight="1">
      <c r="B30" s="604"/>
      <c r="C30" s="1750" t="s">
        <v>1215</v>
      </c>
      <c r="D30" s="1750"/>
      <c r="E30" s="1750"/>
      <c r="F30" s="1750"/>
      <c r="G30" s="1750"/>
      <c r="H30" s="1750"/>
      <c r="I30" s="1750"/>
      <c r="J30" s="1750"/>
      <c r="K30" s="1755"/>
      <c r="L30" s="1755"/>
      <c r="M30" s="1755"/>
      <c r="N30" s="1755"/>
      <c r="O30" s="1755"/>
      <c r="P30" s="1755"/>
      <c r="Q30" s="1755"/>
      <c r="R30" s="1755" t="s">
        <v>760</v>
      </c>
      <c r="S30" s="1755"/>
      <c r="T30" s="1755"/>
      <c r="U30" s="1755"/>
      <c r="V30" s="1755"/>
      <c r="W30" s="1755"/>
      <c r="X30" s="1755"/>
      <c r="Y30" s="1755"/>
      <c r="Z30" s="1755" t="s">
        <v>1216</v>
      </c>
      <c r="AA30" s="1755"/>
      <c r="AB30" s="1755"/>
      <c r="AC30" s="1755"/>
      <c r="AD30" s="1755"/>
      <c r="AE30" s="1755"/>
      <c r="AF30" s="1755"/>
      <c r="AG30" s="1757" t="s">
        <v>762</v>
      </c>
      <c r="AH30" s="514"/>
    </row>
    <row r="31" spans="2:37" s="138" customFormat="1" ht="20.100000000000001" customHeight="1">
      <c r="B31" s="604"/>
      <c r="C31" s="1750"/>
      <c r="D31" s="1750"/>
      <c r="E31" s="1750"/>
      <c r="F31" s="1750"/>
      <c r="G31" s="1750"/>
      <c r="H31" s="1750"/>
      <c r="I31" s="1750"/>
      <c r="J31" s="1750"/>
      <c r="K31" s="1756"/>
      <c r="L31" s="1756"/>
      <c r="M31" s="1756"/>
      <c r="N31" s="1756"/>
      <c r="O31" s="1756"/>
      <c r="P31" s="1756"/>
      <c r="Q31" s="1756"/>
      <c r="R31" s="1756"/>
      <c r="S31" s="1756"/>
      <c r="T31" s="1756"/>
      <c r="U31" s="1756"/>
      <c r="V31" s="1756"/>
      <c r="W31" s="1756"/>
      <c r="X31" s="1756"/>
      <c r="Y31" s="1756"/>
      <c r="Z31" s="1756"/>
      <c r="AA31" s="1756"/>
      <c r="AB31" s="1756"/>
      <c r="AC31" s="1756"/>
      <c r="AD31" s="1756"/>
      <c r="AE31" s="1756"/>
      <c r="AF31" s="1756"/>
      <c r="AG31" s="1758"/>
      <c r="AH31" s="514"/>
    </row>
    <row r="32" spans="2:37" s="138" customFormat="1" ht="13.5" customHeight="1">
      <c r="B32" s="362"/>
      <c r="C32" s="359"/>
      <c r="D32" s="359"/>
      <c r="E32" s="359"/>
      <c r="F32" s="359"/>
      <c r="G32" s="359"/>
      <c r="H32" s="359"/>
      <c r="I32" s="359"/>
      <c r="J32" s="359"/>
      <c r="K32" s="359"/>
      <c r="L32" s="359"/>
      <c r="M32" s="359"/>
      <c r="N32" s="359"/>
      <c r="O32" s="359"/>
      <c r="P32" s="359"/>
      <c r="Q32" s="359"/>
      <c r="R32" s="359"/>
      <c r="S32" s="359"/>
      <c r="T32" s="359"/>
      <c r="U32" s="359"/>
      <c r="V32" s="359"/>
      <c r="W32" s="359"/>
      <c r="X32" s="359"/>
      <c r="Y32" s="359"/>
      <c r="Z32" s="359"/>
      <c r="AA32" s="359"/>
      <c r="AB32" s="359"/>
      <c r="AC32" s="359"/>
      <c r="AD32" s="359"/>
      <c r="AE32" s="359"/>
      <c r="AF32" s="359"/>
      <c r="AG32" s="359"/>
      <c r="AH32" s="360"/>
    </row>
    <row r="33" spans="2:34" s="138" customFormat="1" ht="13.5" customHeight="1"/>
    <row r="34" spans="2:34" s="138" customFormat="1" ht="20.100000000000001" customHeight="1">
      <c r="B34" s="497" t="s">
        <v>1217</v>
      </c>
      <c r="C34" s="488"/>
      <c r="D34" s="488"/>
      <c r="E34" s="488"/>
      <c r="F34" s="488"/>
      <c r="G34" s="488"/>
      <c r="H34" s="488"/>
      <c r="I34" s="488"/>
      <c r="J34" s="488"/>
      <c r="K34" s="488"/>
      <c r="L34" s="488"/>
      <c r="M34" s="488"/>
      <c r="N34" s="488"/>
      <c r="O34" s="488"/>
      <c r="P34" s="488"/>
      <c r="Q34" s="488"/>
      <c r="R34" s="488"/>
      <c r="S34" s="488"/>
      <c r="T34" s="488"/>
      <c r="U34" s="488"/>
      <c r="V34" s="488"/>
      <c r="W34" s="488"/>
      <c r="X34" s="488"/>
      <c r="Y34" s="488"/>
      <c r="Z34" s="488"/>
      <c r="AA34" s="488"/>
      <c r="AB34" s="488"/>
      <c r="AC34" s="488"/>
      <c r="AD34" s="488"/>
      <c r="AE34" s="488"/>
      <c r="AF34" s="488"/>
      <c r="AG34" s="488"/>
      <c r="AH34" s="491"/>
    </row>
    <row r="35" spans="2:34" s="138" customFormat="1" ht="20.100000000000001" customHeight="1">
      <c r="B35" s="604"/>
      <c r="C35" s="1363" t="s">
        <v>1218</v>
      </c>
      <c r="D35" s="1363"/>
      <c r="E35" s="1363"/>
      <c r="F35" s="1363"/>
      <c r="G35" s="1363"/>
      <c r="H35" s="1363"/>
      <c r="I35" s="1363"/>
      <c r="J35" s="1363"/>
      <c r="K35" s="1363"/>
      <c r="L35" s="1363"/>
      <c r="M35" s="1363"/>
      <c r="N35" s="1363"/>
      <c r="O35" s="1363"/>
      <c r="P35" s="1363"/>
      <c r="Q35" s="1363"/>
      <c r="R35" s="1363"/>
      <c r="S35" s="1363"/>
      <c r="T35" s="1363"/>
      <c r="U35" s="1363"/>
      <c r="V35" s="1363"/>
      <c r="W35" s="1363"/>
      <c r="X35" s="1363"/>
      <c r="Y35" s="1363"/>
      <c r="Z35" s="1363"/>
      <c r="AA35" s="1363"/>
      <c r="AB35" s="1363"/>
      <c r="AC35" s="1363"/>
      <c r="AD35" s="1363"/>
      <c r="AE35" s="1363"/>
      <c r="AF35" s="513"/>
      <c r="AG35" s="513"/>
      <c r="AH35" s="514"/>
    </row>
    <row r="36" spans="2:34" s="138" customFormat="1" ht="20.100000000000001" customHeight="1">
      <c r="B36" s="660"/>
      <c r="C36" s="1381" t="s">
        <v>1205</v>
      </c>
      <c r="D36" s="1750"/>
      <c r="E36" s="1750"/>
      <c r="F36" s="1750"/>
      <c r="G36" s="1750"/>
      <c r="H36" s="1750"/>
      <c r="I36" s="1750"/>
      <c r="J36" s="1750"/>
      <c r="K36" s="1750"/>
      <c r="L36" s="1750"/>
      <c r="M36" s="1750"/>
      <c r="N36" s="1750"/>
      <c r="O36" s="1750"/>
      <c r="P36" s="1750"/>
      <c r="Q36" s="1750"/>
      <c r="R36" s="1750"/>
      <c r="S36" s="1750"/>
      <c r="T36" s="1750"/>
      <c r="U36" s="1750"/>
      <c r="V36" s="1750"/>
      <c r="W36" s="1750"/>
      <c r="X36" s="1750"/>
      <c r="Y36" s="1750"/>
      <c r="Z36" s="1750"/>
      <c r="AA36" s="1751" t="s">
        <v>1206</v>
      </c>
      <c r="AB36" s="1751"/>
      <c r="AC36" s="1751"/>
      <c r="AD36" s="1751"/>
      <c r="AE36" s="1751"/>
      <c r="AF36" s="1751"/>
      <c r="AG36" s="1751"/>
      <c r="AH36" s="661"/>
    </row>
    <row r="37" spans="2:34" s="138" customFormat="1" ht="20.100000000000001" customHeight="1">
      <c r="B37" s="662"/>
      <c r="C37" s="1381"/>
      <c r="D37" s="1750"/>
      <c r="E37" s="1750"/>
      <c r="F37" s="1750"/>
      <c r="G37" s="1750"/>
      <c r="H37" s="1750"/>
      <c r="I37" s="1750"/>
      <c r="J37" s="1750"/>
      <c r="K37" s="1750"/>
      <c r="L37" s="1750"/>
      <c r="M37" s="1750"/>
      <c r="N37" s="1750"/>
      <c r="O37" s="1750"/>
      <c r="P37" s="1750"/>
      <c r="Q37" s="1750"/>
      <c r="R37" s="1750"/>
      <c r="S37" s="1750"/>
      <c r="T37" s="1750"/>
      <c r="U37" s="1750"/>
      <c r="V37" s="1750"/>
      <c r="W37" s="1750"/>
      <c r="X37" s="1750"/>
      <c r="Y37" s="1750"/>
      <c r="Z37" s="1750"/>
      <c r="AA37" s="512"/>
      <c r="AB37" s="656"/>
      <c r="AC37" s="656"/>
      <c r="AD37" s="656"/>
      <c r="AE37" s="656"/>
      <c r="AF37" s="656"/>
      <c r="AG37" s="663"/>
      <c r="AH37" s="661"/>
    </row>
    <row r="38" spans="2:34" s="138" customFormat="1" ht="9" customHeight="1">
      <c r="B38" s="473"/>
      <c r="C38" s="535"/>
      <c r="D38" s="535"/>
      <c r="E38" s="535"/>
      <c r="F38" s="535"/>
      <c r="G38" s="535"/>
      <c r="H38" s="535"/>
      <c r="I38" s="535"/>
      <c r="J38" s="535"/>
      <c r="K38" s="535"/>
      <c r="L38" s="535"/>
      <c r="M38" s="535"/>
      <c r="N38" s="535"/>
      <c r="O38" s="535"/>
      <c r="P38" s="535"/>
      <c r="Q38" s="535"/>
      <c r="R38" s="535"/>
      <c r="S38" s="535"/>
      <c r="T38" s="535"/>
      <c r="U38" s="535"/>
      <c r="V38" s="535"/>
      <c r="W38" s="535"/>
      <c r="X38" s="535"/>
      <c r="Y38" s="535"/>
      <c r="Z38" s="535"/>
      <c r="AA38" s="518"/>
      <c r="AB38" s="518"/>
      <c r="AC38" s="518"/>
      <c r="AD38" s="518"/>
      <c r="AE38" s="518"/>
      <c r="AF38" s="518"/>
      <c r="AG38" s="513"/>
      <c r="AH38" s="514"/>
    </row>
    <row r="39" spans="2:34" s="138" customFormat="1" ht="20.100000000000001" customHeight="1">
      <c r="B39" s="473"/>
      <c r="C39" s="1459" t="s">
        <v>1209</v>
      </c>
      <c r="D39" s="1456"/>
      <c r="E39" s="1456"/>
      <c r="F39" s="1456"/>
      <c r="G39" s="1456"/>
      <c r="H39" s="1456"/>
      <c r="I39" s="1456"/>
      <c r="J39" s="1456"/>
      <c r="K39" s="1456"/>
      <c r="L39" s="1456"/>
      <c r="M39" s="467" t="s">
        <v>98</v>
      </c>
      <c r="N39" s="138" t="s">
        <v>1210</v>
      </c>
      <c r="Q39" s="468"/>
      <c r="R39" s="468"/>
      <c r="S39" s="468"/>
      <c r="T39" s="468"/>
      <c r="U39" s="468"/>
      <c r="V39" s="468"/>
      <c r="W39" s="312" t="s">
        <v>98</v>
      </c>
      <c r="X39" s="138" t="s">
        <v>1211</v>
      </c>
      <c r="Y39" s="493"/>
      <c r="Z39" s="493"/>
      <c r="AA39" s="468"/>
      <c r="AB39" s="468"/>
      <c r="AC39" s="468"/>
      <c r="AD39" s="468"/>
      <c r="AE39" s="468"/>
      <c r="AF39" s="468"/>
      <c r="AG39" s="490"/>
      <c r="AH39" s="661"/>
    </row>
    <row r="40" spans="2:34" s="138" customFormat="1" ht="20.100000000000001" customHeight="1">
      <c r="B40" s="473"/>
      <c r="C40" s="1612"/>
      <c r="D40" s="1451"/>
      <c r="E40" s="1451"/>
      <c r="F40" s="1451"/>
      <c r="G40" s="1451"/>
      <c r="H40" s="1451"/>
      <c r="I40" s="1451"/>
      <c r="J40" s="1451"/>
      <c r="K40" s="1451"/>
      <c r="L40" s="1451"/>
      <c r="M40" s="358" t="s">
        <v>98</v>
      </c>
      <c r="N40" s="359" t="s">
        <v>1212</v>
      </c>
      <c r="O40" s="359"/>
      <c r="P40" s="359"/>
      <c r="Q40" s="517"/>
      <c r="R40" s="517"/>
      <c r="S40" s="517"/>
      <c r="T40" s="517"/>
      <c r="U40" s="517"/>
      <c r="V40" s="517"/>
      <c r="W40" s="517"/>
      <c r="X40" s="517"/>
      <c r="Y40" s="365"/>
      <c r="Z40" s="359"/>
      <c r="AA40" s="517"/>
      <c r="AB40" s="659"/>
      <c r="AC40" s="659"/>
      <c r="AD40" s="659"/>
      <c r="AE40" s="659"/>
      <c r="AF40" s="659"/>
      <c r="AG40" s="517"/>
      <c r="AH40" s="661"/>
    </row>
    <row r="41" spans="2:34" s="138" customFormat="1" ht="9" customHeight="1">
      <c r="B41" s="473"/>
      <c r="C41" s="537"/>
      <c r="D41" s="537"/>
      <c r="E41" s="537"/>
      <c r="F41" s="537"/>
      <c r="G41" s="537"/>
      <c r="H41" s="537"/>
      <c r="I41" s="537"/>
      <c r="J41" s="537"/>
      <c r="K41" s="537"/>
      <c r="L41" s="537"/>
      <c r="M41" s="312"/>
      <c r="Q41" s="468"/>
      <c r="R41" s="468"/>
      <c r="S41" s="468"/>
      <c r="T41" s="468"/>
      <c r="U41" s="468"/>
      <c r="V41" s="468"/>
      <c r="W41" s="468"/>
      <c r="X41" s="468"/>
      <c r="Y41" s="312"/>
      <c r="AA41" s="468"/>
      <c r="AB41" s="468"/>
      <c r="AC41" s="468"/>
      <c r="AD41" s="468"/>
      <c r="AE41" s="468"/>
      <c r="AF41" s="468"/>
      <c r="AG41" s="468"/>
      <c r="AH41" s="514"/>
    </row>
    <row r="42" spans="2:34" s="138" customFormat="1" ht="20.100000000000001" customHeight="1">
      <c r="B42" s="604"/>
      <c r="C42" s="1750" t="s">
        <v>1219</v>
      </c>
      <c r="D42" s="1750"/>
      <c r="E42" s="1750"/>
      <c r="F42" s="1750"/>
      <c r="G42" s="1750"/>
      <c r="H42" s="1750"/>
      <c r="I42" s="1750"/>
      <c r="J42" s="1750"/>
      <c r="K42" s="1760"/>
      <c r="L42" s="1761"/>
      <c r="M42" s="1761"/>
      <c r="N42" s="1761"/>
      <c r="O42" s="1761"/>
      <c r="P42" s="1761"/>
      <c r="Q42" s="1761"/>
      <c r="R42" s="664" t="s">
        <v>760</v>
      </c>
      <c r="S42" s="1761"/>
      <c r="T42" s="1761"/>
      <c r="U42" s="1761"/>
      <c r="V42" s="1761"/>
      <c r="W42" s="1761"/>
      <c r="X42" s="1761"/>
      <c r="Y42" s="1761"/>
      <c r="Z42" s="664" t="s">
        <v>1216</v>
      </c>
      <c r="AA42" s="1761"/>
      <c r="AB42" s="1761"/>
      <c r="AC42" s="1761"/>
      <c r="AD42" s="1761"/>
      <c r="AE42" s="1761"/>
      <c r="AF42" s="1761"/>
      <c r="AG42" s="665" t="s">
        <v>762</v>
      </c>
      <c r="AH42" s="666"/>
    </row>
    <row r="43" spans="2:34" s="138" customFormat="1" ht="10.5" customHeight="1">
      <c r="B43" s="667"/>
      <c r="C43" s="535"/>
      <c r="D43" s="535"/>
      <c r="E43" s="535"/>
      <c r="F43" s="535"/>
      <c r="G43" s="535"/>
      <c r="H43" s="535"/>
      <c r="I43" s="535"/>
      <c r="J43" s="535"/>
      <c r="K43" s="668"/>
      <c r="L43" s="668"/>
      <c r="M43" s="668"/>
      <c r="N43" s="668"/>
      <c r="O43" s="668"/>
      <c r="P43" s="668"/>
      <c r="Q43" s="668"/>
      <c r="R43" s="668"/>
      <c r="S43" s="668"/>
      <c r="T43" s="668"/>
      <c r="U43" s="668"/>
      <c r="V43" s="668"/>
      <c r="W43" s="668"/>
      <c r="X43" s="668"/>
      <c r="Y43" s="668"/>
      <c r="Z43" s="668"/>
      <c r="AA43" s="668"/>
      <c r="AB43" s="668"/>
      <c r="AC43" s="668"/>
      <c r="AD43" s="668"/>
      <c r="AE43" s="668"/>
      <c r="AF43" s="668"/>
      <c r="AG43" s="668"/>
      <c r="AH43" s="669"/>
    </row>
    <row r="44" spans="2:34" s="138" customFormat="1" ht="6" customHeight="1">
      <c r="B44" s="537"/>
      <c r="C44" s="537"/>
      <c r="D44" s="537"/>
      <c r="E44" s="537"/>
      <c r="F44" s="537"/>
      <c r="X44" s="525"/>
      <c r="Y44" s="525"/>
    </row>
    <row r="45" spans="2:34" s="138" customFormat="1">
      <c r="B45" s="1762" t="s">
        <v>986</v>
      </c>
      <c r="C45" s="1762"/>
      <c r="D45" s="541" t="s">
        <v>1220</v>
      </c>
      <c r="E45" s="670"/>
      <c r="F45" s="670"/>
      <c r="G45" s="670"/>
      <c r="H45" s="670"/>
      <c r="I45" s="670"/>
      <c r="J45" s="670"/>
      <c r="K45" s="670"/>
      <c r="L45" s="670"/>
      <c r="M45" s="670"/>
      <c r="N45" s="670"/>
      <c r="O45" s="670"/>
      <c r="P45" s="670"/>
      <c r="Q45" s="670"/>
      <c r="R45" s="670"/>
      <c r="S45" s="670"/>
      <c r="T45" s="670"/>
      <c r="U45" s="670"/>
      <c r="V45" s="670"/>
      <c r="W45" s="670"/>
      <c r="X45" s="670"/>
      <c r="Y45" s="670"/>
      <c r="Z45" s="670"/>
      <c r="AA45" s="670"/>
      <c r="AB45" s="670"/>
      <c r="AC45" s="670"/>
      <c r="AD45" s="670"/>
      <c r="AE45" s="670"/>
      <c r="AF45" s="670"/>
      <c r="AG45" s="670"/>
      <c r="AH45" s="670"/>
    </row>
    <row r="46" spans="2:34" s="138" customFormat="1" ht="13.5" customHeight="1">
      <c r="B46" s="1762" t="s">
        <v>1221</v>
      </c>
      <c r="C46" s="1762"/>
      <c r="D46" s="1763" t="s">
        <v>1222</v>
      </c>
      <c r="E46" s="1763"/>
      <c r="F46" s="1763"/>
      <c r="G46" s="1763"/>
      <c r="H46" s="1763"/>
      <c r="I46" s="1763"/>
      <c r="J46" s="1763"/>
      <c r="K46" s="1763"/>
      <c r="L46" s="1763"/>
      <c r="M46" s="1763"/>
      <c r="N46" s="1763"/>
      <c r="O46" s="1763"/>
      <c r="P46" s="1763"/>
      <c r="Q46" s="1763"/>
      <c r="R46" s="1763"/>
      <c r="S46" s="1763"/>
      <c r="T46" s="1763"/>
      <c r="U46" s="1763"/>
      <c r="V46" s="1763"/>
      <c r="W46" s="1763"/>
      <c r="X46" s="1763"/>
      <c r="Y46" s="1763"/>
      <c r="Z46" s="1763"/>
      <c r="AA46" s="1763"/>
      <c r="AB46" s="1763"/>
      <c r="AC46" s="1763"/>
      <c r="AD46" s="1763"/>
      <c r="AE46" s="1763"/>
      <c r="AF46" s="1763"/>
      <c r="AG46" s="1763"/>
      <c r="AH46" s="1763"/>
    </row>
    <row r="47" spans="2:34" s="138" customFormat="1" ht="13.5" customHeight="1">
      <c r="B47" s="671"/>
      <c r="C47" s="671"/>
      <c r="D47" s="1763"/>
      <c r="E47" s="1763"/>
      <c r="F47" s="1763"/>
      <c r="G47" s="1763"/>
      <c r="H47" s="1763"/>
      <c r="I47" s="1763"/>
      <c r="J47" s="1763"/>
      <c r="K47" s="1763"/>
      <c r="L47" s="1763"/>
      <c r="M47" s="1763"/>
      <c r="N47" s="1763"/>
      <c r="O47" s="1763"/>
      <c r="P47" s="1763"/>
      <c r="Q47" s="1763"/>
      <c r="R47" s="1763"/>
      <c r="S47" s="1763"/>
      <c r="T47" s="1763"/>
      <c r="U47" s="1763"/>
      <c r="V47" s="1763"/>
      <c r="W47" s="1763"/>
      <c r="X47" s="1763"/>
      <c r="Y47" s="1763"/>
      <c r="Z47" s="1763"/>
      <c r="AA47" s="1763"/>
      <c r="AB47" s="1763"/>
      <c r="AC47" s="1763"/>
      <c r="AD47" s="1763"/>
      <c r="AE47" s="1763"/>
      <c r="AF47" s="1763"/>
      <c r="AG47" s="1763"/>
      <c r="AH47" s="1763"/>
    </row>
    <row r="48" spans="2:34" s="138" customFormat="1">
      <c r="B48" s="1762" t="s">
        <v>1223</v>
      </c>
      <c r="C48" s="1762"/>
      <c r="D48" s="672" t="s">
        <v>1224</v>
      </c>
      <c r="E48" s="348"/>
      <c r="F48" s="348"/>
      <c r="G48" s="348"/>
      <c r="H48" s="348"/>
      <c r="I48" s="348"/>
      <c r="J48" s="348"/>
      <c r="K48" s="348"/>
      <c r="L48" s="348"/>
      <c r="M48" s="348"/>
      <c r="N48" s="348"/>
      <c r="O48" s="348"/>
      <c r="P48" s="348"/>
      <c r="Q48" s="348"/>
      <c r="R48" s="348"/>
      <c r="S48" s="348"/>
      <c r="T48" s="348"/>
      <c r="U48" s="348"/>
      <c r="V48" s="348"/>
      <c r="W48" s="348"/>
      <c r="X48" s="348"/>
      <c r="Y48" s="348"/>
      <c r="Z48" s="348"/>
      <c r="AA48" s="348"/>
      <c r="AB48" s="348"/>
      <c r="AC48" s="348"/>
      <c r="AD48" s="348"/>
      <c r="AE48" s="348"/>
      <c r="AF48" s="348"/>
      <c r="AG48" s="348"/>
      <c r="AH48" s="348"/>
    </row>
    <row r="49" spans="1:37" ht="13.5" customHeight="1">
      <c r="B49" s="1762" t="s">
        <v>1225</v>
      </c>
      <c r="C49" s="1762"/>
      <c r="D49" s="1763" t="s">
        <v>1226</v>
      </c>
      <c r="E49" s="1763"/>
      <c r="F49" s="1763"/>
      <c r="G49" s="1763"/>
      <c r="H49" s="1763"/>
      <c r="I49" s="1763"/>
      <c r="J49" s="1763"/>
      <c r="K49" s="1763"/>
      <c r="L49" s="1763"/>
      <c r="M49" s="1763"/>
      <c r="N49" s="1763"/>
      <c r="O49" s="1763"/>
      <c r="P49" s="1763"/>
      <c r="Q49" s="1763"/>
      <c r="R49" s="1763"/>
      <c r="S49" s="1763"/>
      <c r="T49" s="1763"/>
      <c r="U49" s="1763"/>
      <c r="V49" s="1763"/>
      <c r="W49" s="1763"/>
      <c r="X49" s="1763"/>
      <c r="Y49" s="1763"/>
      <c r="Z49" s="1763"/>
      <c r="AA49" s="1763"/>
      <c r="AB49" s="1763"/>
      <c r="AC49" s="1763"/>
      <c r="AD49" s="1763"/>
      <c r="AE49" s="1763"/>
      <c r="AF49" s="1763"/>
      <c r="AG49" s="1763"/>
      <c r="AH49" s="1763"/>
    </row>
    <row r="50" spans="1:37" s="673" customFormat="1" ht="25.15" customHeight="1">
      <c r="B50" s="312"/>
      <c r="C50" s="468"/>
      <c r="D50" s="1763"/>
      <c r="E50" s="1763"/>
      <c r="F50" s="1763"/>
      <c r="G50" s="1763"/>
      <c r="H50" s="1763"/>
      <c r="I50" s="1763"/>
      <c r="J50" s="1763"/>
      <c r="K50" s="1763"/>
      <c r="L50" s="1763"/>
      <c r="M50" s="1763"/>
      <c r="N50" s="1763"/>
      <c r="O50" s="1763"/>
      <c r="P50" s="1763"/>
      <c r="Q50" s="1763"/>
      <c r="R50" s="1763"/>
      <c r="S50" s="1763"/>
      <c r="T50" s="1763"/>
      <c r="U50" s="1763"/>
      <c r="V50" s="1763"/>
      <c r="W50" s="1763"/>
      <c r="X50" s="1763"/>
      <c r="Y50" s="1763"/>
      <c r="Z50" s="1763"/>
      <c r="AA50" s="1763"/>
      <c r="AB50" s="1763"/>
      <c r="AC50" s="1763"/>
      <c r="AD50" s="1763"/>
      <c r="AE50" s="1763"/>
      <c r="AF50" s="1763"/>
      <c r="AG50" s="1763"/>
      <c r="AH50" s="1763"/>
    </row>
    <row r="51" spans="1:37" s="673" customFormat="1" ht="13.5" customHeight="1">
      <c r="A51" s="493"/>
      <c r="B51" s="674" t="s">
        <v>1227</v>
      </c>
      <c r="C51" s="674"/>
      <c r="D51" s="1759" t="s">
        <v>1228</v>
      </c>
      <c r="E51" s="1759"/>
      <c r="F51" s="1759"/>
      <c r="G51" s="1759"/>
      <c r="H51" s="1759"/>
      <c r="I51" s="1759"/>
      <c r="J51" s="1759"/>
      <c r="K51" s="1759"/>
      <c r="L51" s="1759"/>
      <c r="M51" s="1759"/>
      <c r="N51" s="1759"/>
      <c r="O51" s="1759"/>
      <c r="P51" s="1759"/>
      <c r="Q51" s="1759"/>
      <c r="R51" s="1759"/>
      <c r="S51" s="1759"/>
      <c r="T51" s="1759"/>
      <c r="U51" s="1759"/>
      <c r="V51" s="1759"/>
      <c r="W51" s="1759"/>
      <c r="X51" s="1759"/>
      <c r="Y51" s="1759"/>
      <c r="Z51" s="1759"/>
      <c r="AA51" s="1759"/>
      <c r="AB51" s="1759"/>
      <c r="AC51" s="1759"/>
      <c r="AD51" s="1759"/>
      <c r="AE51" s="1759"/>
      <c r="AF51" s="1759"/>
      <c r="AG51" s="1759"/>
      <c r="AH51" s="1759"/>
      <c r="AI51" s="493"/>
      <c r="AJ51" s="493"/>
      <c r="AK51" s="493"/>
    </row>
    <row r="52" spans="1:37" s="673" customFormat="1">
      <c r="A52" s="493"/>
      <c r="B52" s="493"/>
      <c r="C52" s="493"/>
      <c r="D52" s="493"/>
      <c r="E52" s="493"/>
      <c r="F52" s="493"/>
      <c r="G52" s="493"/>
      <c r="H52" s="493"/>
      <c r="I52" s="493"/>
      <c r="J52" s="493"/>
      <c r="K52" s="493"/>
      <c r="L52" s="493"/>
      <c r="M52" s="493"/>
      <c r="N52" s="493"/>
      <c r="O52" s="493"/>
      <c r="P52" s="493"/>
      <c r="Q52" s="493"/>
      <c r="R52" s="493"/>
      <c r="S52" s="493"/>
      <c r="T52" s="493"/>
      <c r="U52" s="493"/>
      <c r="V52" s="493"/>
      <c r="W52" s="493"/>
      <c r="X52" s="493"/>
      <c r="Y52" s="493"/>
      <c r="Z52" s="493"/>
      <c r="AA52" s="493"/>
      <c r="AB52" s="493"/>
      <c r="AC52" s="493"/>
      <c r="AD52" s="493"/>
      <c r="AE52" s="493"/>
      <c r="AF52" s="493"/>
      <c r="AG52" s="493"/>
      <c r="AH52" s="493"/>
      <c r="AI52" s="493"/>
      <c r="AJ52" s="493"/>
      <c r="AK52" s="493"/>
    </row>
    <row r="53" spans="1:37" s="673" customFormat="1">
      <c r="A53" s="493"/>
      <c r="B53" s="493"/>
      <c r="C53" s="493"/>
      <c r="D53" s="493"/>
      <c r="E53" s="493"/>
      <c r="F53" s="493"/>
      <c r="G53" s="493"/>
      <c r="H53" s="493"/>
      <c r="I53" s="493"/>
      <c r="J53" s="493"/>
      <c r="K53" s="493"/>
      <c r="L53" s="493"/>
      <c r="M53" s="493"/>
      <c r="N53" s="493"/>
      <c r="O53" s="493"/>
      <c r="P53" s="493"/>
      <c r="Q53" s="493"/>
      <c r="R53" s="493"/>
      <c r="S53" s="493"/>
      <c r="T53" s="493"/>
      <c r="U53" s="493"/>
      <c r="V53" s="493"/>
      <c r="W53" s="493"/>
      <c r="X53" s="493"/>
      <c r="Y53" s="493"/>
      <c r="Z53" s="493"/>
      <c r="AA53" s="493"/>
      <c r="AB53" s="493"/>
      <c r="AC53" s="493"/>
      <c r="AD53" s="493"/>
      <c r="AE53" s="493"/>
      <c r="AF53" s="493"/>
      <c r="AG53" s="493"/>
      <c r="AH53" s="493"/>
      <c r="AI53" s="493"/>
      <c r="AJ53" s="493"/>
      <c r="AK53" s="493"/>
    </row>
    <row r="54" spans="1:37" s="673" customFormat="1">
      <c r="A54" s="493"/>
      <c r="B54" s="493"/>
      <c r="C54" s="493"/>
      <c r="D54" s="493"/>
      <c r="E54" s="493"/>
      <c r="F54" s="493"/>
      <c r="G54" s="493"/>
      <c r="H54" s="493"/>
      <c r="I54" s="493"/>
      <c r="J54" s="493"/>
      <c r="K54" s="493"/>
      <c r="L54" s="493"/>
      <c r="M54" s="493"/>
      <c r="N54" s="493"/>
      <c r="O54" s="493"/>
      <c r="P54" s="493"/>
      <c r="Q54" s="493"/>
      <c r="R54" s="493"/>
      <c r="S54" s="493"/>
      <c r="T54" s="493"/>
      <c r="U54" s="493"/>
      <c r="V54" s="493"/>
      <c r="W54" s="493"/>
      <c r="X54" s="493"/>
      <c r="Y54" s="493"/>
      <c r="Z54" s="493"/>
      <c r="AA54" s="493"/>
      <c r="AB54" s="493"/>
      <c r="AC54" s="493"/>
      <c r="AD54" s="493"/>
      <c r="AE54" s="493"/>
      <c r="AF54" s="493"/>
      <c r="AG54" s="493"/>
      <c r="AH54" s="493"/>
      <c r="AI54" s="493"/>
      <c r="AJ54" s="493"/>
      <c r="AK54" s="493"/>
    </row>
    <row r="122" spans="3:7">
      <c r="C122" s="413"/>
      <c r="D122" s="413"/>
      <c r="E122" s="413"/>
      <c r="F122" s="413"/>
      <c r="G122" s="413"/>
    </row>
    <row r="123" spans="3:7">
      <c r="C123" s="415"/>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3"/>
  <dataValidations count="1">
    <dataValidation type="list" allowBlank="1" showInputMessage="1" showErrorMessage="1" sqref="G8:G17 L8 Q8 U13:W13 U9:U11 M24:M25 W24:W25 M39:M41 W39 T12 Y40:Y41" xr:uid="{00000000-0002-0000-0F00-000000000000}">
      <formula1>"□,■"</formula1>
    </dataValidation>
  </dataValidations>
  <pageMargins left="0.7" right="0.7" top="0.75" bottom="0.75" header="0.3" footer="0.3"/>
  <pageSetup paperSize="9" scale="7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2:Y123"/>
  <sheetViews>
    <sheetView view="pageBreakPreview" zoomScale="80" zoomScaleNormal="100" zoomScaleSheetLayoutView="80" workbookViewId="0"/>
  </sheetViews>
  <sheetFormatPr defaultColWidth="3.5" defaultRowHeight="13.5"/>
  <cols>
    <col min="1" max="1" width="2.375" style="386" customWidth="1"/>
    <col min="2" max="2" width="3" style="459" customWidth="1"/>
    <col min="3" max="7" width="3.5" style="386"/>
    <col min="8" max="24" width="4.5" style="386" customWidth="1"/>
    <col min="25" max="25" width="5.125" style="386" customWidth="1"/>
    <col min="26" max="16384" width="3.5" style="386"/>
  </cols>
  <sheetData>
    <row r="2" spans="2:25">
      <c r="B2" s="386" t="s">
        <v>1229</v>
      </c>
    </row>
    <row r="4" spans="2:25">
      <c r="B4" s="1578" t="s">
        <v>1230</v>
      </c>
      <c r="C4" s="1578"/>
      <c r="D4" s="1578"/>
      <c r="E4" s="1578"/>
      <c r="F4" s="1578"/>
      <c r="G4" s="1578"/>
      <c r="H4" s="1578"/>
      <c r="I4" s="1578"/>
      <c r="J4" s="1578"/>
      <c r="K4" s="1578"/>
      <c r="L4" s="1578"/>
      <c r="M4" s="1578"/>
      <c r="N4" s="1578"/>
      <c r="O4" s="1578"/>
      <c r="P4" s="1578"/>
      <c r="Q4" s="1578"/>
      <c r="R4" s="1578"/>
      <c r="S4" s="1578"/>
      <c r="T4" s="1578"/>
      <c r="U4" s="1578"/>
      <c r="V4" s="1578"/>
      <c r="W4" s="1578"/>
      <c r="X4" s="1578"/>
      <c r="Y4" s="1578"/>
    </row>
    <row r="6" spans="2:25" ht="30" customHeight="1">
      <c r="B6" s="461">
        <v>1</v>
      </c>
      <c r="C6" s="462" t="s">
        <v>764</v>
      </c>
      <c r="D6" s="463"/>
      <c r="E6" s="463"/>
      <c r="F6" s="463"/>
      <c r="G6" s="464"/>
      <c r="H6" s="1355"/>
      <c r="I6" s="1356"/>
      <c r="J6" s="1356"/>
      <c r="K6" s="1356"/>
      <c r="L6" s="1356"/>
      <c r="M6" s="1356"/>
      <c r="N6" s="1356"/>
      <c r="O6" s="1356"/>
      <c r="P6" s="1356"/>
      <c r="Q6" s="1356"/>
      <c r="R6" s="1356"/>
      <c r="S6" s="1356"/>
      <c r="T6" s="1356"/>
      <c r="U6" s="1356"/>
      <c r="V6" s="1356"/>
      <c r="W6" s="1356"/>
      <c r="X6" s="1356"/>
      <c r="Y6" s="1357"/>
    </row>
    <row r="7" spans="2:25" ht="30" customHeight="1">
      <c r="B7" s="461">
        <v>2</v>
      </c>
      <c r="C7" s="462" t="s">
        <v>836</v>
      </c>
      <c r="D7" s="462"/>
      <c r="E7" s="462"/>
      <c r="F7" s="462"/>
      <c r="G7" s="465"/>
      <c r="H7" s="461" t="s">
        <v>98</v>
      </c>
      <c r="I7" s="462" t="s">
        <v>837</v>
      </c>
      <c r="J7" s="462"/>
      <c r="K7" s="462"/>
      <c r="L7" s="462"/>
      <c r="M7" s="466" t="s">
        <v>98</v>
      </c>
      <c r="N7" s="462" t="s">
        <v>838</v>
      </c>
      <c r="O7" s="462"/>
      <c r="P7" s="462"/>
      <c r="Q7" s="462"/>
      <c r="R7" s="466" t="s">
        <v>98</v>
      </c>
      <c r="S7" s="462" t="s">
        <v>839</v>
      </c>
      <c r="T7" s="462"/>
      <c r="U7" s="462"/>
      <c r="V7" s="462"/>
      <c r="W7" s="462"/>
      <c r="X7" s="462"/>
      <c r="Y7" s="465"/>
    </row>
    <row r="8" spans="2:25" ht="30" customHeight="1">
      <c r="B8" s="467">
        <v>3</v>
      </c>
      <c r="C8" s="468" t="s">
        <v>840</v>
      </c>
      <c r="D8" s="468"/>
      <c r="E8" s="468"/>
      <c r="F8" s="468"/>
      <c r="G8" s="469"/>
      <c r="H8" s="312" t="s">
        <v>98</v>
      </c>
      <c r="I8" s="138" t="s">
        <v>1231</v>
      </c>
      <c r="J8" s="468"/>
      <c r="K8" s="468"/>
      <c r="L8" s="468"/>
      <c r="M8" s="468"/>
      <c r="N8" s="468"/>
      <c r="O8" s="468"/>
      <c r="P8" s="312" t="s">
        <v>98</v>
      </c>
      <c r="Q8" s="138" t="s">
        <v>1232</v>
      </c>
      <c r="R8" s="468"/>
      <c r="S8" s="468"/>
      <c r="T8" s="468"/>
      <c r="U8" s="468"/>
      <c r="V8" s="468"/>
      <c r="W8" s="468"/>
      <c r="X8" s="468"/>
      <c r="Y8" s="469"/>
    </row>
    <row r="9" spans="2:25" ht="30" customHeight="1">
      <c r="B9" s="467"/>
      <c r="C9" s="468"/>
      <c r="D9" s="468"/>
      <c r="E9" s="468"/>
      <c r="F9" s="468"/>
      <c r="G9" s="469"/>
      <c r="H9" s="312" t="s">
        <v>98</v>
      </c>
      <c r="I9" s="138" t="s">
        <v>1233</v>
      </c>
      <c r="J9" s="468"/>
      <c r="K9" s="468"/>
      <c r="L9" s="468"/>
      <c r="M9" s="468"/>
      <c r="N9" s="468"/>
      <c r="O9" s="468"/>
      <c r="P9" s="312" t="s">
        <v>98</v>
      </c>
      <c r="Q9" s="138" t="s">
        <v>1234</v>
      </c>
      <c r="R9" s="468"/>
      <c r="S9" s="468"/>
      <c r="T9" s="468"/>
      <c r="W9" s="468"/>
      <c r="X9" s="468"/>
      <c r="Y9" s="469"/>
    </row>
    <row r="10" spans="2:25" ht="30" customHeight="1">
      <c r="B10" s="467"/>
      <c r="C10" s="468"/>
      <c r="D10" s="468"/>
      <c r="E10" s="468"/>
      <c r="F10" s="468"/>
      <c r="G10" s="469"/>
      <c r="M10" s="468"/>
      <c r="N10" s="468"/>
      <c r="O10" s="468"/>
      <c r="P10" s="468"/>
      <c r="Q10" s="138"/>
      <c r="R10" s="468"/>
      <c r="S10" s="468"/>
      <c r="T10" s="468"/>
      <c r="U10" s="468"/>
      <c r="V10" s="468"/>
      <c r="W10" s="468"/>
      <c r="X10" s="468"/>
      <c r="Y10" s="469"/>
    </row>
    <row r="11" spans="2:25">
      <c r="B11" s="470"/>
      <c r="C11" s="415"/>
      <c r="D11" s="415"/>
      <c r="E11" s="415"/>
      <c r="F11" s="415"/>
      <c r="G11" s="403"/>
      <c r="H11" s="471"/>
      <c r="I11" s="415"/>
      <c r="J11" s="415"/>
      <c r="K11" s="415"/>
      <c r="L11" s="415"/>
      <c r="M11" s="415"/>
      <c r="N11" s="415"/>
      <c r="O11" s="415"/>
      <c r="P11" s="415"/>
      <c r="Q11" s="415"/>
      <c r="R11" s="415"/>
      <c r="S11" s="415"/>
      <c r="T11" s="415"/>
      <c r="U11" s="415"/>
      <c r="V11" s="415"/>
      <c r="W11" s="415"/>
      <c r="X11" s="415"/>
      <c r="Y11" s="403"/>
    </row>
    <row r="12" spans="2:25" ht="29.25" customHeight="1">
      <c r="B12" s="472">
        <v>4</v>
      </c>
      <c r="C12" s="1579" t="s">
        <v>1235</v>
      </c>
      <c r="D12" s="1579"/>
      <c r="E12" s="1579"/>
      <c r="F12" s="1579"/>
      <c r="G12" s="1580"/>
      <c r="H12" s="473" t="s">
        <v>1236</v>
      </c>
      <c r="I12" s="468"/>
      <c r="Y12" s="405"/>
    </row>
    <row r="13" spans="2:25" ht="19.5" customHeight="1">
      <c r="B13" s="474"/>
      <c r="G13" s="405"/>
      <c r="H13" s="475"/>
      <c r="I13" s="468" t="s">
        <v>1237</v>
      </c>
      <c r="J13" s="468"/>
      <c r="K13" s="468"/>
      <c r="L13" s="468"/>
      <c r="M13" s="468"/>
      <c r="N13" s="468"/>
      <c r="O13" s="468"/>
      <c r="P13" s="468"/>
      <c r="Q13" s="468"/>
      <c r="R13" s="468"/>
      <c r="S13" s="468"/>
      <c r="T13" s="468"/>
      <c r="U13" s="468"/>
      <c r="Y13" s="405"/>
    </row>
    <row r="14" spans="2:25" ht="12" customHeight="1">
      <c r="B14" s="474"/>
      <c r="G14" s="405"/>
      <c r="H14" s="475"/>
      <c r="I14" s="1354" t="s">
        <v>1238</v>
      </c>
      <c r="J14" s="1354"/>
      <c r="K14" s="1354"/>
      <c r="L14" s="1354"/>
      <c r="M14" s="1354"/>
      <c r="N14" s="1354"/>
      <c r="O14" s="1354"/>
      <c r="P14" s="1354"/>
      <c r="Q14" s="1374" t="s">
        <v>1239</v>
      </c>
      <c r="R14" s="1375"/>
      <c r="S14" s="1375"/>
      <c r="T14" s="1375"/>
      <c r="U14" s="1375"/>
      <c r="V14" s="1375"/>
      <c r="W14" s="1376"/>
      <c r="Y14" s="405"/>
    </row>
    <row r="15" spans="2:25" ht="12" customHeight="1">
      <c r="B15" s="474"/>
      <c r="G15" s="405"/>
      <c r="H15" s="475"/>
      <c r="I15" s="1354"/>
      <c r="J15" s="1354"/>
      <c r="K15" s="1354"/>
      <c r="L15" s="1354"/>
      <c r="M15" s="1354"/>
      <c r="N15" s="1354"/>
      <c r="O15" s="1354"/>
      <c r="P15" s="1354"/>
      <c r="Q15" s="1581"/>
      <c r="R15" s="1582"/>
      <c r="S15" s="1582"/>
      <c r="T15" s="1582"/>
      <c r="U15" s="1582"/>
      <c r="V15" s="1582"/>
      <c r="W15" s="1583"/>
      <c r="Y15" s="405"/>
    </row>
    <row r="16" spans="2:25" ht="12" customHeight="1">
      <c r="B16" s="474"/>
      <c r="G16" s="405"/>
      <c r="H16" s="475"/>
      <c r="I16" s="1354" t="s">
        <v>1240</v>
      </c>
      <c r="J16" s="1354"/>
      <c r="K16" s="1354"/>
      <c r="L16" s="1354"/>
      <c r="M16" s="1354"/>
      <c r="N16" s="1354"/>
      <c r="O16" s="1354"/>
      <c r="P16" s="1354"/>
      <c r="Q16" s="1586"/>
      <c r="R16" s="1587"/>
      <c r="S16" s="1587"/>
      <c r="T16" s="1587"/>
      <c r="U16" s="1587"/>
      <c r="V16" s="1587"/>
      <c r="W16" s="1588"/>
      <c r="Y16" s="405"/>
    </row>
    <row r="17" spans="2:25" ht="12" customHeight="1">
      <c r="B17" s="474"/>
      <c r="G17" s="405"/>
      <c r="H17" s="475"/>
      <c r="I17" s="1354"/>
      <c r="J17" s="1354"/>
      <c r="K17" s="1354"/>
      <c r="L17" s="1354"/>
      <c r="M17" s="1354"/>
      <c r="N17" s="1354"/>
      <c r="O17" s="1354"/>
      <c r="P17" s="1354"/>
      <c r="Q17" s="1589"/>
      <c r="R17" s="1590"/>
      <c r="S17" s="1590"/>
      <c r="T17" s="1590"/>
      <c r="U17" s="1590"/>
      <c r="V17" s="1590"/>
      <c r="W17" s="1591"/>
      <c r="Y17" s="405"/>
    </row>
    <row r="18" spans="2:25" ht="12" customHeight="1">
      <c r="B18" s="474"/>
      <c r="G18" s="405"/>
      <c r="H18" s="475"/>
      <c r="I18" s="1354" t="s">
        <v>1241</v>
      </c>
      <c r="J18" s="1354"/>
      <c r="K18" s="1354"/>
      <c r="L18" s="1354"/>
      <c r="M18" s="1354"/>
      <c r="N18" s="1354"/>
      <c r="O18" s="1354"/>
      <c r="P18" s="1354"/>
      <c r="Q18" s="1586"/>
      <c r="R18" s="1587"/>
      <c r="S18" s="1587"/>
      <c r="T18" s="1587"/>
      <c r="U18" s="1587"/>
      <c r="V18" s="1587"/>
      <c r="W18" s="1588"/>
      <c r="Y18" s="405"/>
    </row>
    <row r="19" spans="2:25" ht="12" customHeight="1">
      <c r="B19" s="474"/>
      <c r="G19" s="405"/>
      <c r="H19" s="475"/>
      <c r="I19" s="1354"/>
      <c r="J19" s="1354"/>
      <c r="K19" s="1354"/>
      <c r="L19" s="1354"/>
      <c r="M19" s="1354"/>
      <c r="N19" s="1354"/>
      <c r="O19" s="1354"/>
      <c r="P19" s="1354"/>
      <c r="Q19" s="1589"/>
      <c r="R19" s="1590"/>
      <c r="S19" s="1590"/>
      <c r="T19" s="1590"/>
      <c r="U19" s="1590"/>
      <c r="V19" s="1590"/>
      <c r="W19" s="1591"/>
      <c r="Y19" s="405"/>
    </row>
    <row r="20" spans="2:25" ht="12" customHeight="1">
      <c r="B20" s="474"/>
      <c r="G20" s="405"/>
      <c r="H20" s="475"/>
      <c r="I20" s="1354" t="s">
        <v>1242</v>
      </c>
      <c r="J20" s="1354"/>
      <c r="K20" s="1354"/>
      <c r="L20" s="1354"/>
      <c r="M20" s="1354"/>
      <c r="N20" s="1354"/>
      <c r="O20" s="1354"/>
      <c r="P20" s="1354"/>
      <c r="Q20" s="1586"/>
      <c r="R20" s="1587"/>
      <c r="S20" s="1587"/>
      <c r="T20" s="1587"/>
      <c r="U20" s="1587"/>
      <c r="V20" s="1587"/>
      <c r="W20" s="1588"/>
      <c r="Y20" s="405"/>
    </row>
    <row r="21" spans="2:25" ht="12" customHeight="1">
      <c r="B21" s="474"/>
      <c r="G21" s="405"/>
      <c r="H21" s="475"/>
      <c r="I21" s="1354"/>
      <c r="J21" s="1354"/>
      <c r="K21" s="1354"/>
      <c r="L21" s="1354"/>
      <c r="M21" s="1354"/>
      <c r="N21" s="1354"/>
      <c r="O21" s="1354"/>
      <c r="P21" s="1354"/>
      <c r="Q21" s="1589"/>
      <c r="R21" s="1590"/>
      <c r="S21" s="1590"/>
      <c r="T21" s="1590"/>
      <c r="U21" s="1590"/>
      <c r="V21" s="1590"/>
      <c r="W21" s="1591"/>
      <c r="Y21" s="405"/>
    </row>
    <row r="22" spans="2:25" ht="12" customHeight="1">
      <c r="B22" s="474"/>
      <c r="G22" s="405"/>
      <c r="H22" s="475"/>
      <c r="I22" s="1354" t="s">
        <v>1243</v>
      </c>
      <c r="J22" s="1354"/>
      <c r="K22" s="1354"/>
      <c r="L22" s="1354"/>
      <c r="M22" s="1354"/>
      <c r="N22" s="1354"/>
      <c r="O22" s="1354"/>
      <c r="P22" s="1354"/>
      <c r="Q22" s="1586"/>
      <c r="R22" s="1587"/>
      <c r="S22" s="1587"/>
      <c r="T22" s="1587"/>
      <c r="U22" s="1587"/>
      <c r="V22" s="1587"/>
      <c r="W22" s="1588"/>
      <c r="Y22" s="405"/>
    </row>
    <row r="23" spans="2:25" ht="12" customHeight="1">
      <c r="B23" s="474"/>
      <c r="G23" s="405"/>
      <c r="H23" s="475"/>
      <c r="I23" s="1354"/>
      <c r="J23" s="1354"/>
      <c r="K23" s="1354"/>
      <c r="L23" s="1354"/>
      <c r="M23" s="1354"/>
      <c r="N23" s="1354"/>
      <c r="O23" s="1354"/>
      <c r="P23" s="1354"/>
      <c r="Q23" s="1589"/>
      <c r="R23" s="1590"/>
      <c r="S23" s="1590"/>
      <c r="T23" s="1590"/>
      <c r="U23" s="1590"/>
      <c r="V23" s="1590"/>
      <c r="W23" s="1591"/>
      <c r="Y23" s="405"/>
    </row>
    <row r="24" spans="2:25" ht="12" customHeight="1">
      <c r="B24" s="474"/>
      <c r="G24" s="405"/>
      <c r="H24" s="475"/>
      <c r="I24" s="1374" t="s">
        <v>1244</v>
      </c>
      <c r="J24" s="1375"/>
      <c r="K24" s="1375"/>
      <c r="L24" s="1375"/>
      <c r="M24" s="1375"/>
      <c r="N24" s="1375"/>
      <c r="O24" s="1375"/>
      <c r="P24" s="1376"/>
      <c r="Q24" s="1586"/>
      <c r="R24" s="1587"/>
      <c r="S24" s="1587"/>
      <c r="T24" s="1587"/>
      <c r="U24" s="1587"/>
      <c r="V24" s="1587"/>
      <c r="W24" s="1588"/>
      <c r="Y24" s="405"/>
    </row>
    <row r="25" spans="2:25" ht="12" customHeight="1">
      <c r="B25" s="474"/>
      <c r="G25" s="405"/>
      <c r="H25" s="475"/>
      <c r="I25" s="1581"/>
      <c r="J25" s="1582"/>
      <c r="K25" s="1582"/>
      <c r="L25" s="1582"/>
      <c r="M25" s="1582"/>
      <c r="N25" s="1582"/>
      <c r="O25" s="1582"/>
      <c r="P25" s="1583"/>
      <c r="Q25" s="1589"/>
      <c r="R25" s="1590"/>
      <c r="S25" s="1590"/>
      <c r="T25" s="1590"/>
      <c r="U25" s="1590"/>
      <c r="V25" s="1590"/>
      <c r="W25" s="1591"/>
      <c r="Y25" s="405"/>
    </row>
    <row r="26" spans="2:25" ht="12" customHeight="1">
      <c r="B26" s="474"/>
      <c r="G26" s="405"/>
      <c r="H26" s="475"/>
      <c r="I26" s="1374"/>
      <c r="J26" s="1375"/>
      <c r="K26" s="1375"/>
      <c r="L26" s="1375"/>
      <c r="M26" s="1375"/>
      <c r="N26" s="1375"/>
      <c r="O26" s="1375"/>
      <c r="P26" s="1376"/>
      <c r="Q26" s="1586"/>
      <c r="R26" s="1587"/>
      <c r="S26" s="1587"/>
      <c r="T26" s="1587"/>
      <c r="U26" s="1587"/>
      <c r="V26" s="1587"/>
      <c r="W26" s="1588"/>
      <c r="Y26" s="405"/>
    </row>
    <row r="27" spans="2:25" ht="12" customHeight="1">
      <c r="B27" s="474"/>
      <c r="G27" s="405"/>
      <c r="H27" s="475"/>
      <c r="I27" s="1581"/>
      <c r="J27" s="1582"/>
      <c r="K27" s="1582"/>
      <c r="L27" s="1582"/>
      <c r="M27" s="1582"/>
      <c r="N27" s="1582"/>
      <c r="O27" s="1582"/>
      <c r="P27" s="1583"/>
      <c r="Q27" s="1589"/>
      <c r="R27" s="1590"/>
      <c r="S27" s="1590"/>
      <c r="T27" s="1590"/>
      <c r="U27" s="1590"/>
      <c r="V27" s="1590"/>
      <c r="W27" s="1591"/>
      <c r="Y27" s="405"/>
    </row>
    <row r="28" spans="2:25" ht="12" customHeight="1">
      <c r="B28" s="474"/>
      <c r="G28" s="405"/>
      <c r="H28" s="475"/>
      <c r="I28" s="1354"/>
      <c r="J28" s="1354"/>
      <c r="K28" s="1354"/>
      <c r="L28" s="1354"/>
      <c r="M28" s="1354"/>
      <c r="N28" s="1354"/>
      <c r="O28" s="1354"/>
      <c r="P28" s="1354"/>
      <c r="Q28" s="1586"/>
      <c r="R28" s="1587"/>
      <c r="S28" s="1587"/>
      <c r="T28" s="1587"/>
      <c r="U28" s="1587"/>
      <c r="V28" s="1587"/>
      <c r="W28" s="1588"/>
      <c r="Y28" s="405"/>
    </row>
    <row r="29" spans="2:25" s="342" customFormat="1" ht="12" customHeight="1">
      <c r="B29" s="474"/>
      <c r="C29" s="386"/>
      <c r="D29" s="386"/>
      <c r="E29" s="386"/>
      <c r="F29" s="386"/>
      <c r="G29" s="405"/>
      <c r="H29" s="675"/>
      <c r="I29" s="1354"/>
      <c r="J29" s="1354"/>
      <c r="K29" s="1354"/>
      <c r="L29" s="1354"/>
      <c r="M29" s="1354"/>
      <c r="N29" s="1354"/>
      <c r="O29" s="1354"/>
      <c r="P29" s="1354"/>
      <c r="Q29" s="1589"/>
      <c r="R29" s="1590"/>
      <c r="S29" s="1590"/>
      <c r="T29" s="1590"/>
      <c r="U29" s="1590"/>
      <c r="V29" s="1590"/>
      <c r="W29" s="1591"/>
      <c r="Y29" s="676"/>
    </row>
    <row r="30" spans="2:25" ht="15" customHeight="1">
      <c r="B30" s="474"/>
      <c r="G30" s="405"/>
      <c r="H30" s="475"/>
      <c r="I30" s="468"/>
      <c r="J30" s="468"/>
      <c r="K30" s="468"/>
      <c r="L30" s="468"/>
      <c r="M30" s="468"/>
      <c r="N30" s="468"/>
      <c r="O30" s="468"/>
      <c r="P30" s="468"/>
      <c r="Q30" s="468"/>
      <c r="R30" s="468"/>
      <c r="S30" s="468"/>
      <c r="T30" s="468"/>
      <c r="U30" s="468"/>
      <c r="Y30" s="476"/>
    </row>
    <row r="31" spans="2:25" ht="20.25" customHeight="1">
      <c r="B31" s="474"/>
      <c r="G31" s="405"/>
      <c r="H31" s="473" t="s">
        <v>1245</v>
      </c>
      <c r="I31" s="468"/>
      <c r="J31" s="468"/>
      <c r="K31" s="468"/>
      <c r="L31" s="468"/>
      <c r="M31" s="468"/>
      <c r="N31" s="468"/>
      <c r="O31" s="468"/>
      <c r="P31" s="468"/>
      <c r="Q31" s="468"/>
      <c r="R31" s="468"/>
      <c r="S31" s="468"/>
      <c r="T31" s="468"/>
      <c r="U31" s="468"/>
      <c r="Y31" s="476"/>
    </row>
    <row r="32" spans="2:25" ht="9.75" customHeight="1">
      <c r="B32" s="474"/>
      <c r="G32" s="405"/>
      <c r="H32" s="473"/>
      <c r="I32" s="468"/>
      <c r="J32" s="468"/>
      <c r="K32" s="468"/>
      <c r="L32" s="468"/>
      <c r="M32" s="468"/>
      <c r="N32" s="468"/>
      <c r="O32" s="468"/>
      <c r="P32" s="468"/>
      <c r="Q32" s="468"/>
      <c r="R32" s="468"/>
      <c r="S32" s="468"/>
      <c r="T32" s="468"/>
      <c r="U32" s="468"/>
      <c r="Y32" s="476"/>
    </row>
    <row r="33" spans="1:25" ht="22.5" customHeight="1">
      <c r="B33" s="474"/>
      <c r="G33" s="405"/>
      <c r="H33" s="475"/>
      <c r="I33" s="1474" t="s">
        <v>1246</v>
      </c>
      <c r="J33" s="1461"/>
      <c r="K33" s="1461"/>
      <c r="L33" s="1461"/>
      <c r="M33" s="1461"/>
      <c r="N33" s="1461"/>
      <c r="O33" s="1461"/>
      <c r="P33" s="1461"/>
      <c r="Q33" s="1461"/>
      <c r="R33" s="1462"/>
      <c r="S33" s="1374"/>
      <c r="T33" s="1375"/>
      <c r="U33" s="1376" t="s">
        <v>782</v>
      </c>
      <c r="Y33" s="405"/>
    </row>
    <row r="34" spans="1:25" ht="22.5" customHeight="1">
      <c r="B34" s="474"/>
      <c r="G34" s="405"/>
      <c r="H34" s="475"/>
      <c r="I34" s="1478"/>
      <c r="J34" s="1363"/>
      <c r="K34" s="1363"/>
      <c r="L34" s="1363"/>
      <c r="M34" s="1363"/>
      <c r="N34" s="1363"/>
      <c r="O34" s="1363"/>
      <c r="P34" s="1363"/>
      <c r="Q34" s="1363"/>
      <c r="R34" s="1479"/>
      <c r="S34" s="1581"/>
      <c r="T34" s="1582"/>
      <c r="U34" s="1583"/>
      <c r="Y34" s="405"/>
    </row>
    <row r="35" spans="1:25" ht="11.25" customHeight="1">
      <c r="B35" s="474"/>
      <c r="G35" s="405"/>
      <c r="H35" s="473"/>
      <c r="I35" s="468"/>
      <c r="J35" s="468"/>
      <c r="K35" s="468"/>
      <c r="L35" s="468"/>
      <c r="M35" s="468"/>
      <c r="N35" s="468"/>
      <c r="O35" s="468"/>
      <c r="P35" s="468"/>
      <c r="Q35" s="468"/>
      <c r="R35" s="468"/>
      <c r="S35" s="468"/>
      <c r="T35" s="468"/>
      <c r="U35" s="468"/>
      <c r="Y35" s="476"/>
    </row>
    <row r="36" spans="1:25" ht="27.75" customHeight="1">
      <c r="B36" s="474"/>
      <c r="G36" s="405"/>
      <c r="H36" s="475"/>
      <c r="I36" s="1474" t="s">
        <v>1247</v>
      </c>
      <c r="J36" s="1461"/>
      <c r="K36" s="1461"/>
      <c r="L36" s="1461"/>
      <c r="M36" s="1461"/>
      <c r="N36" s="1461"/>
      <c r="O36" s="1461"/>
      <c r="P36" s="1461"/>
      <c r="Q36" s="1461"/>
      <c r="R36" s="1462"/>
      <c r="S36" s="1374"/>
      <c r="T36" s="1375"/>
      <c r="U36" s="1376" t="s">
        <v>782</v>
      </c>
      <c r="V36" s="1584" t="s">
        <v>1062</v>
      </c>
      <c r="W36" s="1602" t="s">
        <v>1248</v>
      </c>
      <c r="X36" s="1602"/>
      <c r="Y36" s="1764"/>
    </row>
    <row r="37" spans="1:25" ht="21.75" customHeight="1">
      <c r="B37" s="474"/>
      <c r="G37" s="405"/>
      <c r="H37" s="475"/>
      <c r="I37" s="1478"/>
      <c r="J37" s="1363"/>
      <c r="K37" s="1363"/>
      <c r="L37" s="1363"/>
      <c r="M37" s="1363"/>
      <c r="N37" s="1363"/>
      <c r="O37" s="1363"/>
      <c r="P37" s="1363"/>
      <c r="Q37" s="1363"/>
      <c r="R37" s="1479"/>
      <c r="S37" s="1581"/>
      <c r="T37" s="1582"/>
      <c r="U37" s="1583"/>
      <c r="V37" s="1584"/>
      <c r="W37" s="1602"/>
      <c r="X37" s="1602"/>
      <c r="Y37" s="1764"/>
    </row>
    <row r="38" spans="1:25" ht="21.75" customHeight="1">
      <c r="B38" s="474"/>
      <c r="G38" s="405"/>
      <c r="I38" s="611"/>
      <c r="J38" s="611"/>
      <c r="K38" s="611"/>
      <c r="L38" s="611"/>
      <c r="M38" s="611"/>
      <c r="N38" s="611"/>
      <c r="O38" s="611"/>
      <c r="P38" s="611"/>
      <c r="Q38" s="611"/>
      <c r="R38" s="611"/>
      <c r="S38" s="677"/>
      <c r="T38" s="677"/>
      <c r="U38" s="677"/>
      <c r="V38" s="312"/>
      <c r="W38" s="1363" t="s">
        <v>1249</v>
      </c>
      <c r="X38" s="1363"/>
      <c r="Y38" s="1479"/>
    </row>
    <row r="39" spans="1:25" ht="21.75" customHeight="1">
      <c r="A39" s="405"/>
      <c r="H39" s="479"/>
      <c r="I39" s="1365" t="s">
        <v>1250</v>
      </c>
      <c r="J39" s="1365"/>
      <c r="K39" s="1365"/>
      <c r="L39" s="1365"/>
      <c r="M39" s="1365"/>
      <c r="N39" s="1365"/>
      <c r="O39" s="1365"/>
      <c r="P39" s="1365"/>
      <c r="Q39" s="1365"/>
      <c r="R39" s="1495"/>
      <c r="S39" s="1584"/>
      <c r="T39" s="1353"/>
      <c r="U39" s="1585" t="s">
        <v>782</v>
      </c>
      <c r="V39" s="312"/>
      <c r="W39" s="1365"/>
      <c r="X39" s="1365"/>
      <c r="Y39" s="1495"/>
    </row>
    <row r="40" spans="1:25" ht="21.75" customHeight="1">
      <c r="B40" s="474"/>
      <c r="G40" s="405"/>
      <c r="H40" s="475"/>
      <c r="I40" s="1478"/>
      <c r="J40" s="1363"/>
      <c r="K40" s="1363"/>
      <c r="L40" s="1363"/>
      <c r="M40" s="1363"/>
      <c r="N40" s="1363"/>
      <c r="O40" s="1363"/>
      <c r="P40" s="1363"/>
      <c r="Q40" s="1363"/>
      <c r="R40" s="1479"/>
      <c r="S40" s="1581"/>
      <c r="T40" s="1582"/>
      <c r="U40" s="1583"/>
      <c r="V40" s="312"/>
      <c r="W40" s="1365"/>
      <c r="X40" s="1365"/>
      <c r="Y40" s="1495"/>
    </row>
    <row r="41" spans="1:25" ht="15" customHeight="1">
      <c r="B41" s="474"/>
      <c r="G41" s="405"/>
      <c r="H41" s="475"/>
      <c r="I41" s="468"/>
      <c r="J41" s="468"/>
      <c r="K41" s="468"/>
      <c r="L41" s="468"/>
      <c r="M41" s="468"/>
      <c r="N41" s="468"/>
      <c r="O41" s="468"/>
      <c r="P41" s="468"/>
      <c r="Q41" s="468"/>
      <c r="R41" s="468"/>
      <c r="S41" s="468"/>
      <c r="T41" s="468"/>
      <c r="U41" s="468"/>
      <c r="W41" s="1365"/>
      <c r="X41" s="1365"/>
      <c r="Y41" s="1495"/>
    </row>
    <row r="42" spans="1:25" ht="15" customHeight="1">
      <c r="B42" s="480"/>
      <c r="C42" s="413"/>
      <c r="D42" s="413"/>
      <c r="E42" s="413"/>
      <c r="F42" s="413"/>
      <c r="G42" s="414"/>
      <c r="H42" s="481"/>
      <c r="I42" s="413"/>
      <c r="J42" s="413"/>
      <c r="K42" s="413"/>
      <c r="L42" s="413"/>
      <c r="M42" s="413"/>
      <c r="N42" s="413"/>
      <c r="O42" s="413"/>
      <c r="P42" s="413"/>
      <c r="Q42" s="413"/>
      <c r="R42" s="413"/>
      <c r="S42" s="413"/>
      <c r="T42" s="413"/>
      <c r="U42" s="413"/>
      <c r="V42" s="413"/>
      <c r="W42" s="1363"/>
      <c r="X42" s="1363"/>
      <c r="Y42" s="1479"/>
    </row>
    <row r="43" spans="1:25" ht="15" customHeight="1">
      <c r="Y43" s="482"/>
    </row>
    <row r="44" spans="1:25">
      <c r="B44" s="483" t="s">
        <v>1251</v>
      </c>
      <c r="D44" s="477"/>
      <c r="E44" s="477"/>
      <c r="F44" s="477"/>
      <c r="G44" s="477"/>
      <c r="H44" s="477"/>
      <c r="I44" s="477"/>
      <c r="J44" s="477"/>
      <c r="K44" s="477"/>
      <c r="L44" s="477"/>
      <c r="M44" s="477"/>
      <c r="N44" s="477"/>
      <c r="O44" s="477"/>
      <c r="P44" s="477"/>
      <c r="Q44" s="477"/>
      <c r="R44" s="477"/>
      <c r="S44" s="477"/>
      <c r="T44" s="477"/>
      <c r="U44" s="477"/>
      <c r="V44" s="477"/>
      <c r="W44" s="477"/>
      <c r="X44" s="477"/>
      <c r="Y44" s="477"/>
    </row>
    <row r="45" spans="1:25">
      <c r="B45" s="483" t="s">
        <v>860</v>
      </c>
      <c r="D45" s="477"/>
      <c r="E45" s="477"/>
      <c r="F45" s="477"/>
      <c r="G45" s="477"/>
      <c r="H45" s="477"/>
      <c r="I45" s="477"/>
      <c r="J45" s="477"/>
      <c r="K45" s="477"/>
      <c r="L45" s="477"/>
      <c r="M45" s="477"/>
      <c r="N45" s="477"/>
      <c r="O45" s="477"/>
      <c r="P45" s="477"/>
      <c r="Q45" s="477"/>
      <c r="R45" s="477"/>
      <c r="S45" s="477"/>
      <c r="T45" s="477"/>
      <c r="U45" s="477"/>
      <c r="V45" s="477"/>
      <c r="W45" s="477"/>
      <c r="X45" s="477"/>
      <c r="Y45" s="477"/>
    </row>
    <row r="46" spans="1:25">
      <c r="B46" s="483"/>
      <c r="D46" s="484"/>
      <c r="E46" s="484"/>
      <c r="F46" s="484"/>
      <c r="G46" s="484"/>
      <c r="H46" s="484"/>
      <c r="I46" s="484"/>
      <c r="J46" s="484"/>
      <c r="K46" s="484"/>
      <c r="L46" s="484"/>
      <c r="M46" s="484"/>
      <c r="N46" s="484"/>
      <c r="O46" s="484"/>
      <c r="P46" s="484"/>
      <c r="Q46" s="484"/>
      <c r="R46" s="484"/>
      <c r="S46" s="484"/>
      <c r="T46" s="484"/>
      <c r="U46" s="484"/>
      <c r="V46" s="484"/>
      <c r="W46" s="484"/>
      <c r="X46" s="484"/>
      <c r="Y46" s="484"/>
    </row>
    <row r="122" spans="3:7">
      <c r="C122" s="413"/>
      <c r="D122" s="413"/>
      <c r="E122" s="413"/>
      <c r="F122" s="413"/>
      <c r="G122" s="413"/>
    </row>
    <row r="123" spans="3:7">
      <c r="C123" s="415"/>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3"/>
  <dataValidations count="1">
    <dataValidation type="list" allowBlank="1" showInputMessage="1" showErrorMessage="1" sqref="M7 R7 P8:P9 H7:H9" xr:uid="{00000000-0002-0000-1000-000000000000}">
      <formula1>"□,■"</formula1>
    </dataValidation>
  </dataValidations>
  <pageMargins left="0.7" right="0.7" top="0.75" bottom="0.75" header="0.3" footer="0.3"/>
  <pageSetup paperSize="9" scale="7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AI69"/>
  <sheetViews>
    <sheetView view="pageBreakPreview" zoomScale="60" zoomScaleNormal="100" workbookViewId="0"/>
  </sheetViews>
  <sheetFormatPr defaultColWidth="4" defaultRowHeight="13.5"/>
  <cols>
    <col min="1" max="1" width="2.875" style="138" customWidth="1"/>
    <col min="2" max="2" width="2.375" style="138" customWidth="1"/>
    <col min="3" max="3" width="3.5" style="138" customWidth="1"/>
    <col min="4" max="15" width="3.625" style="138" customWidth="1"/>
    <col min="16" max="16" width="1.5" style="138" customWidth="1"/>
    <col min="17" max="18" width="3.625" style="138" customWidth="1"/>
    <col min="19" max="19" width="2.75" style="138" customWidth="1"/>
    <col min="20" max="25" width="3.625" style="138" customWidth="1"/>
    <col min="26" max="26" width="9.5" style="138" customWidth="1"/>
    <col min="27" max="30" width="3.625" style="138" customWidth="1"/>
    <col min="31" max="31" width="6.625" style="138" customWidth="1"/>
    <col min="32" max="16384" width="4" style="138"/>
  </cols>
  <sheetData>
    <row r="2" spans="2:31">
      <c r="B2" s="138" t="s">
        <v>1252</v>
      </c>
    </row>
    <row r="3" spans="2:31">
      <c r="U3" s="468"/>
      <c r="X3" s="460" t="s">
        <v>759</v>
      </c>
      <c r="Y3" s="1353"/>
      <c r="Z3" s="1353"/>
      <c r="AA3" s="460" t="s">
        <v>760</v>
      </c>
      <c r="AB3" s="312"/>
      <c r="AC3" s="460" t="s">
        <v>834</v>
      </c>
      <c r="AD3" s="312"/>
      <c r="AE3" s="460" t="s">
        <v>762</v>
      </c>
    </row>
    <row r="4" spans="2:31">
      <c r="T4" s="342"/>
      <c r="U4" s="342"/>
      <c r="V4" s="342"/>
    </row>
    <row r="5" spans="2:31">
      <c r="B5" s="1353" t="s">
        <v>1253</v>
      </c>
      <c r="C5" s="1353"/>
      <c r="D5" s="1353"/>
      <c r="E5" s="1353"/>
      <c r="F5" s="1353"/>
      <c r="G5" s="1353"/>
      <c r="H5" s="1353"/>
      <c r="I5" s="1353"/>
      <c r="J5" s="1353"/>
      <c r="K5" s="1353"/>
      <c r="L5" s="1353"/>
      <c r="M5" s="1353"/>
      <c r="N5" s="1353"/>
      <c r="O5" s="1353"/>
      <c r="P5" s="1353"/>
      <c r="Q5" s="1353"/>
      <c r="R5" s="1353"/>
      <c r="S5" s="1353"/>
      <c r="T5" s="1353"/>
      <c r="U5" s="1353"/>
      <c r="V5" s="1353"/>
      <c r="W5" s="1353"/>
      <c r="X5" s="1353"/>
      <c r="Y5" s="1353"/>
      <c r="Z5" s="1353"/>
      <c r="AA5" s="1353"/>
      <c r="AB5" s="1353"/>
      <c r="AC5" s="1353"/>
      <c r="AD5" s="1353"/>
      <c r="AE5" s="1353"/>
    </row>
    <row r="7" spans="2:31" ht="23.25" customHeight="1">
      <c r="B7" s="485" t="s">
        <v>864</v>
      </c>
      <c r="C7" s="485"/>
      <c r="D7" s="485"/>
      <c r="E7" s="485"/>
      <c r="F7" s="1348"/>
      <c r="G7" s="1349"/>
      <c r="H7" s="1349"/>
      <c r="I7" s="1349"/>
      <c r="J7" s="1349"/>
      <c r="K7" s="1349"/>
      <c r="L7" s="1349"/>
      <c r="M7" s="1349"/>
      <c r="N7" s="1349"/>
      <c r="O7" s="1349"/>
      <c r="P7" s="1349"/>
      <c r="Q7" s="1349"/>
      <c r="R7" s="1349"/>
      <c r="S7" s="1349"/>
      <c r="T7" s="1349"/>
      <c r="U7" s="1349"/>
      <c r="V7" s="1349"/>
      <c r="W7" s="1349"/>
      <c r="X7" s="1349"/>
      <c r="Y7" s="1349"/>
      <c r="Z7" s="1349"/>
      <c r="AA7" s="1349"/>
      <c r="AB7" s="1349"/>
      <c r="AC7" s="1349"/>
      <c r="AD7" s="1349"/>
      <c r="AE7" s="1350"/>
    </row>
    <row r="8" spans="2:31" ht="23.25" customHeight="1">
      <c r="B8" s="485" t="s">
        <v>865</v>
      </c>
      <c r="C8" s="485"/>
      <c r="D8" s="485"/>
      <c r="E8" s="485"/>
      <c r="F8" s="461" t="s">
        <v>98</v>
      </c>
      <c r="G8" s="462" t="s">
        <v>866</v>
      </c>
      <c r="H8" s="462"/>
      <c r="I8" s="462"/>
      <c r="J8" s="462"/>
      <c r="K8" s="466" t="s">
        <v>98</v>
      </c>
      <c r="L8" s="462" t="s">
        <v>867</v>
      </c>
      <c r="M8" s="462"/>
      <c r="N8" s="462"/>
      <c r="O8" s="462"/>
      <c r="P8" s="462"/>
      <c r="Q8" s="466" t="s">
        <v>98</v>
      </c>
      <c r="R8" s="462" t="s">
        <v>868</v>
      </c>
      <c r="S8" s="462"/>
      <c r="T8" s="462"/>
      <c r="U8" s="462"/>
      <c r="V8" s="462"/>
      <c r="W8" s="462"/>
      <c r="X8" s="462"/>
      <c r="Y8" s="462"/>
      <c r="Z8" s="462"/>
      <c r="AA8" s="462"/>
      <c r="AB8" s="462"/>
      <c r="AC8" s="462"/>
      <c r="AD8" s="486"/>
      <c r="AE8" s="487"/>
    </row>
    <row r="9" spans="2:31" ht="24.95" customHeight="1">
      <c r="B9" s="1374" t="s">
        <v>869</v>
      </c>
      <c r="C9" s="1375"/>
      <c r="D9" s="1375"/>
      <c r="E9" s="1376"/>
      <c r="F9" s="312" t="s">
        <v>98</v>
      </c>
      <c r="G9" s="492" t="s">
        <v>1254</v>
      </c>
      <c r="H9" s="468"/>
      <c r="I9" s="468"/>
      <c r="J9" s="468"/>
      <c r="K9" s="468"/>
      <c r="L9" s="468"/>
      <c r="M9" s="468"/>
      <c r="N9" s="468"/>
      <c r="O9" s="468"/>
      <c r="Q9" s="488"/>
      <c r="R9" s="489" t="s">
        <v>98</v>
      </c>
      <c r="S9" s="468" t="s">
        <v>1255</v>
      </c>
      <c r="T9" s="468"/>
      <c r="U9" s="468"/>
      <c r="V9" s="468"/>
      <c r="W9" s="490"/>
      <c r="X9" s="490"/>
      <c r="Y9" s="490"/>
      <c r="Z9" s="490"/>
      <c r="AA9" s="490"/>
      <c r="AB9" s="490"/>
      <c r="AC9" s="490"/>
      <c r="AD9" s="488"/>
      <c r="AE9" s="491"/>
    </row>
    <row r="10" spans="2:31" ht="24.95" customHeight="1">
      <c r="B10" s="1584"/>
      <c r="C10" s="1353"/>
      <c r="D10" s="1353"/>
      <c r="E10" s="1585"/>
      <c r="F10" s="312" t="s">
        <v>98</v>
      </c>
      <c r="G10" s="492" t="s">
        <v>1256</v>
      </c>
      <c r="H10" s="468"/>
      <c r="I10" s="468"/>
      <c r="J10" s="468"/>
      <c r="K10" s="468"/>
      <c r="L10" s="468"/>
      <c r="M10" s="468"/>
      <c r="N10" s="468"/>
      <c r="O10" s="468"/>
      <c r="R10" s="312" t="s">
        <v>98</v>
      </c>
      <c r="S10" s="468" t="s">
        <v>1257</v>
      </c>
      <c r="T10" s="468"/>
      <c r="U10" s="468"/>
      <c r="V10" s="468"/>
      <c r="W10" s="468"/>
      <c r="X10" s="468"/>
      <c r="Y10" s="468"/>
      <c r="Z10" s="468"/>
      <c r="AA10" s="468"/>
      <c r="AB10" s="468"/>
      <c r="AC10" s="468"/>
      <c r="AE10" s="364"/>
    </row>
    <row r="11" spans="2:31" ht="24.95" customHeight="1">
      <c r="B11" s="1581"/>
      <c r="C11" s="1582"/>
      <c r="D11" s="1582"/>
      <c r="E11" s="1583"/>
      <c r="F11" s="312" t="s">
        <v>98</v>
      </c>
      <c r="G11" s="468" t="s">
        <v>1258</v>
      </c>
      <c r="H11" s="468"/>
      <c r="I11" s="468"/>
      <c r="J11" s="468"/>
      <c r="K11" s="468"/>
      <c r="L11" s="468"/>
      <c r="M11" s="468"/>
      <c r="N11" s="468"/>
      <c r="O11" s="468"/>
      <c r="R11" s="312"/>
      <c r="S11" s="468"/>
      <c r="T11" s="468"/>
      <c r="U11" s="468"/>
      <c r="V11" s="468"/>
      <c r="W11" s="468"/>
      <c r="X11" s="468"/>
      <c r="Y11" s="468"/>
      <c r="Z11" s="468"/>
      <c r="AA11" s="468"/>
      <c r="AB11" s="468"/>
      <c r="AC11" s="468"/>
      <c r="AE11" s="364"/>
    </row>
    <row r="12" spans="2:31" ht="30.75" customHeight="1">
      <c r="B12" s="485" t="s">
        <v>879</v>
      </c>
      <c r="C12" s="485"/>
      <c r="D12" s="485"/>
      <c r="E12" s="485"/>
      <c r="F12" s="461" t="s">
        <v>98</v>
      </c>
      <c r="G12" s="462" t="s">
        <v>1259</v>
      </c>
      <c r="H12" s="495"/>
      <c r="I12" s="495"/>
      <c r="J12" s="495"/>
      <c r="K12" s="495"/>
      <c r="L12" s="495"/>
      <c r="M12" s="495"/>
      <c r="N12" s="495"/>
      <c r="O12" s="495"/>
      <c r="P12" s="495"/>
      <c r="Q12" s="486"/>
      <c r="R12" s="466" t="s">
        <v>98</v>
      </c>
      <c r="S12" s="462" t="s">
        <v>1260</v>
      </c>
      <c r="T12" s="495"/>
      <c r="U12" s="495"/>
      <c r="V12" s="495"/>
      <c r="W12" s="495"/>
      <c r="X12" s="495"/>
      <c r="Y12" s="495"/>
      <c r="Z12" s="495"/>
      <c r="AA12" s="495"/>
      <c r="AB12" s="495"/>
      <c r="AC12" s="495"/>
      <c r="AD12" s="486"/>
      <c r="AE12" s="487"/>
    </row>
    <row r="14" spans="2:31">
      <c r="B14" s="496"/>
      <c r="C14" s="486"/>
      <c r="D14" s="486"/>
      <c r="E14" s="486"/>
      <c r="F14" s="486"/>
      <c r="G14" s="486"/>
      <c r="H14" s="486"/>
      <c r="I14" s="486"/>
      <c r="J14" s="486"/>
      <c r="K14" s="486"/>
      <c r="L14" s="486"/>
      <c r="M14" s="486"/>
      <c r="N14" s="486"/>
      <c r="O14" s="486"/>
      <c r="P14" s="486"/>
      <c r="Q14" s="486"/>
      <c r="R14" s="486"/>
      <c r="S14" s="486"/>
      <c r="T14" s="486"/>
      <c r="U14" s="486"/>
      <c r="V14" s="486"/>
      <c r="W14" s="486"/>
      <c r="X14" s="486"/>
      <c r="Y14" s="486"/>
      <c r="Z14" s="487"/>
      <c r="AA14" s="461"/>
      <c r="AB14" s="466" t="s">
        <v>882</v>
      </c>
      <c r="AC14" s="466" t="s">
        <v>15</v>
      </c>
      <c r="AD14" s="466" t="s">
        <v>883</v>
      </c>
      <c r="AE14" s="487"/>
    </row>
    <row r="15" spans="2:31">
      <c r="B15" s="497" t="s">
        <v>1261</v>
      </c>
      <c r="C15" s="488"/>
      <c r="D15" s="488"/>
      <c r="E15" s="488"/>
      <c r="F15" s="488"/>
      <c r="G15" s="488"/>
      <c r="H15" s="488"/>
      <c r="I15" s="488"/>
      <c r="J15" s="488"/>
      <c r="K15" s="488"/>
      <c r="L15" s="488"/>
      <c r="M15" s="488"/>
      <c r="N15" s="488"/>
      <c r="O15" s="488"/>
      <c r="P15" s="488"/>
      <c r="Q15" s="488"/>
      <c r="R15" s="488"/>
      <c r="S15" s="488"/>
      <c r="T15" s="488"/>
      <c r="U15" s="488"/>
      <c r="V15" s="488"/>
      <c r="W15" s="488"/>
      <c r="X15" s="488"/>
      <c r="Y15" s="488"/>
      <c r="Z15" s="498"/>
      <c r="AA15" s="499"/>
      <c r="AB15" s="489"/>
      <c r="AC15" s="489"/>
      <c r="AD15" s="488"/>
      <c r="AE15" s="491"/>
    </row>
    <row r="16" spans="2:31">
      <c r="B16" s="363"/>
      <c r="C16" s="500" t="s">
        <v>885</v>
      </c>
      <c r="D16" s="138" t="s">
        <v>1262</v>
      </c>
      <c r="Z16" s="501"/>
      <c r="AA16" s="502"/>
      <c r="AB16" s="312" t="s">
        <v>98</v>
      </c>
      <c r="AC16" s="312" t="s">
        <v>15</v>
      </c>
      <c r="AD16" s="312" t="s">
        <v>98</v>
      </c>
      <c r="AE16" s="364"/>
    </row>
    <row r="17" spans="2:31">
      <c r="B17" s="363"/>
      <c r="D17" s="138" t="s">
        <v>887</v>
      </c>
      <c r="Z17" s="469"/>
      <c r="AA17" s="467"/>
      <c r="AB17" s="312"/>
      <c r="AC17" s="312"/>
      <c r="AE17" s="364"/>
    </row>
    <row r="18" spans="2:31" ht="6" customHeight="1">
      <c r="B18" s="363"/>
      <c r="Z18" s="469"/>
      <c r="AA18" s="467"/>
      <c r="AB18" s="312"/>
      <c r="AC18" s="312"/>
      <c r="AE18" s="364"/>
    </row>
    <row r="19" spans="2:31">
      <c r="B19" s="363"/>
      <c r="D19" s="503" t="s">
        <v>888</v>
      </c>
      <c r="E19" s="462"/>
      <c r="F19" s="462"/>
      <c r="G19" s="462"/>
      <c r="H19" s="462"/>
      <c r="I19" s="462"/>
      <c r="J19" s="462"/>
      <c r="K19" s="462"/>
      <c r="L19" s="462"/>
      <c r="M19" s="462"/>
      <c r="N19" s="462"/>
      <c r="O19" s="486"/>
      <c r="P19" s="486"/>
      <c r="Q19" s="486"/>
      <c r="R19" s="486"/>
      <c r="S19" s="462"/>
      <c r="T19" s="462"/>
      <c r="U19" s="1348"/>
      <c r="V19" s="1349"/>
      <c r="W19" s="1349"/>
      <c r="X19" s="486" t="s">
        <v>889</v>
      </c>
      <c r="Y19" s="363"/>
      <c r="Z19" s="469"/>
      <c r="AA19" s="467"/>
      <c r="AB19" s="312"/>
      <c r="AC19" s="312"/>
      <c r="AE19" s="364"/>
    </row>
    <row r="20" spans="2:31">
      <c r="B20" s="363"/>
      <c r="D20" s="503" t="s">
        <v>1263</v>
      </c>
      <c r="E20" s="462"/>
      <c r="F20" s="462"/>
      <c r="G20" s="462"/>
      <c r="H20" s="462"/>
      <c r="I20" s="462"/>
      <c r="J20" s="462"/>
      <c r="K20" s="462"/>
      <c r="L20" s="462"/>
      <c r="M20" s="462"/>
      <c r="N20" s="462"/>
      <c r="O20" s="486"/>
      <c r="P20" s="486"/>
      <c r="Q20" s="486"/>
      <c r="R20" s="486"/>
      <c r="S20" s="462"/>
      <c r="T20" s="462"/>
      <c r="U20" s="1348"/>
      <c r="V20" s="1349"/>
      <c r="W20" s="1349"/>
      <c r="X20" s="486" t="s">
        <v>889</v>
      </c>
      <c r="Y20" s="363"/>
      <c r="Z20" s="364"/>
      <c r="AA20" s="467"/>
      <c r="AB20" s="312"/>
      <c r="AC20" s="312"/>
      <c r="AE20" s="364"/>
    </row>
    <row r="21" spans="2:31">
      <c r="B21" s="363"/>
      <c r="D21" s="503" t="s">
        <v>891</v>
      </c>
      <c r="E21" s="462"/>
      <c r="F21" s="462"/>
      <c r="G21" s="462"/>
      <c r="H21" s="462"/>
      <c r="I21" s="462"/>
      <c r="J21" s="462"/>
      <c r="K21" s="462"/>
      <c r="L21" s="462"/>
      <c r="M21" s="462"/>
      <c r="N21" s="462"/>
      <c r="O21" s="486"/>
      <c r="P21" s="486"/>
      <c r="Q21" s="486"/>
      <c r="R21" s="486"/>
      <c r="S21" s="462"/>
      <c r="T21" s="504" t="str">
        <f>(IFERROR(ROUNDDOWN(T20/T19*100,0),""))</f>
        <v/>
      </c>
      <c r="U21" s="1765" t="str">
        <f>(IFERROR(ROUNDDOWN(U20/U19*100,0),""))</f>
        <v/>
      </c>
      <c r="V21" s="1766"/>
      <c r="W21" s="1766"/>
      <c r="X21" s="486" t="s">
        <v>892</v>
      </c>
      <c r="Y21" s="363"/>
      <c r="Z21" s="505"/>
      <c r="AA21" s="467"/>
      <c r="AB21" s="312"/>
      <c r="AC21" s="312"/>
      <c r="AE21" s="364"/>
    </row>
    <row r="22" spans="2:31">
      <c r="B22" s="363"/>
      <c r="D22" s="138" t="s">
        <v>1264</v>
      </c>
      <c r="Z22" s="505"/>
      <c r="AA22" s="467"/>
      <c r="AB22" s="312"/>
      <c r="AC22" s="312"/>
      <c r="AE22" s="364"/>
    </row>
    <row r="23" spans="2:31">
      <c r="B23" s="363"/>
      <c r="E23" s="138" t="s">
        <v>1265</v>
      </c>
      <c r="Z23" s="505"/>
      <c r="AA23" s="467"/>
      <c r="AB23" s="312"/>
      <c r="AC23" s="312"/>
      <c r="AE23" s="364"/>
    </row>
    <row r="24" spans="2:31">
      <c r="B24" s="363"/>
      <c r="Z24" s="505"/>
      <c r="AA24" s="467"/>
      <c r="AB24" s="312"/>
      <c r="AC24" s="312"/>
      <c r="AE24" s="364"/>
    </row>
    <row r="25" spans="2:31">
      <c r="B25" s="363"/>
      <c r="C25" s="500" t="s">
        <v>895</v>
      </c>
      <c r="D25" s="138" t="s">
        <v>1266</v>
      </c>
      <c r="Z25" s="501"/>
      <c r="AA25" s="467"/>
      <c r="AB25" s="312" t="s">
        <v>98</v>
      </c>
      <c r="AC25" s="312" t="s">
        <v>15</v>
      </c>
      <c r="AD25" s="312" t="s">
        <v>98</v>
      </c>
      <c r="AE25" s="364"/>
    </row>
    <row r="26" spans="2:31">
      <c r="B26" s="363"/>
      <c r="C26" s="500"/>
      <c r="D26" s="138" t="s">
        <v>1267</v>
      </c>
      <c r="Z26" s="501"/>
      <c r="AA26" s="467"/>
      <c r="AB26" s="312"/>
      <c r="AC26" s="312"/>
      <c r="AD26" s="312"/>
      <c r="AE26" s="364"/>
    </row>
    <row r="27" spans="2:31">
      <c r="B27" s="363"/>
      <c r="C27" s="500"/>
      <c r="D27" s="138" t="s">
        <v>1268</v>
      </c>
      <c r="Z27" s="501"/>
      <c r="AA27" s="467"/>
      <c r="AB27" s="312"/>
      <c r="AC27" s="312"/>
      <c r="AD27" s="312"/>
      <c r="AE27" s="364"/>
    </row>
    <row r="28" spans="2:31">
      <c r="B28" s="363"/>
      <c r="C28" s="500"/>
      <c r="D28" s="138" t="s">
        <v>1269</v>
      </c>
      <c r="Z28" s="501"/>
      <c r="AA28" s="467"/>
      <c r="AB28" s="312"/>
      <c r="AC28" s="312"/>
      <c r="AD28" s="312"/>
      <c r="AE28" s="364"/>
    </row>
    <row r="29" spans="2:31" ht="6" customHeight="1">
      <c r="B29" s="363"/>
      <c r="Z29" s="505"/>
      <c r="AA29" s="467"/>
      <c r="AB29" s="312"/>
      <c r="AC29" s="312"/>
      <c r="AE29" s="364"/>
    </row>
    <row r="30" spans="2:31">
      <c r="B30" s="363"/>
      <c r="C30" s="500"/>
      <c r="D30" s="600" t="s">
        <v>1270</v>
      </c>
      <c r="E30" s="490"/>
      <c r="F30" s="490"/>
      <c r="G30" s="490"/>
      <c r="H30" s="490"/>
      <c r="I30" s="490"/>
      <c r="J30" s="490"/>
      <c r="K30" s="490"/>
      <c r="L30" s="490"/>
      <c r="M30" s="490"/>
      <c r="N30" s="490"/>
      <c r="O30" s="488"/>
      <c r="P30" s="488"/>
      <c r="Q30" s="488"/>
      <c r="R30" s="488"/>
      <c r="S30" s="488"/>
      <c r="T30" s="491"/>
      <c r="U30" s="1374"/>
      <c r="V30" s="1375"/>
      <c r="W30" s="1375"/>
      <c r="X30" s="1376" t="s">
        <v>889</v>
      </c>
      <c r="Z30" s="505"/>
      <c r="AA30" s="467"/>
      <c r="AB30" s="312"/>
      <c r="AC30" s="312"/>
      <c r="AE30" s="364"/>
    </row>
    <row r="31" spans="2:31">
      <c r="B31" s="363"/>
      <c r="C31" s="500"/>
      <c r="D31" s="678" t="s">
        <v>1271</v>
      </c>
      <c r="E31" s="468"/>
      <c r="F31" s="468"/>
      <c r="G31" s="468"/>
      <c r="H31" s="468"/>
      <c r="I31" s="468"/>
      <c r="J31" s="468"/>
      <c r="K31" s="468"/>
      <c r="L31" s="468"/>
      <c r="M31" s="468"/>
      <c r="N31" s="468"/>
      <c r="T31" s="364"/>
      <c r="U31" s="1584"/>
      <c r="V31" s="1353"/>
      <c r="W31" s="1353"/>
      <c r="X31" s="1585"/>
      <c r="Z31" s="505"/>
      <c r="AA31" s="467"/>
      <c r="AB31" s="312"/>
      <c r="AC31" s="312"/>
      <c r="AE31" s="364"/>
    </row>
    <row r="32" spans="2:31">
      <c r="B32" s="363"/>
      <c r="C32" s="500"/>
      <c r="D32" s="678" t="s">
        <v>1272</v>
      </c>
      <c r="E32" s="468"/>
      <c r="F32" s="468"/>
      <c r="G32" s="468"/>
      <c r="H32" s="468"/>
      <c r="I32" s="468"/>
      <c r="J32" s="468"/>
      <c r="K32" s="468"/>
      <c r="L32" s="468"/>
      <c r="M32" s="468"/>
      <c r="N32" s="468"/>
      <c r="T32" s="364"/>
      <c r="U32" s="1584"/>
      <c r="V32" s="1353"/>
      <c r="W32" s="1353"/>
      <c r="X32" s="1585"/>
      <c r="Z32" s="505"/>
      <c r="AA32" s="467"/>
      <c r="AB32" s="312"/>
      <c r="AC32" s="312"/>
      <c r="AE32" s="364"/>
    </row>
    <row r="33" spans="2:35">
      <c r="B33" s="363"/>
      <c r="C33" s="500"/>
      <c r="D33" s="679" t="s">
        <v>1273</v>
      </c>
      <c r="E33" s="517"/>
      <c r="F33" s="517"/>
      <c r="G33" s="517"/>
      <c r="H33" s="517"/>
      <c r="I33" s="517"/>
      <c r="J33" s="517"/>
      <c r="K33" s="517"/>
      <c r="L33" s="517"/>
      <c r="M33" s="517"/>
      <c r="N33" s="517"/>
      <c r="O33" s="359"/>
      <c r="P33" s="359"/>
      <c r="Q33" s="359"/>
      <c r="R33" s="359"/>
      <c r="S33" s="359"/>
      <c r="T33" s="360"/>
      <c r="U33" s="1581"/>
      <c r="V33" s="1582"/>
      <c r="W33" s="1582"/>
      <c r="X33" s="1583"/>
      <c r="Z33" s="505"/>
      <c r="AA33" s="467"/>
      <c r="AB33" s="312"/>
      <c r="AC33" s="312"/>
      <c r="AE33" s="364"/>
    </row>
    <row r="34" spans="2:35" ht="4.5" customHeight="1">
      <c r="B34" s="363"/>
      <c r="C34" s="500"/>
      <c r="D34" s="468"/>
      <c r="E34" s="468"/>
      <c r="F34" s="468"/>
      <c r="G34" s="468"/>
      <c r="H34" s="468"/>
      <c r="I34" s="468"/>
      <c r="J34" s="468"/>
      <c r="K34" s="468"/>
      <c r="L34" s="468"/>
      <c r="M34" s="468"/>
      <c r="N34" s="468"/>
      <c r="U34" s="312"/>
      <c r="V34" s="312"/>
      <c r="W34" s="312"/>
      <c r="Z34" s="505"/>
      <c r="AA34" s="467"/>
      <c r="AB34" s="312"/>
      <c r="AC34" s="312"/>
      <c r="AE34" s="364"/>
    </row>
    <row r="35" spans="2:35">
      <c r="B35" s="363"/>
      <c r="C35" s="500"/>
      <c r="J35" s="1353"/>
      <c r="K35" s="1353"/>
      <c r="L35" s="1353"/>
      <c r="M35" s="1353"/>
      <c r="N35" s="1353"/>
      <c r="O35" s="1353"/>
      <c r="P35" s="1353"/>
      <c r="Q35" s="1353"/>
      <c r="R35" s="1353"/>
      <c r="S35" s="1353"/>
      <c r="T35" s="1353"/>
      <c r="U35" s="1353"/>
      <c r="V35" s="1353"/>
      <c r="Z35" s="469"/>
      <c r="AA35" s="467"/>
      <c r="AB35" s="312"/>
      <c r="AC35" s="312"/>
      <c r="AE35" s="364"/>
    </row>
    <row r="36" spans="2:35">
      <c r="B36" s="363"/>
      <c r="C36" s="500" t="s">
        <v>916</v>
      </c>
      <c r="D36" s="138" t="s">
        <v>1274</v>
      </c>
      <c r="Z36" s="501"/>
      <c r="AA36" s="502"/>
      <c r="AB36" s="312" t="s">
        <v>98</v>
      </c>
      <c r="AC36" s="312" t="s">
        <v>15</v>
      </c>
      <c r="AD36" s="312" t="s">
        <v>98</v>
      </c>
      <c r="AE36" s="364"/>
    </row>
    <row r="37" spans="2:35">
      <c r="B37" s="363"/>
      <c r="D37" s="138" t="s">
        <v>1275</v>
      </c>
      <c r="E37" s="468"/>
      <c r="F37" s="468"/>
      <c r="G37" s="468"/>
      <c r="H37" s="468"/>
      <c r="I37" s="468"/>
      <c r="J37" s="468"/>
      <c r="K37" s="468"/>
      <c r="L37" s="468"/>
      <c r="M37" s="468"/>
      <c r="N37" s="468"/>
      <c r="O37" s="482"/>
      <c r="P37" s="482"/>
      <c r="Q37" s="482"/>
      <c r="Z37" s="505"/>
      <c r="AA37" s="467"/>
      <c r="AB37" s="312"/>
      <c r="AC37" s="312"/>
      <c r="AE37" s="364"/>
    </row>
    <row r="38" spans="2:35" ht="14.25" customHeight="1">
      <c r="B38" s="363"/>
      <c r="C38" s="500"/>
      <c r="Z38" s="501"/>
      <c r="AA38" s="502"/>
      <c r="AB38" s="312"/>
      <c r="AC38" s="312"/>
      <c r="AD38" s="312"/>
      <c r="AE38" s="364"/>
    </row>
    <row r="39" spans="2:35" ht="14.25" customHeight="1">
      <c r="B39" s="363"/>
      <c r="C39" s="500" t="s">
        <v>1276</v>
      </c>
      <c r="D39" s="138" t="s">
        <v>1277</v>
      </c>
      <c r="Z39" s="501"/>
      <c r="AA39" s="502"/>
      <c r="AB39" s="312" t="s">
        <v>98</v>
      </c>
      <c r="AC39" s="312" t="s">
        <v>15</v>
      </c>
      <c r="AD39" s="312" t="s">
        <v>98</v>
      </c>
      <c r="AE39" s="364"/>
    </row>
    <row r="40" spans="2:35" ht="14.25" customHeight="1">
      <c r="B40" s="363"/>
      <c r="C40" s="500"/>
      <c r="D40" s="138" t="s">
        <v>1278</v>
      </c>
      <c r="Z40" s="501"/>
      <c r="AA40" s="502"/>
      <c r="AB40" s="312"/>
      <c r="AC40" s="312"/>
      <c r="AD40" s="312"/>
      <c r="AE40" s="364"/>
    </row>
    <row r="41" spans="2:35">
      <c r="B41" s="363"/>
      <c r="D41" s="138" t="s">
        <v>1279</v>
      </c>
      <c r="Z41" s="505"/>
      <c r="AA41" s="467"/>
      <c r="AB41" s="312"/>
      <c r="AC41" s="312"/>
      <c r="AE41" s="364"/>
    </row>
    <row r="42" spans="2:35">
      <c r="B42" s="363"/>
      <c r="Z42" s="469"/>
      <c r="AA42" s="467"/>
      <c r="AB42" s="312"/>
      <c r="AC42" s="312"/>
      <c r="AE42" s="364"/>
    </row>
    <row r="43" spans="2:35">
      <c r="B43" s="363" t="s">
        <v>1280</v>
      </c>
      <c r="Z43" s="505"/>
      <c r="AA43" s="467"/>
      <c r="AB43" s="312"/>
      <c r="AC43" s="312"/>
      <c r="AE43" s="364"/>
    </row>
    <row r="44" spans="2:35" ht="17.25" customHeight="1">
      <c r="B44" s="363"/>
      <c r="C44" s="500" t="s">
        <v>885</v>
      </c>
      <c r="D44" s="138" t="s">
        <v>1281</v>
      </c>
      <c r="Z44" s="501"/>
      <c r="AA44" s="502"/>
      <c r="AB44" s="312" t="s">
        <v>98</v>
      </c>
      <c r="AC44" s="312" t="s">
        <v>15</v>
      </c>
      <c r="AD44" s="312" t="s">
        <v>98</v>
      </c>
      <c r="AE44" s="364"/>
    </row>
    <row r="45" spans="2:35" ht="18.75" customHeight="1">
      <c r="B45" s="363"/>
      <c r="D45" s="138" t="s">
        <v>1282</v>
      </c>
      <c r="Z45" s="505"/>
      <c r="AA45" s="467"/>
      <c r="AB45" s="312"/>
      <c r="AC45" s="312"/>
      <c r="AE45" s="364"/>
    </row>
    <row r="46" spans="2:35" ht="7.5" customHeight="1">
      <c r="B46" s="363"/>
      <c r="W46" s="508"/>
      <c r="Z46" s="364"/>
      <c r="AA46" s="467"/>
      <c r="AB46" s="312"/>
      <c r="AC46" s="312"/>
      <c r="AE46" s="364"/>
      <c r="AI46" s="482"/>
    </row>
    <row r="47" spans="2:35">
      <c r="B47" s="363"/>
      <c r="E47" s="468"/>
      <c r="F47" s="468"/>
      <c r="G47" s="468"/>
      <c r="H47" s="468"/>
      <c r="I47" s="468"/>
      <c r="J47" s="468"/>
      <c r="K47" s="468"/>
      <c r="L47" s="468"/>
      <c r="M47" s="468"/>
      <c r="N47" s="468"/>
      <c r="O47" s="482"/>
      <c r="P47" s="482"/>
      <c r="Q47" s="482"/>
      <c r="Z47" s="505"/>
      <c r="AA47" s="467"/>
      <c r="AB47" s="312"/>
      <c r="AC47" s="312"/>
      <c r="AE47" s="364"/>
    </row>
    <row r="48" spans="2:35">
      <c r="B48" s="363"/>
      <c r="C48" s="500" t="s">
        <v>895</v>
      </c>
      <c r="D48" s="680" t="s">
        <v>1283</v>
      </c>
      <c r="Z48" s="501"/>
      <c r="AA48" s="467"/>
      <c r="AB48" s="312" t="s">
        <v>98</v>
      </c>
      <c r="AC48" s="312" t="s">
        <v>15</v>
      </c>
      <c r="AD48" s="312" t="s">
        <v>98</v>
      </c>
      <c r="AE48" s="364"/>
    </row>
    <row r="49" spans="2:31">
      <c r="B49" s="363"/>
      <c r="C49" s="500"/>
      <c r="D49" s="138" t="s">
        <v>1284</v>
      </c>
      <c r="Z49" s="501"/>
      <c r="AA49" s="467"/>
      <c r="AB49" s="312"/>
      <c r="AC49" s="312"/>
      <c r="AD49" s="312"/>
      <c r="AE49" s="364"/>
    </row>
    <row r="50" spans="2:31">
      <c r="B50" s="363"/>
      <c r="C50" s="500"/>
      <c r="D50" s="138" t="s">
        <v>1285</v>
      </c>
      <c r="Z50" s="501"/>
      <c r="AA50" s="467"/>
      <c r="AB50" s="312"/>
      <c r="AC50" s="312"/>
      <c r="AD50" s="312"/>
      <c r="AE50" s="364"/>
    </row>
    <row r="51" spans="2:31" ht="6" customHeight="1">
      <c r="B51" s="363"/>
      <c r="Z51" s="505"/>
      <c r="AA51" s="467"/>
      <c r="AB51" s="312"/>
      <c r="AC51" s="312"/>
      <c r="AE51" s="364"/>
    </row>
    <row r="52" spans="2:31">
      <c r="B52" s="363"/>
      <c r="C52" s="500"/>
      <c r="D52" s="600" t="s">
        <v>1286</v>
      </c>
      <c r="E52" s="490"/>
      <c r="F52" s="490"/>
      <c r="G52" s="490"/>
      <c r="H52" s="490"/>
      <c r="I52" s="490"/>
      <c r="J52" s="490"/>
      <c r="K52" s="490"/>
      <c r="L52" s="490"/>
      <c r="M52" s="490"/>
      <c r="N52" s="490"/>
      <c r="O52" s="488"/>
      <c r="P52" s="488"/>
      <c r="Q52" s="488"/>
      <c r="R52" s="488"/>
      <c r="S52" s="488"/>
      <c r="T52" s="488"/>
      <c r="U52" s="1374"/>
      <c r="V52" s="1375"/>
      <c r="W52" s="1375"/>
      <c r="X52" s="1376" t="s">
        <v>889</v>
      </c>
      <c r="Z52" s="505"/>
      <c r="AA52" s="467"/>
      <c r="AB52" s="312"/>
      <c r="AC52" s="312"/>
      <c r="AE52" s="364"/>
    </row>
    <row r="53" spans="2:31">
      <c r="B53" s="363"/>
      <c r="C53" s="500"/>
      <c r="D53" s="679" t="s">
        <v>1287</v>
      </c>
      <c r="E53" s="517"/>
      <c r="F53" s="517"/>
      <c r="G53" s="517"/>
      <c r="H53" s="517"/>
      <c r="I53" s="517"/>
      <c r="J53" s="517"/>
      <c r="K53" s="517"/>
      <c r="L53" s="517"/>
      <c r="M53" s="517"/>
      <c r="N53" s="517"/>
      <c r="O53" s="359"/>
      <c r="P53" s="359"/>
      <c r="Q53" s="359"/>
      <c r="R53" s="359"/>
      <c r="S53" s="359"/>
      <c r="T53" s="359"/>
      <c r="U53" s="1581"/>
      <c r="V53" s="1582"/>
      <c r="W53" s="1582"/>
      <c r="X53" s="1583"/>
      <c r="Z53" s="505"/>
      <c r="AA53" s="467"/>
      <c r="AB53" s="312"/>
      <c r="AC53" s="312"/>
      <c r="AE53" s="364"/>
    </row>
    <row r="54" spans="2:31" ht="4.5" customHeight="1">
      <c r="B54" s="363"/>
      <c r="C54" s="500"/>
      <c r="D54" s="468"/>
      <c r="E54" s="468"/>
      <c r="F54" s="468"/>
      <c r="G54" s="468"/>
      <c r="H54" s="468"/>
      <c r="I54" s="468"/>
      <c r="J54" s="468"/>
      <c r="K54" s="468"/>
      <c r="L54" s="468"/>
      <c r="M54" s="468"/>
      <c r="N54" s="468"/>
      <c r="U54" s="312"/>
      <c r="V54" s="312"/>
      <c r="W54" s="312"/>
      <c r="Z54" s="505"/>
      <c r="AA54" s="467"/>
      <c r="AB54" s="312"/>
      <c r="AC54" s="312"/>
      <c r="AE54" s="364"/>
    </row>
    <row r="55" spans="2:31">
      <c r="B55" s="363"/>
      <c r="D55" s="312"/>
      <c r="E55" s="482"/>
      <c r="F55" s="482"/>
      <c r="G55" s="482"/>
      <c r="H55" s="482"/>
      <c r="I55" s="482"/>
      <c r="J55" s="482"/>
      <c r="K55" s="482"/>
      <c r="L55" s="482"/>
      <c r="M55" s="482"/>
      <c r="N55" s="482"/>
      <c r="Q55" s="312"/>
      <c r="S55" s="508"/>
      <c r="T55" s="508"/>
      <c r="U55" s="508"/>
      <c r="V55" s="508"/>
      <c r="Z55" s="469"/>
      <c r="AA55" s="467"/>
      <c r="AB55" s="312"/>
      <c r="AC55" s="312"/>
      <c r="AE55" s="364"/>
    </row>
    <row r="56" spans="2:31">
      <c r="B56" s="362"/>
      <c r="C56" s="509"/>
      <c r="D56" s="359"/>
      <c r="E56" s="359"/>
      <c r="F56" s="359"/>
      <c r="G56" s="359"/>
      <c r="H56" s="359"/>
      <c r="I56" s="359"/>
      <c r="J56" s="359"/>
      <c r="K56" s="359"/>
      <c r="L56" s="359"/>
      <c r="M56" s="359"/>
      <c r="N56" s="359"/>
      <c r="O56" s="359"/>
      <c r="P56" s="359"/>
      <c r="Q56" s="359"/>
      <c r="R56" s="359"/>
      <c r="S56" s="359"/>
      <c r="T56" s="359"/>
      <c r="U56" s="359"/>
      <c r="V56" s="359"/>
      <c r="W56" s="359"/>
      <c r="X56" s="359"/>
      <c r="Y56" s="359"/>
      <c r="Z56" s="360"/>
      <c r="AA56" s="358"/>
      <c r="AB56" s="365"/>
      <c r="AC56" s="365"/>
      <c r="AD56" s="359"/>
      <c r="AE56" s="360"/>
    </row>
    <row r="57" spans="2:31">
      <c r="B57" s="138" t="s">
        <v>806</v>
      </c>
      <c r="D57" s="138" t="s">
        <v>1288</v>
      </c>
    </row>
    <row r="58" spans="2:31">
      <c r="D58" s="138" t="s">
        <v>927</v>
      </c>
    </row>
    <row r="59" spans="2:31" ht="3.75" customHeight="1"/>
    <row r="60" spans="2:31">
      <c r="C60" s="681"/>
    </row>
    <row r="61" spans="2:31">
      <c r="C61" s="681"/>
    </row>
    <row r="62" spans="2:31">
      <c r="C62" s="681"/>
    </row>
    <row r="63" spans="2:31">
      <c r="C63" s="681"/>
    </row>
    <row r="64" spans="2:31">
      <c r="C64" s="681"/>
    </row>
    <row r="66" spans="3:26">
      <c r="C66" s="681"/>
      <c r="E66" s="681"/>
      <c r="F66" s="681"/>
      <c r="G66" s="681"/>
      <c r="H66" s="681"/>
      <c r="I66" s="681"/>
      <c r="J66" s="681"/>
      <c r="K66" s="681"/>
      <c r="L66" s="681"/>
      <c r="M66" s="681"/>
      <c r="N66" s="681"/>
      <c r="O66" s="681"/>
      <c r="P66" s="681"/>
      <c r="Q66" s="681"/>
      <c r="R66" s="681"/>
      <c r="S66" s="681"/>
      <c r="T66" s="681"/>
      <c r="U66" s="681"/>
      <c r="V66" s="681"/>
      <c r="W66" s="681"/>
      <c r="X66" s="681"/>
      <c r="Y66" s="681"/>
      <c r="Z66" s="681"/>
    </row>
    <row r="67" spans="3:26">
      <c r="C67" s="681"/>
      <c r="E67" s="681"/>
      <c r="F67" s="681"/>
      <c r="G67" s="681"/>
      <c r="H67" s="681"/>
      <c r="I67" s="681"/>
      <c r="J67" s="681"/>
      <c r="K67" s="681"/>
      <c r="L67" s="681"/>
      <c r="M67" s="681"/>
      <c r="N67" s="681"/>
      <c r="O67" s="681"/>
      <c r="P67" s="681"/>
      <c r="Q67" s="681"/>
      <c r="R67" s="681"/>
      <c r="S67" s="681"/>
      <c r="T67" s="681"/>
      <c r="U67" s="681"/>
      <c r="V67" s="681"/>
      <c r="W67" s="681"/>
      <c r="X67" s="681"/>
      <c r="Y67" s="681"/>
      <c r="Z67" s="681"/>
    </row>
    <row r="68" spans="3:26">
      <c r="C68" s="681"/>
      <c r="E68" s="681"/>
      <c r="F68" s="681"/>
      <c r="G68" s="681"/>
      <c r="H68" s="681"/>
      <c r="I68" s="681"/>
      <c r="J68" s="681"/>
      <c r="K68" s="681"/>
      <c r="L68" s="681"/>
      <c r="M68" s="681"/>
      <c r="N68" s="681"/>
      <c r="O68" s="681"/>
      <c r="P68" s="681"/>
      <c r="Q68" s="681"/>
      <c r="R68" s="681"/>
      <c r="S68" s="681"/>
      <c r="T68" s="681"/>
      <c r="U68" s="681"/>
      <c r="V68" s="681"/>
      <c r="W68" s="681"/>
      <c r="X68" s="681"/>
      <c r="Y68" s="681"/>
      <c r="Z68" s="681"/>
    </row>
    <row r="69" spans="3:26">
      <c r="C69" s="681"/>
      <c r="D69" s="681"/>
      <c r="E69" s="681"/>
      <c r="F69" s="681"/>
      <c r="G69" s="681"/>
      <c r="H69" s="681"/>
      <c r="I69" s="681"/>
      <c r="J69" s="681"/>
      <c r="K69" s="681"/>
      <c r="L69" s="681"/>
      <c r="M69" s="681"/>
      <c r="N69" s="681"/>
      <c r="O69" s="681"/>
      <c r="P69" s="681"/>
      <c r="Q69" s="681"/>
      <c r="R69" s="681"/>
      <c r="S69" s="681"/>
      <c r="T69" s="681"/>
      <c r="U69" s="681"/>
      <c r="V69" s="681"/>
      <c r="W69" s="681"/>
      <c r="X69" s="681"/>
      <c r="Y69" s="681"/>
      <c r="Z69" s="681"/>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3"/>
  <dataValidations count="1">
    <dataValidation type="list" allowBlank="1" showInputMessage="1" showErrorMessage="1" sqref="K8 Q8 AB16 AD16 AB25:AB28 AD25:AD28 AB44 AD44 F8:F12 R9:R12 AB36 AD36 AD48:AD50 AB48:AB50 AB38:AB40 AD38:AD40" xr:uid="{00000000-0002-0000-1100-000000000000}">
      <formula1>"□,■"</formula1>
    </dataValidation>
  </dataValidations>
  <pageMargins left="0.7" right="0.7" top="0.75" bottom="0.75" header="0.3" footer="0.3"/>
  <pageSetup paperSize="9" scale="6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D123"/>
  <sheetViews>
    <sheetView view="pageBreakPreview" zoomScale="85" zoomScaleNormal="100" zoomScaleSheetLayoutView="85" workbookViewId="0"/>
  </sheetViews>
  <sheetFormatPr defaultColWidth="3.5" defaultRowHeight="13.5"/>
  <cols>
    <col min="1" max="1" width="3.5" style="386"/>
    <col min="2" max="2" width="3" style="459" customWidth="1"/>
    <col min="3" max="7" width="3.5" style="386"/>
    <col min="8" max="8" width="2.5" style="386" customWidth="1"/>
    <col min="9" max="28" width="3.5" style="386"/>
    <col min="29" max="29" width="6.75" style="386" customWidth="1"/>
    <col min="30" max="16384" width="3.5" style="386"/>
  </cols>
  <sheetData>
    <row r="2" spans="2:29">
      <c r="B2" s="386" t="s">
        <v>1289</v>
      </c>
    </row>
    <row r="3" spans="2:29">
      <c r="D3" s="1401"/>
      <c r="E3" s="1401"/>
      <c r="F3" s="1401"/>
      <c r="G3" s="1401"/>
      <c r="H3" s="1401"/>
      <c r="I3" s="1401"/>
      <c r="J3" s="1401"/>
      <c r="K3" s="1401"/>
      <c r="L3" s="1401"/>
      <c r="M3" s="1401"/>
      <c r="N3" s="1401"/>
      <c r="O3" s="1401"/>
      <c r="P3" s="1401"/>
      <c r="Q3" s="1401"/>
      <c r="R3" s="1401"/>
      <c r="S3" s="1401"/>
      <c r="T3" s="1401"/>
      <c r="U3" s="1401"/>
      <c r="V3" s="1401"/>
      <c r="W3" s="1401"/>
      <c r="X3" s="1401"/>
      <c r="Y3" s="1401"/>
      <c r="Z3" s="1401"/>
      <c r="AA3" s="1401"/>
      <c r="AB3" s="1401"/>
      <c r="AC3" s="1401"/>
    </row>
    <row r="4" spans="2:29">
      <c r="B4" s="1578" t="s">
        <v>1290</v>
      </c>
      <c r="C4" s="1578"/>
      <c r="D4" s="1578"/>
      <c r="E4" s="1578"/>
      <c r="F4" s="1578"/>
      <c r="G4" s="1578"/>
      <c r="H4" s="1578"/>
      <c r="I4" s="1578"/>
      <c r="J4" s="1578"/>
      <c r="K4" s="1578"/>
      <c r="L4" s="1578"/>
      <c r="M4" s="1578"/>
      <c r="N4" s="1578"/>
      <c r="O4" s="1578"/>
      <c r="P4" s="1578"/>
      <c r="Q4" s="1578"/>
      <c r="R4" s="1578"/>
      <c r="S4" s="1578"/>
      <c r="T4" s="1578"/>
      <c r="U4" s="1578"/>
      <c r="V4" s="1578"/>
      <c r="W4" s="1578"/>
      <c r="X4" s="1578"/>
      <c r="Y4" s="1578"/>
      <c r="Z4" s="1578"/>
      <c r="AA4" s="1578"/>
      <c r="AB4" s="1578"/>
      <c r="AC4" s="1578"/>
    </row>
    <row r="6" spans="2:29" ht="30" customHeight="1">
      <c r="B6" s="461">
        <v>1</v>
      </c>
      <c r="C6" s="1356" t="s">
        <v>764</v>
      </c>
      <c r="D6" s="1356"/>
      <c r="E6" s="1356"/>
      <c r="F6" s="1356"/>
      <c r="G6" s="1357"/>
      <c r="H6" s="1389"/>
      <c r="I6" s="1390"/>
      <c r="J6" s="1390"/>
      <c r="K6" s="1390"/>
      <c r="L6" s="1390"/>
      <c r="M6" s="1390"/>
      <c r="N6" s="1390"/>
      <c r="O6" s="1390"/>
      <c r="P6" s="1390"/>
      <c r="Q6" s="1390"/>
      <c r="R6" s="1390"/>
      <c r="S6" s="1390"/>
      <c r="T6" s="1390"/>
      <c r="U6" s="1390"/>
      <c r="V6" s="1390"/>
      <c r="W6" s="1390"/>
      <c r="X6" s="1390"/>
      <c r="Y6" s="1390"/>
      <c r="Z6" s="1390"/>
      <c r="AA6" s="1390"/>
      <c r="AB6" s="1390"/>
      <c r="AC6" s="1767"/>
    </row>
    <row r="7" spans="2:29" ht="30" customHeight="1">
      <c r="B7" s="467">
        <v>2</v>
      </c>
      <c r="C7" s="1587" t="s">
        <v>836</v>
      </c>
      <c r="D7" s="1587"/>
      <c r="E7" s="1587"/>
      <c r="F7" s="1587"/>
      <c r="G7" s="1588"/>
      <c r="H7" s="640"/>
      <c r="I7" s="466" t="s">
        <v>98</v>
      </c>
      <c r="J7" s="462" t="s">
        <v>837</v>
      </c>
      <c r="K7" s="462"/>
      <c r="L7" s="462"/>
      <c r="M7" s="462"/>
      <c r="N7" s="466" t="s">
        <v>98</v>
      </c>
      <c r="O7" s="462" t="s">
        <v>838</v>
      </c>
      <c r="P7" s="462"/>
      <c r="Q7" s="462"/>
      <c r="R7" s="462"/>
      <c r="S7" s="466" t="s">
        <v>98</v>
      </c>
      <c r="T7" s="462" t="s">
        <v>839</v>
      </c>
      <c r="U7" s="462"/>
      <c r="V7" s="463"/>
      <c r="W7" s="463"/>
      <c r="X7" s="463"/>
      <c r="Y7" s="463"/>
      <c r="Z7" s="463"/>
      <c r="AC7" s="405"/>
    </row>
    <row r="8" spans="2:29" ht="30" customHeight="1">
      <c r="B8" s="1374">
        <v>3</v>
      </c>
      <c r="C8" s="1768" t="s">
        <v>840</v>
      </c>
      <c r="D8" s="1768"/>
      <c r="E8" s="1768"/>
      <c r="F8" s="1768"/>
      <c r="G8" s="1769"/>
      <c r="H8" s="475"/>
      <c r="I8" s="312" t="s">
        <v>98</v>
      </c>
      <c r="J8" s="468" t="s">
        <v>1291</v>
      </c>
      <c r="K8" s="468"/>
      <c r="L8" s="468"/>
      <c r="M8" s="468"/>
      <c r="N8" s="468"/>
      <c r="O8" s="468"/>
      <c r="P8" s="468"/>
      <c r="Q8" s="312" t="s">
        <v>98</v>
      </c>
      <c r="R8" s="490" t="s">
        <v>1292</v>
      </c>
      <c r="U8" s="468"/>
      <c r="AA8" s="415"/>
      <c r="AB8" s="415"/>
      <c r="AC8" s="403"/>
    </row>
    <row r="9" spans="2:29" ht="30" customHeight="1">
      <c r="B9" s="1581"/>
      <c r="C9" s="1770"/>
      <c r="D9" s="1770"/>
      <c r="E9" s="1770"/>
      <c r="F9" s="1770"/>
      <c r="G9" s="1771"/>
      <c r="H9" s="481"/>
      <c r="I9" s="365" t="s">
        <v>98</v>
      </c>
      <c r="J9" s="517" t="s">
        <v>1293</v>
      </c>
      <c r="K9" s="517"/>
      <c r="L9" s="517"/>
      <c r="M9" s="517"/>
      <c r="N9" s="517"/>
      <c r="O9" s="517"/>
      <c r="P9" s="517"/>
      <c r="Q9" s="365" t="s">
        <v>98</v>
      </c>
      <c r="R9" s="517" t="s">
        <v>1294</v>
      </c>
      <c r="S9" s="413"/>
      <c r="T9" s="413"/>
      <c r="U9" s="517"/>
      <c r="V9" s="413"/>
      <c r="W9" s="413"/>
      <c r="X9" s="413"/>
      <c r="Y9" s="413"/>
      <c r="Z9" s="413"/>
      <c r="AA9" s="413"/>
      <c r="AB9" s="413"/>
      <c r="AC9" s="414"/>
    </row>
    <row r="10" spans="2:29">
      <c r="B10" s="470"/>
      <c r="C10" s="415"/>
      <c r="D10" s="415"/>
      <c r="E10" s="415"/>
      <c r="F10" s="415"/>
      <c r="G10" s="403"/>
      <c r="H10" s="475"/>
      <c r="AC10" s="405"/>
    </row>
    <row r="11" spans="2:29">
      <c r="B11" s="474">
        <v>4</v>
      </c>
      <c r="C11" s="1401" t="s">
        <v>1295</v>
      </c>
      <c r="D11" s="1401"/>
      <c r="E11" s="1401"/>
      <c r="F11" s="1401"/>
      <c r="G11" s="1402"/>
      <c r="H11" s="475"/>
      <c r="I11" s="386" t="s">
        <v>1296</v>
      </c>
      <c r="AC11" s="405"/>
    </row>
    <row r="12" spans="2:29">
      <c r="B12" s="474"/>
      <c r="C12" s="1401"/>
      <c r="D12" s="1401"/>
      <c r="E12" s="1401"/>
      <c r="F12" s="1401"/>
      <c r="G12" s="1402"/>
      <c r="H12" s="475"/>
      <c r="AC12" s="405"/>
    </row>
    <row r="13" spans="2:29">
      <c r="B13" s="474"/>
      <c r="C13" s="1401"/>
      <c r="D13" s="1401"/>
      <c r="E13" s="1401"/>
      <c r="F13" s="1401"/>
      <c r="G13" s="1402"/>
      <c r="H13" s="475"/>
      <c r="I13" s="1354" t="s">
        <v>1238</v>
      </c>
      <c r="J13" s="1354"/>
      <c r="K13" s="1354"/>
      <c r="L13" s="1354"/>
      <c r="M13" s="1354"/>
      <c r="N13" s="1354"/>
      <c r="O13" s="1374" t="s">
        <v>1239</v>
      </c>
      <c r="P13" s="1375"/>
      <c r="Q13" s="1375"/>
      <c r="R13" s="1375"/>
      <c r="S13" s="1375"/>
      <c r="T13" s="1375"/>
      <c r="U13" s="1375"/>
      <c r="V13" s="1375"/>
      <c r="W13" s="1376"/>
      <c r="AC13" s="405"/>
    </row>
    <row r="14" spans="2:29">
      <c r="B14" s="474"/>
      <c r="G14" s="405"/>
      <c r="H14" s="475"/>
      <c r="I14" s="1354"/>
      <c r="J14" s="1354"/>
      <c r="K14" s="1354"/>
      <c r="L14" s="1354"/>
      <c r="M14" s="1354"/>
      <c r="N14" s="1354"/>
      <c r="O14" s="1581"/>
      <c r="P14" s="1582"/>
      <c r="Q14" s="1582"/>
      <c r="R14" s="1582"/>
      <c r="S14" s="1582"/>
      <c r="T14" s="1582"/>
      <c r="U14" s="1582"/>
      <c r="V14" s="1582"/>
      <c r="W14" s="1583"/>
      <c r="AC14" s="405"/>
    </row>
    <row r="15" spans="2:29" ht="13.5" customHeight="1">
      <c r="B15" s="474"/>
      <c r="G15" s="405"/>
      <c r="H15" s="475"/>
      <c r="I15" s="1374" t="s">
        <v>1240</v>
      </c>
      <c r="J15" s="1375"/>
      <c r="K15" s="1375"/>
      <c r="L15" s="1375"/>
      <c r="M15" s="1375"/>
      <c r="N15" s="1376"/>
      <c r="O15" s="1374"/>
      <c r="P15" s="1375"/>
      <c r="Q15" s="1375"/>
      <c r="R15" s="1375"/>
      <c r="S15" s="1375"/>
      <c r="T15" s="1375"/>
      <c r="U15" s="1375"/>
      <c r="V15" s="1375"/>
      <c r="W15" s="1376"/>
      <c r="AC15" s="405"/>
    </row>
    <row r="16" spans="2:29">
      <c r="B16" s="474"/>
      <c r="G16" s="405"/>
      <c r="H16" s="475"/>
      <c r="I16" s="1581"/>
      <c r="J16" s="1582"/>
      <c r="K16" s="1582"/>
      <c r="L16" s="1582"/>
      <c r="M16" s="1582"/>
      <c r="N16" s="1583"/>
      <c r="O16" s="1581"/>
      <c r="P16" s="1582"/>
      <c r="Q16" s="1582"/>
      <c r="R16" s="1582"/>
      <c r="S16" s="1582"/>
      <c r="T16" s="1582"/>
      <c r="U16" s="1582"/>
      <c r="V16" s="1582"/>
      <c r="W16" s="1583"/>
      <c r="AC16" s="405"/>
    </row>
    <row r="17" spans="2:29">
      <c r="B17" s="474"/>
      <c r="G17" s="405"/>
      <c r="H17" s="475"/>
      <c r="I17" s="1374" t="s">
        <v>1241</v>
      </c>
      <c r="J17" s="1375"/>
      <c r="K17" s="1375"/>
      <c r="L17" s="1375"/>
      <c r="M17" s="1375"/>
      <c r="N17" s="1376"/>
      <c r="O17" s="1374"/>
      <c r="P17" s="1375"/>
      <c r="Q17" s="1375"/>
      <c r="R17" s="1375"/>
      <c r="S17" s="1375"/>
      <c r="T17" s="1375"/>
      <c r="U17" s="1375"/>
      <c r="V17" s="1375"/>
      <c r="W17" s="1376"/>
      <c r="AC17" s="405"/>
    </row>
    <row r="18" spans="2:29">
      <c r="B18" s="474"/>
      <c r="G18" s="405"/>
      <c r="H18" s="475"/>
      <c r="I18" s="1581"/>
      <c r="J18" s="1582"/>
      <c r="K18" s="1582"/>
      <c r="L18" s="1582"/>
      <c r="M18" s="1582"/>
      <c r="N18" s="1583"/>
      <c r="O18" s="1581"/>
      <c r="P18" s="1582"/>
      <c r="Q18" s="1582"/>
      <c r="R18" s="1582"/>
      <c r="S18" s="1582"/>
      <c r="T18" s="1582"/>
      <c r="U18" s="1582"/>
      <c r="V18" s="1582"/>
      <c r="W18" s="1583"/>
      <c r="AC18" s="405"/>
    </row>
    <row r="19" spans="2:29">
      <c r="B19" s="474"/>
      <c r="G19" s="405"/>
      <c r="H19" s="475"/>
      <c r="I19" s="1354" t="s">
        <v>1297</v>
      </c>
      <c r="J19" s="1354"/>
      <c r="K19" s="1354"/>
      <c r="L19" s="1354"/>
      <c r="M19" s="1354"/>
      <c r="N19" s="1354"/>
      <c r="O19" s="1374"/>
      <c r="P19" s="1375"/>
      <c r="Q19" s="1375"/>
      <c r="R19" s="1375"/>
      <c r="S19" s="1375"/>
      <c r="T19" s="1375"/>
      <c r="U19" s="1375"/>
      <c r="V19" s="1375"/>
      <c r="W19" s="1376"/>
      <c r="AC19" s="405"/>
    </row>
    <row r="20" spans="2:29">
      <c r="B20" s="474"/>
      <c r="G20" s="405"/>
      <c r="H20" s="475"/>
      <c r="I20" s="1354"/>
      <c r="J20" s="1354"/>
      <c r="K20" s="1354"/>
      <c r="L20" s="1354"/>
      <c r="M20" s="1354"/>
      <c r="N20" s="1354"/>
      <c r="O20" s="1581"/>
      <c r="P20" s="1582"/>
      <c r="Q20" s="1582"/>
      <c r="R20" s="1582"/>
      <c r="S20" s="1582"/>
      <c r="T20" s="1582"/>
      <c r="U20" s="1582"/>
      <c r="V20" s="1582"/>
      <c r="W20" s="1583"/>
      <c r="AC20" s="405"/>
    </row>
    <row r="21" spans="2:29">
      <c r="B21" s="474"/>
      <c r="G21" s="405"/>
      <c r="H21" s="475"/>
      <c r="I21" s="1354" t="s">
        <v>1298</v>
      </c>
      <c r="J21" s="1354"/>
      <c r="K21" s="1354"/>
      <c r="L21" s="1354"/>
      <c r="M21" s="1354"/>
      <c r="N21" s="1354"/>
      <c r="O21" s="1374"/>
      <c r="P21" s="1375"/>
      <c r="Q21" s="1375"/>
      <c r="R21" s="1375"/>
      <c r="S21" s="1375"/>
      <c r="T21" s="1375"/>
      <c r="U21" s="1375"/>
      <c r="V21" s="1375"/>
      <c r="W21" s="1376"/>
      <c r="AC21" s="405"/>
    </row>
    <row r="22" spans="2:29">
      <c r="B22" s="474"/>
      <c r="G22" s="405"/>
      <c r="H22" s="475"/>
      <c r="I22" s="1354"/>
      <c r="J22" s="1354"/>
      <c r="K22" s="1354"/>
      <c r="L22" s="1354"/>
      <c r="M22" s="1354"/>
      <c r="N22" s="1354"/>
      <c r="O22" s="1581"/>
      <c r="P22" s="1582"/>
      <c r="Q22" s="1582"/>
      <c r="R22" s="1582"/>
      <c r="S22" s="1582"/>
      <c r="T22" s="1582"/>
      <c r="U22" s="1582"/>
      <c r="V22" s="1582"/>
      <c r="W22" s="1583"/>
      <c r="AC22" s="405"/>
    </row>
    <row r="23" spans="2:29">
      <c r="B23" s="474"/>
      <c r="G23" s="405"/>
      <c r="H23" s="475"/>
      <c r="I23" s="1354" t="s">
        <v>1244</v>
      </c>
      <c r="J23" s="1354"/>
      <c r="K23" s="1354"/>
      <c r="L23" s="1354"/>
      <c r="M23" s="1354"/>
      <c r="N23" s="1354"/>
      <c r="O23" s="1374"/>
      <c r="P23" s="1375"/>
      <c r="Q23" s="1375"/>
      <c r="R23" s="1375"/>
      <c r="S23" s="1375"/>
      <c r="T23" s="1375"/>
      <c r="U23" s="1375"/>
      <c r="V23" s="1375"/>
      <c r="W23" s="1376"/>
      <c r="AC23" s="405"/>
    </row>
    <row r="24" spans="2:29">
      <c r="B24" s="474"/>
      <c r="G24" s="405"/>
      <c r="H24" s="475"/>
      <c r="I24" s="1354"/>
      <c r="J24" s="1354"/>
      <c r="K24" s="1354"/>
      <c r="L24" s="1354"/>
      <c r="M24" s="1354"/>
      <c r="N24" s="1354"/>
      <c r="O24" s="1581"/>
      <c r="P24" s="1582"/>
      <c r="Q24" s="1582"/>
      <c r="R24" s="1582"/>
      <c r="S24" s="1582"/>
      <c r="T24" s="1582"/>
      <c r="U24" s="1582"/>
      <c r="V24" s="1582"/>
      <c r="W24" s="1583"/>
      <c r="AC24" s="405"/>
    </row>
    <row r="25" spans="2:29">
      <c r="B25" s="474"/>
      <c r="G25" s="405"/>
      <c r="H25" s="475"/>
      <c r="I25" s="1354"/>
      <c r="J25" s="1354"/>
      <c r="K25" s="1354"/>
      <c r="L25" s="1354"/>
      <c r="M25" s="1354"/>
      <c r="N25" s="1354"/>
      <c r="O25" s="1374"/>
      <c r="P25" s="1375"/>
      <c r="Q25" s="1375"/>
      <c r="R25" s="1375"/>
      <c r="S25" s="1375"/>
      <c r="T25" s="1375"/>
      <c r="U25" s="1375"/>
      <c r="V25" s="1375"/>
      <c r="W25" s="1376"/>
      <c r="AC25" s="405"/>
    </row>
    <row r="26" spans="2:29">
      <c r="B26" s="474"/>
      <c r="G26" s="405"/>
      <c r="H26" s="475"/>
      <c r="I26" s="1354"/>
      <c r="J26" s="1354"/>
      <c r="K26" s="1354"/>
      <c r="L26" s="1354"/>
      <c r="M26" s="1354"/>
      <c r="N26" s="1354"/>
      <c r="O26" s="1581"/>
      <c r="P26" s="1582"/>
      <c r="Q26" s="1582"/>
      <c r="R26" s="1582"/>
      <c r="S26" s="1582"/>
      <c r="T26" s="1582"/>
      <c r="U26" s="1582"/>
      <c r="V26" s="1582"/>
      <c r="W26" s="1583"/>
      <c r="AC26" s="405"/>
    </row>
    <row r="27" spans="2:29">
      <c r="B27" s="474"/>
      <c r="G27" s="405"/>
      <c r="H27" s="475"/>
      <c r="I27" s="1354"/>
      <c r="J27" s="1354"/>
      <c r="K27" s="1354"/>
      <c r="L27" s="1354"/>
      <c r="M27" s="1354"/>
      <c r="N27" s="1354"/>
      <c r="O27" s="1374"/>
      <c r="P27" s="1375"/>
      <c r="Q27" s="1375"/>
      <c r="R27" s="1375"/>
      <c r="S27" s="1375"/>
      <c r="T27" s="1375"/>
      <c r="U27" s="1375"/>
      <c r="V27" s="1375"/>
      <c r="W27" s="1376"/>
      <c r="AC27" s="405"/>
    </row>
    <row r="28" spans="2:29">
      <c r="B28" s="474"/>
      <c r="G28" s="405"/>
      <c r="H28" s="475"/>
      <c r="I28" s="1354"/>
      <c r="J28" s="1354"/>
      <c r="K28" s="1354"/>
      <c r="L28" s="1354"/>
      <c r="M28" s="1354"/>
      <c r="N28" s="1354"/>
      <c r="O28" s="1581"/>
      <c r="P28" s="1582"/>
      <c r="Q28" s="1582"/>
      <c r="R28" s="1582"/>
      <c r="S28" s="1582"/>
      <c r="T28" s="1582"/>
      <c r="U28" s="1582"/>
      <c r="V28" s="1582"/>
      <c r="W28" s="1583"/>
      <c r="AC28" s="405"/>
    </row>
    <row r="29" spans="2:29">
      <c r="B29" s="474"/>
      <c r="G29" s="405"/>
      <c r="H29" s="475"/>
      <c r="I29" s="1354"/>
      <c r="J29" s="1354"/>
      <c r="K29" s="1354"/>
      <c r="L29" s="1354"/>
      <c r="M29" s="1354"/>
      <c r="N29" s="1354"/>
      <c r="O29" s="1374"/>
      <c r="P29" s="1375"/>
      <c r="Q29" s="1375"/>
      <c r="R29" s="1375"/>
      <c r="S29" s="1375"/>
      <c r="T29" s="1375"/>
      <c r="U29" s="1375"/>
      <c r="V29" s="1375"/>
      <c r="W29" s="1376"/>
      <c r="AC29" s="405"/>
    </row>
    <row r="30" spans="2:29">
      <c r="B30" s="474"/>
      <c r="G30" s="405"/>
      <c r="H30" s="475"/>
      <c r="I30" s="1354"/>
      <c r="J30" s="1354"/>
      <c r="K30" s="1354"/>
      <c r="L30" s="1354"/>
      <c r="M30" s="1354"/>
      <c r="N30" s="1354"/>
      <c r="O30" s="1581"/>
      <c r="P30" s="1582"/>
      <c r="Q30" s="1582"/>
      <c r="R30" s="1582"/>
      <c r="S30" s="1582"/>
      <c r="T30" s="1582"/>
      <c r="U30" s="1582"/>
      <c r="V30" s="1582"/>
      <c r="W30" s="1583"/>
      <c r="AC30" s="405"/>
    </row>
    <row r="31" spans="2:29">
      <c r="B31" s="474"/>
      <c r="G31" s="405"/>
      <c r="H31" s="475"/>
      <c r="I31" s="1354"/>
      <c r="J31" s="1354"/>
      <c r="K31" s="1354"/>
      <c r="L31" s="1354"/>
      <c r="M31" s="1354"/>
      <c r="N31" s="1354"/>
      <c r="O31" s="1374"/>
      <c r="P31" s="1375"/>
      <c r="Q31" s="1375"/>
      <c r="R31" s="1375"/>
      <c r="S31" s="1375"/>
      <c r="T31" s="1375"/>
      <c r="U31" s="1375"/>
      <c r="V31" s="1375"/>
      <c r="W31" s="1376"/>
      <c r="AC31" s="405"/>
    </row>
    <row r="32" spans="2:29">
      <c r="B32" s="474"/>
      <c r="G32" s="405"/>
      <c r="H32" s="475"/>
      <c r="I32" s="1354"/>
      <c r="J32" s="1354"/>
      <c r="K32" s="1354"/>
      <c r="L32" s="1354"/>
      <c r="M32" s="1354"/>
      <c r="N32" s="1354"/>
      <c r="O32" s="1581"/>
      <c r="P32" s="1582"/>
      <c r="Q32" s="1582"/>
      <c r="R32" s="1582"/>
      <c r="S32" s="1582"/>
      <c r="T32" s="1582"/>
      <c r="U32" s="1582"/>
      <c r="V32" s="1582"/>
      <c r="W32" s="1583"/>
      <c r="AC32" s="405"/>
    </row>
    <row r="33" spans="2:30">
      <c r="B33" s="480"/>
      <c r="C33" s="413"/>
      <c r="D33" s="413"/>
      <c r="E33" s="413"/>
      <c r="F33" s="413"/>
      <c r="G33" s="414"/>
      <c r="H33" s="481"/>
      <c r="I33" s="413"/>
      <c r="J33" s="413"/>
      <c r="K33" s="413"/>
      <c r="L33" s="413"/>
      <c r="M33" s="413"/>
      <c r="N33" s="413"/>
      <c r="O33" s="413"/>
      <c r="P33" s="413"/>
      <c r="Q33" s="413"/>
      <c r="R33" s="413"/>
      <c r="S33" s="413"/>
      <c r="T33" s="413"/>
      <c r="U33" s="413"/>
      <c r="V33" s="413"/>
      <c r="W33" s="413"/>
      <c r="X33" s="413"/>
      <c r="Y33" s="413"/>
      <c r="Z33" s="413"/>
      <c r="AA33" s="413"/>
      <c r="AB33" s="413"/>
      <c r="AC33" s="414"/>
    </row>
    <row r="34" spans="2:30">
      <c r="H34" s="484"/>
      <c r="I34" s="484"/>
      <c r="J34" s="484"/>
      <c r="K34" s="484"/>
      <c r="L34" s="484"/>
      <c r="M34" s="484"/>
      <c r="N34" s="484"/>
      <c r="O34" s="484"/>
      <c r="P34" s="484"/>
      <c r="Q34" s="484"/>
      <c r="R34" s="484"/>
      <c r="S34" s="484"/>
      <c r="T34" s="484"/>
      <c r="U34" s="484"/>
      <c r="V34" s="484"/>
      <c r="W34" s="484"/>
      <c r="X34" s="484"/>
      <c r="Y34" s="484"/>
      <c r="Z34" s="484"/>
      <c r="AA34" s="484"/>
      <c r="AB34" s="484"/>
      <c r="AC34" s="484"/>
    </row>
    <row r="35" spans="2:30" ht="6" customHeight="1"/>
    <row r="36" spans="2:30" ht="13.5" customHeight="1">
      <c r="B36" s="386" t="s">
        <v>17</v>
      </c>
      <c r="C36" s="1401" t="s">
        <v>1299</v>
      </c>
      <c r="D36" s="1401"/>
      <c r="E36" s="1401"/>
      <c r="F36" s="1401"/>
      <c r="G36" s="1401"/>
      <c r="H36" s="1401"/>
      <c r="I36" s="1401"/>
      <c r="J36" s="1401"/>
      <c r="K36" s="1401"/>
      <c r="L36" s="1401"/>
      <c r="M36" s="1401"/>
      <c r="N36" s="1401"/>
      <c r="O36" s="1401"/>
      <c r="P36" s="1401"/>
      <c r="Q36" s="1401"/>
      <c r="R36" s="1401"/>
      <c r="S36" s="1401"/>
      <c r="T36" s="1401"/>
      <c r="U36" s="1401"/>
      <c r="V36" s="1401"/>
      <c r="W36" s="1401"/>
      <c r="X36" s="1401"/>
      <c r="Y36" s="1401"/>
      <c r="Z36" s="1401"/>
      <c r="AA36" s="1401"/>
      <c r="AB36" s="1401"/>
      <c r="AC36" s="1401"/>
      <c r="AD36" s="477"/>
    </row>
    <row r="37" spans="2:30">
      <c r="C37" s="1401"/>
      <c r="D37" s="1401"/>
      <c r="E37" s="1401"/>
      <c r="F37" s="1401"/>
      <c r="G37" s="1401"/>
      <c r="H37" s="1401"/>
      <c r="I37" s="1401"/>
      <c r="J37" s="1401"/>
      <c r="K37" s="1401"/>
      <c r="L37" s="1401"/>
      <c r="M37" s="1401"/>
      <c r="N37" s="1401"/>
      <c r="O37" s="1401"/>
      <c r="P37" s="1401"/>
      <c r="Q37" s="1401"/>
      <c r="R37" s="1401"/>
      <c r="S37" s="1401"/>
      <c r="T37" s="1401"/>
      <c r="U37" s="1401"/>
      <c r="V37" s="1401"/>
      <c r="W37" s="1401"/>
      <c r="X37" s="1401"/>
      <c r="Y37" s="1401"/>
      <c r="Z37" s="1401"/>
      <c r="AA37" s="1401"/>
      <c r="AB37" s="1401"/>
      <c r="AC37" s="1401"/>
      <c r="AD37" s="477"/>
    </row>
    <row r="122" spans="3:7">
      <c r="C122" s="413"/>
      <c r="D122" s="413"/>
      <c r="E122" s="413"/>
      <c r="F122" s="413"/>
      <c r="G122" s="413"/>
    </row>
    <row r="123" spans="3:7">
      <c r="C123" s="415"/>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3"/>
  <dataValidations count="1">
    <dataValidation type="list" allowBlank="1" showInputMessage="1" showErrorMessage="1" sqref="I7:I9 N7 Q8:Q9 S7" xr:uid="{00000000-0002-0000-1200-000000000000}">
      <formula1>"□,■"</formula1>
    </dataValidation>
  </dataValidations>
  <pageMargins left="0.7" right="0.7" top="0.75" bottom="0.75" header="0.3" footer="0.3"/>
  <pageSetup paperSize="9" scale="7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pageSetUpPr fitToPage="1"/>
  </sheetPr>
  <dimension ref="A1:AP1418"/>
  <sheetViews>
    <sheetView view="pageBreakPreview" topLeftCell="J1" zoomScale="80" zoomScaleNormal="85" zoomScaleSheetLayoutView="80" workbookViewId="0">
      <selection activeCell="Q181" sqref="Q181:AG181"/>
    </sheetView>
  </sheetViews>
  <sheetFormatPr defaultRowHeight="13.5"/>
  <cols>
    <col min="1" max="1" width="9" style="135" hidden="1" customWidth="1"/>
    <col min="2" max="2" width="8.125" style="135" hidden="1" customWidth="1"/>
    <col min="3" max="5" width="6.25" style="135" hidden="1" customWidth="1"/>
    <col min="6" max="6" width="8.125" style="135" hidden="1" customWidth="1"/>
    <col min="7" max="7" width="4.875" style="135" hidden="1" customWidth="1"/>
    <col min="8" max="9" width="8.125" style="135" hidden="1" customWidth="1"/>
    <col min="10" max="11" width="4.25" style="312" customWidth="1"/>
    <col min="12" max="12" width="25" style="138" customWidth="1"/>
    <col min="13" max="13" width="4.875" style="138" customWidth="1"/>
    <col min="14" max="14" width="41.625" style="138" customWidth="1"/>
    <col min="15" max="15" width="4.875" style="138" customWidth="1"/>
    <col min="16" max="16" width="19.625" style="138" customWidth="1"/>
    <col min="17" max="17" width="33.875" style="138" customWidth="1"/>
    <col min="18" max="32" width="4.875" style="138" customWidth="1"/>
    <col min="33" max="33" width="5.5" style="138" customWidth="1"/>
    <col min="34" max="38" width="4.875" style="138" customWidth="1"/>
    <col min="39" max="39" width="9.375" style="138" bestFit="1" customWidth="1"/>
    <col min="40" max="41" width="4.875" style="138" customWidth="1"/>
    <col min="42" max="16384" width="9" style="138"/>
  </cols>
  <sheetData>
    <row r="1" spans="1:41">
      <c r="A1" s="135" t="s">
        <v>186</v>
      </c>
      <c r="B1" s="135" t="s">
        <v>187</v>
      </c>
      <c r="C1" s="135" t="s">
        <v>188</v>
      </c>
      <c r="D1" s="135" t="s">
        <v>189</v>
      </c>
      <c r="E1" s="135" t="s">
        <v>190</v>
      </c>
      <c r="F1" s="135" t="s">
        <v>191</v>
      </c>
      <c r="G1" s="135" t="s">
        <v>192</v>
      </c>
      <c r="H1" s="135" t="s">
        <v>193</v>
      </c>
      <c r="I1" s="135" t="s">
        <v>194</v>
      </c>
      <c r="J1" s="136"/>
      <c r="K1" s="136"/>
      <c r="L1" s="137"/>
      <c r="M1" s="137"/>
      <c r="N1" s="137"/>
      <c r="O1" s="137"/>
      <c r="P1" s="137"/>
      <c r="Q1" s="137"/>
      <c r="R1" s="137"/>
      <c r="S1" s="137"/>
      <c r="T1" s="137"/>
      <c r="U1" s="137"/>
      <c r="V1" s="137"/>
      <c r="W1" s="137"/>
      <c r="X1" s="137"/>
      <c r="Y1" s="137"/>
      <c r="Z1" s="137"/>
      <c r="AA1" s="137"/>
      <c r="AB1" s="137"/>
      <c r="AC1" s="137"/>
      <c r="AD1" s="137"/>
      <c r="AE1" s="137"/>
      <c r="AF1" s="137"/>
      <c r="AG1" s="137"/>
      <c r="AH1" s="137"/>
      <c r="AI1" s="137"/>
      <c r="AJ1" s="137"/>
      <c r="AK1" s="137"/>
      <c r="AL1" s="137"/>
      <c r="AM1" s="137"/>
      <c r="AN1" s="137"/>
      <c r="AO1" s="137"/>
    </row>
    <row r="2" spans="1:41" ht="20.25" customHeight="1">
      <c r="A2" s="135" t="s">
        <v>134</v>
      </c>
      <c r="B2" s="135" t="s">
        <v>132</v>
      </c>
      <c r="C2" s="135" t="s">
        <v>132</v>
      </c>
      <c r="D2" s="135" t="s">
        <v>132</v>
      </c>
      <c r="E2" s="135" t="s">
        <v>132</v>
      </c>
      <c r="F2" s="135" t="s">
        <v>132</v>
      </c>
      <c r="G2" s="135" t="s">
        <v>195</v>
      </c>
      <c r="H2" s="135" t="s">
        <v>196</v>
      </c>
      <c r="I2" s="135" t="s">
        <v>196</v>
      </c>
      <c r="J2" s="139" t="s">
        <v>197</v>
      </c>
      <c r="K2" s="140"/>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row>
    <row r="3" spans="1:41" ht="20.25" customHeight="1">
      <c r="A3" s="135" t="s">
        <v>132</v>
      </c>
      <c r="B3" s="135" t="s">
        <v>132</v>
      </c>
      <c r="C3" s="135" t="s">
        <v>132</v>
      </c>
      <c r="D3" s="135" t="s">
        <v>132</v>
      </c>
      <c r="E3" s="135" t="s">
        <v>132</v>
      </c>
      <c r="F3" s="135" t="s">
        <v>132</v>
      </c>
      <c r="G3" s="135" t="s">
        <v>196</v>
      </c>
      <c r="H3" s="135" t="s">
        <v>196</v>
      </c>
      <c r="I3" s="135" t="s">
        <v>196</v>
      </c>
      <c r="J3" s="1253" t="s">
        <v>198</v>
      </c>
      <c r="K3" s="1253"/>
      <c r="L3" s="1253"/>
      <c r="M3" s="1253"/>
      <c r="N3" s="1253"/>
      <c r="O3" s="1253"/>
      <c r="P3" s="1253"/>
      <c r="Q3" s="1253"/>
      <c r="R3" s="1253"/>
      <c r="S3" s="1253"/>
      <c r="T3" s="1253"/>
      <c r="U3" s="1253"/>
      <c r="V3" s="1253"/>
      <c r="W3" s="1253"/>
      <c r="X3" s="1253"/>
      <c r="Y3" s="1253"/>
      <c r="Z3" s="1253"/>
      <c r="AA3" s="1253"/>
      <c r="AB3" s="1253"/>
      <c r="AC3" s="1253"/>
      <c r="AD3" s="1253"/>
      <c r="AE3" s="1253"/>
      <c r="AF3" s="1253"/>
      <c r="AG3" s="1253"/>
      <c r="AH3" s="1253"/>
      <c r="AI3" s="1253"/>
      <c r="AJ3" s="1253"/>
      <c r="AK3" s="1253"/>
      <c r="AL3" s="1253"/>
      <c r="AM3" s="1253"/>
      <c r="AN3" s="1253"/>
      <c r="AO3" s="1253"/>
    </row>
    <row r="4" spans="1:41" ht="20.25" customHeight="1">
      <c r="A4" s="135" t="s">
        <v>132</v>
      </c>
      <c r="B4" s="135" t="s">
        <v>132</v>
      </c>
      <c r="C4" s="135" t="s">
        <v>132</v>
      </c>
      <c r="D4" s="135" t="s">
        <v>132</v>
      </c>
      <c r="E4" s="135" t="s">
        <v>132</v>
      </c>
      <c r="F4" s="135" t="s">
        <v>132</v>
      </c>
      <c r="G4" s="135" t="s">
        <v>196</v>
      </c>
      <c r="H4" s="135" t="s">
        <v>196</v>
      </c>
      <c r="I4" s="135" t="s">
        <v>196</v>
      </c>
      <c r="J4" s="136"/>
      <c r="K4" s="136"/>
      <c r="L4" s="137"/>
      <c r="M4" s="137"/>
      <c r="N4" s="137"/>
      <c r="O4" s="137"/>
      <c r="P4" s="137"/>
      <c r="Q4" s="137"/>
      <c r="R4" s="137"/>
      <c r="S4" s="137"/>
      <c r="T4" s="137"/>
      <c r="U4" s="137"/>
      <c r="V4" s="137"/>
      <c r="W4" s="137"/>
      <c r="X4" s="137"/>
      <c r="Y4" s="137"/>
      <c r="Z4" s="137"/>
      <c r="AA4" s="137"/>
      <c r="AB4" s="137"/>
      <c r="AC4" s="137"/>
      <c r="AD4" s="137"/>
      <c r="AE4" s="137"/>
      <c r="AF4" s="137"/>
      <c r="AG4" s="137"/>
      <c r="AH4" s="137"/>
      <c r="AI4" s="137"/>
      <c r="AJ4" s="137"/>
      <c r="AK4" s="137"/>
      <c r="AL4" s="137"/>
      <c r="AM4" s="137"/>
      <c r="AN4" s="137"/>
      <c r="AO4" s="137"/>
    </row>
    <row r="5" spans="1:41" ht="30" customHeight="1">
      <c r="A5" s="135" t="s">
        <v>132</v>
      </c>
      <c r="B5" s="135" t="s">
        <v>132</v>
      </c>
      <c r="C5" s="135" t="s">
        <v>132</v>
      </c>
      <c r="D5" s="135" t="s">
        <v>132</v>
      </c>
      <c r="E5" s="135" t="s">
        <v>132</v>
      </c>
      <c r="F5" s="135" t="s">
        <v>132</v>
      </c>
      <c r="G5" s="135" t="s">
        <v>196</v>
      </c>
      <c r="H5" s="135" t="s">
        <v>196</v>
      </c>
      <c r="I5" s="135" t="s">
        <v>196</v>
      </c>
      <c r="J5" s="136"/>
      <c r="K5" s="136"/>
      <c r="L5" s="137"/>
      <c r="M5" s="137"/>
      <c r="N5" s="137"/>
      <c r="O5" s="137"/>
      <c r="P5" s="137"/>
      <c r="Q5" s="137"/>
      <c r="R5" s="137"/>
      <c r="S5" s="137"/>
      <c r="T5" s="137"/>
      <c r="U5" s="137"/>
      <c r="V5" s="137"/>
      <c r="W5" s="137"/>
      <c r="X5" s="137"/>
      <c r="Y5" s="137"/>
      <c r="Z5" s="137"/>
      <c r="AA5" s="137"/>
      <c r="AB5" s="1254" t="s">
        <v>199</v>
      </c>
      <c r="AC5" s="1255"/>
      <c r="AD5" s="1255"/>
      <c r="AE5" s="1256"/>
      <c r="AF5" s="141">
        <v>4</v>
      </c>
      <c r="AG5" s="142">
        <v>0</v>
      </c>
      <c r="AH5" s="142"/>
      <c r="AI5" s="142"/>
      <c r="AJ5" s="142"/>
      <c r="AK5" s="142"/>
      <c r="AL5" s="142"/>
      <c r="AM5" s="142"/>
      <c r="AN5" s="142"/>
      <c r="AO5" s="143"/>
    </row>
    <row r="6" spans="1:41" ht="20.25" customHeight="1">
      <c r="A6" s="135" t="s">
        <v>132</v>
      </c>
      <c r="B6" s="135" t="s">
        <v>132</v>
      </c>
      <c r="C6" s="135" t="s">
        <v>132</v>
      </c>
      <c r="D6" s="135" t="s">
        <v>132</v>
      </c>
      <c r="E6" s="135" t="s">
        <v>132</v>
      </c>
      <c r="F6" s="135" t="s">
        <v>132</v>
      </c>
      <c r="G6" s="135" t="s">
        <v>196</v>
      </c>
      <c r="H6" s="135" t="s">
        <v>196</v>
      </c>
      <c r="I6" s="135" t="s">
        <v>196</v>
      </c>
      <c r="J6" s="136"/>
      <c r="K6" s="136"/>
      <c r="L6" s="137"/>
      <c r="M6" s="137"/>
      <c r="N6" s="137"/>
      <c r="O6" s="137"/>
      <c r="P6" s="137"/>
      <c r="Q6" s="137"/>
      <c r="R6" s="137"/>
      <c r="S6" s="137"/>
      <c r="T6" s="137"/>
      <c r="U6" s="137"/>
      <c r="V6" s="137"/>
      <c r="W6" s="137"/>
      <c r="X6" s="137"/>
      <c r="Y6" s="137"/>
      <c r="Z6" s="137"/>
      <c r="AA6" s="137"/>
      <c r="AB6" s="137"/>
      <c r="AC6" s="137"/>
      <c r="AD6" s="137"/>
      <c r="AE6" s="137"/>
      <c r="AF6" s="137"/>
      <c r="AG6" s="137"/>
      <c r="AH6" s="137"/>
      <c r="AI6" s="137"/>
      <c r="AJ6" s="137"/>
      <c r="AK6" s="137"/>
      <c r="AL6" s="137"/>
      <c r="AM6" s="137"/>
      <c r="AN6" s="137"/>
      <c r="AO6" s="137"/>
    </row>
    <row r="7" spans="1:41" ht="17.25" customHeight="1">
      <c r="A7" s="144" t="s">
        <v>132</v>
      </c>
      <c r="B7" s="145" t="s">
        <v>132</v>
      </c>
      <c r="C7" s="145" t="s">
        <v>132</v>
      </c>
      <c r="D7" s="145" t="s">
        <v>132</v>
      </c>
      <c r="E7" s="145" t="s">
        <v>132</v>
      </c>
      <c r="F7" s="145" t="s">
        <v>132</v>
      </c>
      <c r="G7" s="145" t="s">
        <v>196</v>
      </c>
      <c r="H7" s="145" t="s">
        <v>196</v>
      </c>
      <c r="I7" s="146" t="s">
        <v>196</v>
      </c>
      <c r="J7" s="1254" t="s">
        <v>200</v>
      </c>
      <c r="K7" s="1255"/>
      <c r="L7" s="1256"/>
      <c r="M7" s="1254" t="s">
        <v>201</v>
      </c>
      <c r="N7" s="1256"/>
      <c r="O7" s="1254" t="s">
        <v>202</v>
      </c>
      <c r="P7" s="1256"/>
      <c r="Q7" s="1254" t="s">
        <v>203</v>
      </c>
      <c r="R7" s="1255"/>
      <c r="S7" s="1255"/>
      <c r="T7" s="1255"/>
      <c r="U7" s="1255"/>
      <c r="V7" s="1255"/>
      <c r="W7" s="1255"/>
      <c r="X7" s="1255"/>
      <c r="Y7" s="1255"/>
      <c r="Z7" s="1255"/>
      <c r="AA7" s="1255"/>
      <c r="AB7" s="1255"/>
      <c r="AC7" s="1255"/>
      <c r="AD7" s="1255"/>
      <c r="AE7" s="1255"/>
      <c r="AF7" s="1255"/>
      <c r="AG7" s="1256"/>
      <c r="AH7" s="1254" t="s">
        <v>18</v>
      </c>
      <c r="AI7" s="1255"/>
      <c r="AJ7" s="1255"/>
      <c r="AK7" s="1256"/>
      <c r="AL7" s="1254" t="s">
        <v>204</v>
      </c>
      <c r="AM7" s="1255"/>
      <c r="AN7" s="1255"/>
      <c r="AO7" s="1256"/>
    </row>
    <row r="8" spans="1:41" ht="18.75" customHeight="1">
      <c r="A8" s="147" t="s">
        <v>132</v>
      </c>
      <c r="B8" s="148" t="s">
        <v>132</v>
      </c>
      <c r="C8" s="148" t="s">
        <v>132</v>
      </c>
      <c r="D8" s="148" t="s">
        <v>132</v>
      </c>
      <c r="E8" s="148" t="s">
        <v>132</v>
      </c>
      <c r="F8" s="148" t="s">
        <v>132</v>
      </c>
      <c r="G8" s="148" t="s">
        <v>196</v>
      </c>
      <c r="H8" s="148" t="s">
        <v>196</v>
      </c>
      <c r="I8" s="149" t="s">
        <v>196</v>
      </c>
      <c r="J8" s="1266" t="s">
        <v>205</v>
      </c>
      <c r="K8" s="1267"/>
      <c r="L8" s="1268"/>
      <c r="M8" s="1266"/>
      <c r="N8" s="1268"/>
      <c r="O8" s="1266"/>
      <c r="P8" s="1268"/>
      <c r="Q8" s="1272" t="s">
        <v>206</v>
      </c>
      <c r="R8" s="150" t="s">
        <v>98</v>
      </c>
      <c r="S8" s="151" t="s">
        <v>207</v>
      </c>
      <c r="T8" s="152"/>
      <c r="U8" s="152"/>
      <c r="V8" s="150" t="s">
        <v>98</v>
      </c>
      <c r="W8" s="151" t="s">
        <v>208</v>
      </c>
      <c r="X8" s="152"/>
      <c r="Y8" s="152"/>
      <c r="Z8" s="150" t="s">
        <v>98</v>
      </c>
      <c r="AA8" s="151" t="s">
        <v>209</v>
      </c>
      <c r="AB8" s="152"/>
      <c r="AC8" s="152"/>
      <c r="AD8" s="150" t="s">
        <v>98</v>
      </c>
      <c r="AE8" s="151" t="s">
        <v>210</v>
      </c>
      <c r="AF8" s="152"/>
      <c r="AG8" s="153"/>
      <c r="AH8" s="1273"/>
      <c r="AI8" s="1274"/>
      <c r="AJ8" s="1274"/>
      <c r="AK8" s="1275"/>
      <c r="AL8" s="1273"/>
      <c r="AM8" s="1274"/>
      <c r="AN8" s="1274"/>
      <c r="AO8" s="1275"/>
    </row>
    <row r="9" spans="1:41" ht="18.75" customHeight="1">
      <c r="A9" s="154" t="s">
        <v>132</v>
      </c>
      <c r="B9" s="155" t="s">
        <v>132</v>
      </c>
      <c r="C9" s="155" t="s">
        <v>132</v>
      </c>
      <c r="D9" s="155" t="s">
        <v>132</v>
      </c>
      <c r="E9" s="155" t="s">
        <v>132</v>
      </c>
      <c r="F9" s="155" t="s">
        <v>132</v>
      </c>
      <c r="G9" s="155" t="s">
        <v>196</v>
      </c>
      <c r="H9" s="155" t="s">
        <v>196</v>
      </c>
      <c r="I9" s="156" t="s">
        <v>196</v>
      </c>
      <c r="J9" s="1269"/>
      <c r="K9" s="1270"/>
      <c r="L9" s="1271"/>
      <c r="M9" s="1269"/>
      <c r="N9" s="1271"/>
      <c r="O9" s="1269"/>
      <c r="P9" s="1271"/>
      <c r="Q9" s="1264"/>
      <c r="R9" s="157" t="s">
        <v>211</v>
      </c>
      <c r="S9" s="158" t="s">
        <v>212</v>
      </c>
      <c r="T9" s="159"/>
      <c r="U9" s="159"/>
      <c r="V9" s="150" t="s">
        <v>98</v>
      </c>
      <c r="W9" s="158" t="s">
        <v>213</v>
      </c>
      <c r="X9" s="159"/>
      <c r="Y9" s="159"/>
      <c r="Z9" s="150" t="s">
        <v>98</v>
      </c>
      <c r="AA9" s="158" t="s">
        <v>214</v>
      </c>
      <c r="AB9" s="159"/>
      <c r="AC9" s="159"/>
      <c r="AD9" s="150" t="s">
        <v>98</v>
      </c>
      <c r="AE9" s="158" t="s">
        <v>215</v>
      </c>
      <c r="AF9" s="159"/>
      <c r="AG9" s="160"/>
      <c r="AH9" s="1276"/>
      <c r="AI9" s="1277"/>
      <c r="AJ9" s="1277"/>
      <c r="AK9" s="1278"/>
      <c r="AL9" s="1276"/>
      <c r="AM9" s="1277"/>
      <c r="AN9" s="1277"/>
      <c r="AO9" s="1278"/>
    </row>
    <row r="10" spans="1:41" ht="18.75" hidden="1" customHeight="1">
      <c r="A10" s="135" t="s">
        <v>195</v>
      </c>
      <c r="B10" s="135" t="s">
        <v>195</v>
      </c>
      <c r="C10" s="135" t="s">
        <v>134</v>
      </c>
      <c r="D10" s="135" t="s">
        <v>196</v>
      </c>
      <c r="E10" s="135" t="s">
        <v>196</v>
      </c>
      <c r="F10" s="135" t="s">
        <v>196</v>
      </c>
      <c r="G10" s="135" t="s">
        <v>196</v>
      </c>
      <c r="H10" s="135" t="s">
        <v>196</v>
      </c>
      <c r="I10" s="135" t="s">
        <v>196</v>
      </c>
      <c r="J10" s="161"/>
      <c r="K10" s="162"/>
      <c r="L10" s="163"/>
      <c r="M10" s="164"/>
      <c r="N10" s="153"/>
      <c r="O10" s="165"/>
      <c r="P10" s="153"/>
      <c r="Q10" s="166" t="s">
        <v>216</v>
      </c>
      <c r="R10" s="167" t="s">
        <v>98</v>
      </c>
      <c r="S10" s="168" t="s">
        <v>217</v>
      </c>
      <c r="T10" s="168"/>
      <c r="U10" s="169"/>
      <c r="V10" s="170" t="s">
        <v>98</v>
      </c>
      <c r="W10" s="168" t="s">
        <v>218</v>
      </c>
      <c r="X10" s="168"/>
      <c r="Y10" s="169"/>
      <c r="Z10" s="170" t="s">
        <v>98</v>
      </c>
      <c r="AA10" s="171" t="s">
        <v>219</v>
      </c>
      <c r="AB10" s="171"/>
      <c r="AC10" s="172"/>
      <c r="AD10" s="172"/>
      <c r="AE10" s="172"/>
      <c r="AF10" s="172"/>
      <c r="AG10" s="173"/>
      <c r="AH10" s="174" t="s">
        <v>98</v>
      </c>
      <c r="AI10" s="151" t="s">
        <v>220</v>
      </c>
      <c r="AJ10" s="151"/>
      <c r="AK10" s="175"/>
      <c r="AL10" s="174" t="s">
        <v>98</v>
      </c>
      <c r="AM10" s="151" t="s">
        <v>220</v>
      </c>
      <c r="AN10" s="151"/>
      <c r="AO10" s="175"/>
    </row>
    <row r="11" spans="1:41" ht="18.75" hidden="1" customHeight="1">
      <c r="A11" s="135" t="s">
        <v>196</v>
      </c>
      <c r="B11" s="135" t="s">
        <v>196</v>
      </c>
      <c r="C11" s="135" t="s">
        <v>132</v>
      </c>
      <c r="D11" s="135" t="s">
        <v>196</v>
      </c>
      <c r="E11" s="135" t="s">
        <v>196</v>
      </c>
      <c r="F11" s="135" t="s">
        <v>196</v>
      </c>
      <c r="G11" s="135" t="s">
        <v>196</v>
      </c>
      <c r="H11" s="135" t="s">
        <v>196</v>
      </c>
      <c r="I11" s="135" t="s">
        <v>196</v>
      </c>
      <c r="J11" s="176"/>
      <c r="K11" s="177"/>
      <c r="L11" s="178"/>
      <c r="M11" s="179"/>
      <c r="N11" s="160"/>
      <c r="O11" s="180"/>
      <c r="P11" s="160"/>
      <c r="Q11" s="181" t="s">
        <v>221</v>
      </c>
      <c r="R11" s="182" t="s">
        <v>98</v>
      </c>
      <c r="S11" s="183" t="s">
        <v>222</v>
      </c>
      <c r="T11" s="184"/>
      <c r="U11" s="185"/>
      <c r="V11" s="186" t="s">
        <v>98</v>
      </c>
      <c r="W11" s="183" t="s">
        <v>223</v>
      </c>
      <c r="X11" s="187"/>
      <c r="Y11" s="187"/>
      <c r="Z11" s="183"/>
      <c r="AA11" s="183"/>
      <c r="AB11" s="183"/>
      <c r="AC11" s="183"/>
      <c r="AD11" s="183"/>
      <c r="AE11" s="183"/>
      <c r="AF11" s="183"/>
      <c r="AG11" s="188"/>
      <c r="AH11" s="157" t="s">
        <v>98</v>
      </c>
      <c r="AI11" s="158" t="s">
        <v>224</v>
      </c>
      <c r="AJ11" s="189"/>
      <c r="AK11" s="190"/>
      <c r="AL11" s="157" t="s">
        <v>98</v>
      </c>
      <c r="AM11" s="158" t="s">
        <v>224</v>
      </c>
      <c r="AN11" s="189"/>
      <c r="AO11" s="190"/>
    </row>
    <row r="12" spans="1:41" ht="19.5" hidden="1" customHeight="1">
      <c r="A12" s="135" t="s">
        <v>196</v>
      </c>
      <c r="B12" s="135" t="s">
        <v>196</v>
      </c>
      <c r="C12" s="135" t="s">
        <v>132</v>
      </c>
      <c r="D12" s="135" t="s">
        <v>196</v>
      </c>
      <c r="E12" s="135" t="s">
        <v>196</v>
      </c>
      <c r="F12" s="135" t="s">
        <v>196</v>
      </c>
      <c r="G12" s="135" t="s">
        <v>196</v>
      </c>
      <c r="H12" s="135" t="s">
        <v>196</v>
      </c>
      <c r="I12" s="135" t="s">
        <v>196</v>
      </c>
      <c r="J12" s="176"/>
      <c r="K12" s="177"/>
      <c r="L12" s="178"/>
      <c r="M12" s="179"/>
      <c r="N12" s="160"/>
      <c r="O12" s="180"/>
      <c r="P12" s="191"/>
      <c r="Q12" s="192" t="s">
        <v>225</v>
      </c>
      <c r="R12" s="182" t="s">
        <v>98</v>
      </c>
      <c r="S12" s="183" t="s">
        <v>222</v>
      </c>
      <c r="T12" s="184"/>
      <c r="U12" s="185"/>
      <c r="V12" s="186" t="s">
        <v>98</v>
      </c>
      <c r="W12" s="183" t="s">
        <v>226</v>
      </c>
      <c r="X12" s="186"/>
      <c r="Y12" s="183"/>
      <c r="Z12" s="187"/>
      <c r="AA12" s="187"/>
      <c r="AB12" s="187"/>
      <c r="AC12" s="187"/>
      <c r="AD12" s="187"/>
      <c r="AE12" s="187"/>
      <c r="AF12" s="187"/>
      <c r="AG12" s="193"/>
      <c r="AH12" s="189"/>
      <c r="AI12" s="189"/>
      <c r="AJ12" s="189"/>
      <c r="AK12" s="190"/>
      <c r="AL12" s="194"/>
      <c r="AM12" s="189"/>
      <c r="AN12" s="189"/>
      <c r="AO12" s="190"/>
    </row>
    <row r="13" spans="1:41" ht="19.5" hidden="1" customHeight="1">
      <c r="A13" s="135" t="s">
        <v>196</v>
      </c>
      <c r="B13" s="135" t="s">
        <v>196</v>
      </c>
      <c r="C13" s="135" t="s">
        <v>132</v>
      </c>
      <c r="D13" s="135" t="s">
        <v>196</v>
      </c>
      <c r="E13" s="135" t="s">
        <v>196</v>
      </c>
      <c r="F13" s="135" t="s">
        <v>196</v>
      </c>
      <c r="G13" s="135" t="s">
        <v>196</v>
      </c>
      <c r="H13" s="135" t="s">
        <v>196</v>
      </c>
      <c r="I13" s="135" t="s">
        <v>196</v>
      </c>
      <c r="J13" s="176"/>
      <c r="K13" s="177"/>
      <c r="L13" s="178"/>
      <c r="M13" s="179"/>
      <c r="N13" s="160"/>
      <c r="O13" s="180"/>
      <c r="P13" s="191"/>
      <c r="Q13" s="192" t="s">
        <v>227</v>
      </c>
      <c r="R13" s="182" t="s">
        <v>98</v>
      </c>
      <c r="S13" s="183" t="s">
        <v>222</v>
      </c>
      <c r="T13" s="184"/>
      <c r="U13" s="185"/>
      <c r="V13" s="186" t="s">
        <v>98</v>
      </c>
      <c r="W13" s="183" t="s">
        <v>226</v>
      </c>
      <c r="X13" s="186"/>
      <c r="Y13" s="183"/>
      <c r="Z13" s="187"/>
      <c r="AA13" s="187"/>
      <c r="AB13" s="187"/>
      <c r="AC13" s="187"/>
      <c r="AD13" s="187"/>
      <c r="AE13" s="187"/>
      <c r="AF13" s="187"/>
      <c r="AG13" s="193"/>
      <c r="AH13" s="189"/>
      <c r="AI13" s="189"/>
      <c r="AJ13" s="189"/>
      <c r="AK13" s="190"/>
      <c r="AL13" s="194"/>
      <c r="AM13" s="189"/>
      <c r="AN13" s="189"/>
      <c r="AO13" s="190"/>
    </row>
    <row r="14" spans="1:41" ht="18.75" hidden="1" customHeight="1">
      <c r="A14" s="135" t="s">
        <v>196</v>
      </c>
      <c r="B14" s="135" t="s">
        <v>196</v>
      </c>
      <c r="C14" s="135" t="s">
        <v>132</v>
      </c>
      <c r="D14" s="135" t="s">
        <v>196</v>
      </c>
      <c r="E14" s="135" t="s">
        <v>196</v>
      </c>
      <c r="F14" s="135" t="s">
        <v>196</v>
      </c>
      <c r="G14" s="135" t="s">
        <v>196</v>
      </c>
      <c r="H14" s="135" t="s">
        <v>196</v>
      </c>
      <c r="I14" s="135" t="s">
        <v>196</v>
      </c>
      <c r="J14" s="176"/>
      <c r="K14" s="177"/>
      <c r="L14" s="178"/>
      <c r="M14" s="179"/>
      <c r="N14" s="160"/>
      <c r="O14" s="180"/>
      <c r="P14" s="160"/>
      <c r="Q14" s="181" t="s">
        <v>228</v>
      </c>
      <c r="R14" s="182" t="s">
        <v>98</v>
      </c>
      <c r="S14" s="183" t="s">
        <v>217</v>
      </c>
      <c r="T14" s="183"/>
      <c r="U14" s="186" t="s">
        <v>98</v>
      </c>
      <c r="V14" s="183" t="s">
        <v>229</v>
      </c>
      <c r="W14" s="183"/>
      <c r="X14" s="186" t="s">
        <v>98</v>
      </c>
      <c r="Y14" s="183" t="s">
        <v>230</v>
      </c>
      <c r="Z14" s="183"/>
      <c r="AA14" s="183"/>
      <c r="AB14" s="183"/>
      <c r="AC14" s="183"/>
      <c r="AD14" s="183"/>
      <c r="AE14" s="183"/>
      <c r="AF14" s="183"/>
      <c r="AG14" s="188"/>
      <c r="AH14" s="194"/>
      <c r="AI14" s="189"/>
      <c r="AJ14" s="189"/>
      <c r="AK14" s="190"/>
      <c r="AL14" s="194"/>
      <c r="AM14" s="189"/>
      <c r="AN14" s="189"/>
      <c r="AO14" s="190"/>
    </row>
    <row r="15" spans="1:41" ht="37.5" hidden="1" customHeight="1">
      <c r="A15" s="135" t="s">
        <v>196</v>
      </c>
      <c r="B15" s="135" t="s">
        <v>196</v>
      </c>
      <c r="C15" s="135" t="s">
        <v>132</v>
      </c>
      <c r="D15" s="135" t="s">
        <v>196</v>
      </c>
      <c r="E15" s="135" t="s">
        <v>196</v>
      </c>
      <c r="F15" s="135" t="s">
        <v>196</v>
      </c>
      <c r="G15" s="135" t="s">
        <v>196</v>
      </c>
      <c r="H15" s="135" t="s">
        <v>196</v>
      </c>
      <c r="I15" s="135" t="s">
        <v>196</v>
      </c>
      <c r="J15" s="176"/>
      <c r="K15" s="177"/>
      <c r="L15" s="178"/>
      <c r="M15" s="179"/>
      <c r="N15" s="160"/>
      <c r="O15" s="180"/>
      <c r="P15" s="160"/>
      <c r="Q15" s="195" t="s">
        <v>231</v>
      </c>
      <c r="R15" s="182" t="s">
        <v>98</v>
      </c>
      <c r="S15" s="183" t="s">
        <v>217</v>
      </c>
      <c r="T15" s="184"/>
      <c r="U15" s="186" t="s">
        <v>98</v>
      </c>
      <c r="V15" s="183" t="s">
        <v>232</v>
      </c>
      <c r="W15" s="183"/>
      <c r="X15" s="183"/>
      <c r="Y15" s="183"/>
      <c r="Z15" s="183"/>
      <c r="AA15" s="183"/>
      <c r="AB15" s="183"/>
      <c r="AC15" s="183"/>
      <c r="AD15" s="183"/>
      <c r="AE15" s="183"/>
      <c r="AF15" s="183"/>
      <c r="AG15" s="188"/>
      <c r="AH15" s="194"/>
      <c r="AI15" s="189"/>
      <c r="AJ15" s="189"/>
      <c r="AK15" s="190"/>
      <c r="AL15" s="194"/>
      <c r="AM15" s="189"/>
      <c r="AN15" s="189"/>
      <c r="AO15" s="190"/>
    </row>
    <row r="16" spans="1:41" ht="18.75" hidden="1" customHeight="1">
      <c r="A16" s="135" t="s">
        <v>196</v>
      </c>
      <c r="B16" s="135" t="s">
        <v>196</v>
      </c>
      <c r="C16" s="135" t="s">
        <v>132</v>
      </c>
      <c r="D16" s="135" t="s">
        <v>196</v>
      </c>
      <c r="E16" s="135" t="s">
        <v>196</v>
      </c>
      <c r="F16" s="135" t="s">
        <v>196</v>
      </c>
      <c r="G16" s="135" t="s">
        <v>196</v>
      </c>
      <c r="H16" s="135" t="s">
        <v>196</v>
      </c>
      <c r="I16" s="135" t="s">
        <v>196</v>
      </c>
      <c r="J16" s="176"/>
      <c r="K16" s="177"/>
      <c r="L16" s="178"/>
      <c r="M16" s="179"/>
      <c r="N16" s="160"/>
      <c r="O16" s="180"/>
      <c r="P16" s="160"/>
      <c r="Q16" s="196" t="s">
        <v>233</v>
      </c>
      <c r="R16" s="182" t="s">
        <v>98</v>
      </c>
      <c r="S16" s="183" t="s">
        <v>217</v>
      </c>
      <c r="T16" s="183"/>
      <c r="U16" s="186" t="s">
        <v>98</v>
      </c>
      <c r="V16" s="183" t="s">
        <v>234</v>
      </c>
      <c r="W16" s="183"/>
      <c r="X16" s="186" t="s">
        <v>98</v>
      </c>
      <c r="Y16" s="183" t="s">
        <v>235</v>
      </c>
      <c r="Z16" s="183"/>
      <c r="AA16" s="183"/>
      <c r="AB16" s="183"/>
      <c r="AC16" s="183"/>
      <c r="AD16" s="183"/>
      <c r="AE16" s="183"/>
      <c r="AF16" s="183"/>
      <c r="AG16" s="188"/>
      <c r="AH16" s="194"/>
      <c r="AI16" s="189"/>
      <c r="AJ16" s="189"/>
      <c r="AK16" s="190"/>
      <c r="AL16" s="194"/>
      <c r="AM16" s="189"/>
      <c r="AN16" s="189"/>
      <c r="AO16" s="190"/>
    </row>
    <row r="17" spans="1:41" ht="18.75" hidden="1" customHeight="1">
      <c r="A17" s="135" t="s">
        <v>196</v>
      </c>
      <c r="B17" s="135" t="s">
        <v>196</v>
      </c>
      <c r="C17" s="135" t="s">
        <v>132</v>
      </c>
      <c r="D17" s="135" t="s">
        <v>196</v>
      </c>
      <c r="E17" s="135" t="s">
        <v>196</v>
      </c>
      <c r="F17" s="135" t="s">
        <v>196</v>
      </c>
      <c r="G17" s="135" t="s">
        <v>196</v>
      </c>
      <c r="H17" s="135" t="s">
        <v>196</v>
      </c>
      <c r="I17" s="135" t="s">
        <v>196</v>
      </c>
      <c r="J17" s="176"/>
      <c r="K17" s="177"/>
      <c r="L17" s="178"/>
      <c r="M17" s="179"/>
      <c r="N17" s="160"/>
      <c r="O17" s="180"/>
      <c r="P17" s="160"/>
      <c r="Q17" s="196" t="s">
        <v>236</v>
      </c>
      <c r="R17" s="182" t="s">
        <v>98</v>
      </c>
      <c r="S17" s="183" t="s">
        <v>217</v>
      </c>
      <c r="T17" s="184"/>
      <c r="U17" s="186" t="s">
        <v>98</v>
      </c>
      <c r="V17" s="183" t="s">
        <v>232</v>
      </c>
      <c r="W17" s="183"/>
      <c r="X17" s="183"/>
      <c r="Y17" s="183"/>
      <c r="Z17" s="183"/>
      <c r="AA17" s="183"/>
      <c r="AB17" s="183"/>
      <c r="AC17" s="183"/>
      <c r="AD17" s="183"/>
      <c r="AE17" s="183"/>
      <c r="AF17" s="183"/>
      <c r="AG17" s="188"/>
      <c r="AH17" s="194"/>
      <c r="AI17" s="189"/>
      <c r="AJ17" s="189"/>
      <c r="AK17" s="190"/>
      <c r="AL17" s="194"/>
      <c r="AM17" s="189"/>
      <c r="AN17" s="189"/>
      <c r="AO17" s="190"/>
    </row>
    <row r="18" spans="1:41" ht="18.75" hidden="1" customHeight="1">
      <c r="A18" s="135" t="s">
        <v>196</v>
      </c>
      <c r="B18" s="135" t="s">
        <v>196</v>
      </c>
      <c r="C18" s="135" t="s">
        <v>132</v>
      </c>
      <c r="D18" s="135" t="s">
        <v>196</v>
      </c>
      <c r="E18" s="135" t="s">
        <v>196</v>
      </c>
      <c r="F18" s="135" t="s">
        <v>196</v>
      </c>
      <c r="G18" s="135" t="s">
        <v>196</v>
      </c>
      <c r="H18" s="135" t="s">
        <v>196</v>
      </c>
      <c r="I18" s="135" t="s">
        <v>196</v>
      </c>
      <c r="J18" s="176"/>
      <c r="K18" s="177"/>
      <c r="L18" s="178"/>
      <c r="M18" s="179"/>
      <c r="N18" s="160"/>
      <c r="O18" s="180"/>
      <c r="P18" s="160"/>
      <c r="Q18" s="196" t="s">
        <v>237</v>
      </c>
      <c r="R18" s="182" t="s">
        <v>98</v>
      </c>
      <c r="S18" s="183" t="s">
        <v>217</v>
      </c>
      <c r="T18" s="184"/>
      <c r="U18" s="186" t="s">
        <v>98</v>
      </c>
      <c r="V18" s="183" t="s">
        <v>232</v>
      </c>
      <c r="W18" s="183"/>
      <c r="X18" s="183"/>
      <c r="Y18" s="183"/>
      <c r="Z18" s="183"/>
      <c r="AA18" s="183"/>
      <c r="AB18" s="183"/>
      <c r="AC18" s="183"/>
      <c r="AD18" s="183"/>
      <c r="AE18" s="183"/>
      <c r="AF18" s="183"/>
      <c r="AG18" s="188"/>
      <c r="AH18" s="194"/>
      <c r="AI18" s="189"/>
      <c r="AJ18" s="189"/>
      <c r="AK18" s="190"/>
      <c r="AL18" s="194"/>
      <c r="AM18" s="189"/>
      <c r="AN18" s="189"/>
      <c r="AO18" s="190"/>
    </row>
    <row r="19" spans="1:41" ht="18.75" hidden="1" customHeight="1">
      <c r="A19" s="135" t="s">
        <v>196</v>
      </c>
      <c r="B19" s="135" t="s">
        <v>196</v>
      </c>
      <c r="C19" s="135" t="s">
        <v>132</v>
      </c>
      <c r="D19" s="135" t="s">
        <v>196</v>
      </c>
      <c r="E19" s="135" t="s">
        <v>196</v>
      </c>
      <c r="F19" s="135" t="s">
        <v>196</v>
      </c>
      <c r="G19" s="135" t="s">
        <v>196</v>
      </c>
      <c r="H19" s="135" t="s">
        <v>196</v>
      </c>
      <c r="I19" s="135" t="s">
        <v>196</v>
      </c>
      <c r="J19" s="176"/>
      <c r="K19" s="177"/>
      <c r="L19" s="178"/>
      <c r="M19" s="179"/>
      <c r="N19" s="160"/>
      <c r="O19" s="180"/>
      <c r="P19" s="160"/>
      <c r="Q19" s="181" t="s">
        <v>238</v>
      </c>
      <c r="R19" s="182" t="s">
        <v>98</v>
      </c>
      <c r="S19" s="183" t="s">
        <v>217</v>
      </c>
      <c r="T19" s="183"/>
      <c r="U19" s="186" t="s">
        <v>98</v>
      </c>
      <c r="V19" s="183" t="s">
        <v>239</v>
      </c>
      <c r="W19" s="183"/>
      <c r="X19" s="186" t="s">
        <v>98</v>
      </c>
      <c r="Y19" s="183" t="s">
        <v>240</v>
      </c>
      <c r="Z19" s="183"/>
      <c r="AA19" s="183"/>
      <c r="AB19" s="183"/>
      <c r="AC19" s="183"/>
      <c r="AD19" s="183"/>
      <c r="AE19" s="184"/>
      <c r="AF19" s="184"/>
      <c r="AG19" s="197"/>
      <c r="AH19" s="194"/>
      <c r="AI19" s="189"/>
      <c r="AJ19" s="189"/>
      <c r="AK19" s="190"/>
      <c r="AL19" s="194"/>
      <c r="AM19" s="189"/>
      <c r="AN19" s="189"/>
      <c r="AO19" s="190"/>
    </row>
    <row r="20" spans="1:41" ht="18.75" hidden="1" customHeight="1">
      <c r="A20" s="135" t="s">
        <v>196</v>
      </c>
      <c r="B20" s="135" t="s">
        <v>196</v>
      </c>
      <c r="C20" s="135" t="s">
        <v>132</v>
      </c>
      <c r="D20" s="135" t="s">
        <v>196</v>
      </c>
      <c r="E20" s="135" t="s">
        <v>196</v>
      </c>
      <c r="F20" s="135" t="s">
        <v>196</v>
      </c>
      <c r="G20" s="135" t="s">
        <v>196</v>
      </c>
      <c r="H20" s="135" t="s">
        <v>196</v>
      </c>
      <c r="I20" s="135" t="s">
        <v>196</v>
      </c>
      <c r="J20" s="176"/>
      <c r="K20" s="177"/>
      <c r="L20" s="178"/>
      <c r="M20" s="179"/>
      <c r="N20" s="160"/>
      <c r="O20" s="180"/>
      <c r="P20" s="160"/>
      <c r="Q20" s="181" t="s">
        <v>241</v>
      </c>
      <c r="R20" s="182" t="s">
        <v>98</v>
      </c>
      <c r="S20" s="183" t="s">
        <v>217</v>
      </c>
      <c r="T20" s="184"/>
      <c r="U20" s="186" t="s">
        <v>98</v>
      </c>
      <c r="V20" s="183" t="s">
        <v>232</v>
      </c>
      <c r="W20" s="184"/>
      <c r="X20" s="184"/>
      <c r="Y20" s="184"/>
      <c r="Z20" s="184"/>
      <c r="AA20" s="184"/>
      <c r="AB20" s="184"/>
      <c r="AC20" s="184"/>
      <c r="AD20" s="184"/>
      <c r="AE20" s="184"/>
      <c r="AF20" s="184"/>
      <c r="AG20" s="197"/>
      <c r="AH20" s="194"/>
      <c r="AI20" s="189"/>
      <c r="AJ20" s="189"/>
      <c r="AK20" s="190"/>
      <c r="AL20" s="194"/>
      <c r="AM20" s="189"/>
      <c r="AN20" s="189"/>
      <c r="AO20" s="190"/>
    </row>
    <row r="21" spans="1:41" ht="18.75" hidden="1" customHeight="1">
      <c r="A21" s="135" t="s">
        <v>196</v>
      </c>
      <c r="B21" s="135" t="s">
        <v>196</v>
      </c>
      <c r="C21" s="135" t="s">
        <v>132</v>
      </c>
      <c r="D21" s="135" t="s">
        <v>196</v>
      </c>
      <c r="E21" s="135" t="s">
        <v>196</v>
      </c>
      <c r="F21" s="135" t="s">
        <v>196</v>
      </c>
      <c r="G21" s="135" t="s">
        <v>196</v>
      </c>
      <c r="H21" s="135" t="s">
        <v>196</v>
      </c>
      <c r="I21" s="135" t="s">
        <v>196</v>
      </c>
      <c r="J21" s="176"/>
      <c r="K21" s="177"/>
      <c r="L21" s="178"/>
      <c r="M21" s="179"/>
      <c r="N21" s="160"/>
      <c r="O21" s="180"/>
      <c r="P21" s="160"/>
      <c r="Q21" s="196" t="s">
        <v>242</v>
      </c>
      <c r="R21" s="182" t="s">
        <v>98</v>
      </c>
      <c r="S21" s="183" t="s">
        <v>217</v>
      </c>
      <c r="T21" s="184"/>
      <c r="U21" s="186" t="s">
        <v>98</v>
      </c>
      <c r="V21" s="183" t="s">
        <v>232</v>
      </c>
      <c r="W21" s="183"/>
      <c r="X21" s="183"/>
      <c r="Y21" s="183"/>
      <c r="Z21" s="183"/>
      <c r="AA21" s="183"/>
      <c r="AB21" s="183"/>
      <c r="AC21" s="183"/>
      <c r="AD21" s="183"/>
      <c r="AE21" s="183"/>
      <c r="AF21" s="183"/>
      <c r="AG21" s="188"/>
      <c r="AH21" s="194"/>
      <c r="AI21" s="189"/>
      <c r="AJ21" s="189"/>
      <c r="AK21" s="190"/>
      <c r="AL21" s="194"/>
      <c r="AM21" s="189"/>
      <c r="AN21" s="189"/>
      <c r="AO21" s="190"/>
    </row>
    <row r="22" spans="1:41" ht="18.75" hidden="1" customHeight="1">
      <c r="A22" s="135" t="s">
        <v>196</v>
      </c>
      <c r="B22" s="135" t="s">
        <v>196</v>
      </c>
      <c r="C22" s="135" t="s">
        <v>132</v>
      </c>
      <c r="D22" s="135" t="s">
        <v>196</v>
      </c>
      <c r="E22" s="135" t="s">
        <v>196</v>
      </c>
      <c r="F22" s="135" t="s">
        <v>196</v>
      </c>
      <c r="G22" s="135" t="s">
        <v>196</v>
      </c>
      <c r="H22" s="135" t="s">
        <v>196</v>
      </c>
      <c r="I22" s="135" t="s">
        <v>196</v>
      </c>
      <c r="J22" s="176"/>
      <c r="K22" s="177"/>
      <c r="L22" s="178"/>
      <c r="M22" s="157" t="s">
        <v>98</v>
      </c>
      <c r="N22" s="160" t="s">
        <v>243</v>
      </c>
      <c r="O22" s="180"/>
      <c r="P22" s="160"/>
      <c r="Q22" s="198" t="s">
        <v>244</v>
      </c>
      <c r="R22" s="182" t="s">
        <v>98</v>
      </c>
      <c r="S22" s="183" t="s">
        <v>217</v>
      </c>
      <c r="T22" s="184"/>
      <c r="U22" s="186" t="s">
        <v>98</v>
      </c>
      <c r="V22" s="183" t="s">
        <v>232</v>
      </c>
      <c r="W22" s="184"/>
      <c r="X22" s="184"/>
      <c r="Y22" s="184"/>
      <c r="Z22" s="184"/>
      <c r="AA22" s="184"/>
      <c r="AB22" s="184"/>
      <c r="AC22" s="184"/>
      <c r="AD22" s="184"/>
      <c r="AE22" s="184"/>
      <c r="AF22" s="184"/>
      <c r="AG22" s="197"/>
      <c r="AH22" s="194"/>
      <c r="AI22" s="189"/>
      <c r="AJ22" s="189"/>
      <c r="AK22" s="190"/>
      <c r="AL22" s="194"/>
      <c r="AM22" s="189"/>
      <c r="AN22" s="189"/>
      <c r="AO22" s="190"/>
    </row>
    <row r="23" spans="1:41" ht="18.75" hidden="1" customHeight="1">
      <c r="A23" s="135" t="s">
        <v>196</v>
      </c>
      <c r="B23" s="135" t="s">
        <v>196</v>
      </c>
      <c r="C23" s="135" t="s">
        <v>132</v>
      </c>
      <c r="D23" s="135" t="s">
        <v>196</v>
      </c>
      <c r="E23" s="135" t="s">
        <v>196</v>
      </c>
      <c r="F23" s="135" t="s">
        <v>196</v>
      </c>
      <c r="G23" s="135" t="s">
        <v>196</v>
      </c>
      <c r="H23" s="135" t="s">
        <v>196</v>
      </c>
      <c r="I23" s="135" t="s">
        <v>196</v>
      </c>
      <c r="J23" s="176"/>
      <c r="K23" s="177"/>
      <c r="L23" s="178"/>
      <c r="M23" s="157" t="s">
        <v>98</v>
      </c>
      <c r="N23" s="160" t="s">
        <v>245</v>
      </c>
      <c r="O23" s="157" t="s">
        <v>98</v>
      </c>
      <c r="P23" s="160" t="s">
        <v>246</v>
      </c>
      <c r="Q23" s="181" t="s">
        <v>56</v>
      </c>
      <c r="R23" s="182" t="s">
        <v>98</v>
      </c>
      <c r="S23" s="183" t="s">
        <v>217</v>
      </c>
      <c r="T23" s="183"/>
      <c r="U23" s="186" t="s">
        <v>98</v>
      </c>
      <c r="V23" s="183" t="s">
        <v>229</v>
      </c>
      <c r="W23" s="183"/>
      <c r="X23" s="186" t="s">
        <v>98</v>
      </c>
      <c r="Y23" s="183" t="s">
        <v>230</v>
      </c>
      <c r="Z23" s="184"/>
      <c r="AA23" s="184"/>
      <c r="AB23" s="184"/>
      <c r="AC23" s="184"/>
      <c r="AD23" s="184"/>
      <c r="AE23" s="184"/>
      <c r="AF23" s="184"/>
      <c r="AG23" s="197"/>
      <c r="AH23" s="194"/>
      <c r="AI23" s="189"/>
      <c r="AJ23" s="189"/>
      <c r="AK23" s="190"/>
      <c r="AL23" s="194"/>
      <c r="AM23" s="189"/>
      <c r="AN23" s="189"/>
      <c r="AO23" s="190"/>
    </row>
    <row r="24" spans="1:41" ht="18.75" hidden="1" customHeight="1">
      <c r="A24" s="135" t="s">
        <v>196</v>
      </c>
      <c r="B24" s="135" t="s">
        <v>196</v>
      </c>
      <c r="C24" s="135" t="s">
        <v>132</v>
      </c>
      <c r="D24" s="135" t="s">
        <v>196</v>
      </c>
      <c r="E24" s="135" t="s">
        <v>196</v>
      </c>
      <c r="F24" s="135" t="s">
        <v>196</v>
      </c>
      <c r="G24" s="135" t="s">
        <v>196</v>
      </c>
      <c r="H24" s="135" t="s">
        <v>196</v>
      </c>
      <c r="I24" s="135" t="s">
        <v>196</v>
      </c>
      <c r="J24" s="157" t="s">
        <v>98</v>
      </c>
      <c r="K24" s="177">
        <v>33</v>
      </c>
      <c r="L24" s="178" t="s">
        <v>247</v>
      </c>
      <c r="M24" s="157" t="s">
        <v>98</v>
      </c>
      <c r="N24" s="160" t="s">
        <v>248</v>
      </c>
      <c r="O24" s="157" t="s">
        <v>98</v>
      </c>
      <c r="P24" s="160" t="s">
        <v>249</v>
      </c>
      <c r="Q24" s="198" t="s">
        <v>250</v>
      </c>
      <c r="R24" s="182" t="s">
        <v>98</v>
      </c>
      <c r="S24" s="183" t="s">
        <v>217</v>
      </c>
      <c r="T24" s="183"/>
      <c r="U24" s="186" t="s">
        <v>98</v>
      </c>
      <c r="V24" s="199" t="s">
        <v>232</v>
      </c>
      <c r="W24" s="183"/>
      <c r="X24" s="183"/>
      <c r="Y24" s="183"/>
      <c r="Z24" s="184"/>
      <c r="AA24" s="184"/>
      <c r="AB24" s="184"/>
      <c r="AC24" s="184"/>
      <c r="AD24" s="184"/>
      <c r="AE24" s="184"/>
      <c r="AF24" s="184"/>
      <c r="AG24" s="197"/>
      <c r="AH24" s="194"/>
      <c r="AI24" s="189"/>
      <c r="AJ24" s="189"/>
      <c r="AK24" s="190"/>
      <c r="AL24" s="194"/>
      <c r="AM24" s="189"/>
      <c r="AN24" s="189"/>
      <c r="AO24" s="190"/>
    </row>
    <row r="25" spans="1:41" ht="18.75" hidden="1" customHeight="1">
      <c r="A25" s="135" t="s">
        <v>196</v>
      </c>
      <c r="B25" s="135" t="s">
        <v>196</v>
      </c>
      <c r="C25" s="135" t="s">
        <v>132</v>
      </c>
      <c r="D25" s="135" t="s">
        <v>196</v>
      </c>
      <c r="E25" s="135" t="s">
        <v>196</v>
      </c>
      <c r="F25" s="135" t="s">
        <v>196</v>
      </c>
      <c r="G25" s="135" t="s">
        <v>196</v>
      </c>
      <c r="H25" s="135" t="s">
        <v>196</v>
      </c>
      <c r="I25" s="135" t="s">
        <v>196</v>
      </c>
      <c r="J25" s="176"/>
      <c r="K25" s="177"/>
      <c r="L25" s="200"/>
      <c r="M25" s="157" t="s">
        <v>98</v>
      </c>
      <c r="N25" s="160" t="s">
        <v>251</v>
      </c>
      <c r="O25" s="180"/>
      <c r="P25" s="160" t="s">
        <v>252</v>
      </c>
      <c r="Q25" s="198" t="s">
        <v>253</v>
      </c>
      <c r="R25" s="182" t="s">
        <v>98</v>
      </c>
      <c r="S25" s="183" t="s">
        <v>217</v>
      </c>
      <c r="T25" s="183"/>
      <c r="U25" s="186" t="s">
        <v>98</v>
      </c>
      <c r="V25" s="199" t="s">
        <v>232</v>
      </c>
      <c r="W25" s="183"/>
      <c r="X25" s="183"/>
      <c r="Y25" s="183"/>
      <c r="Z25" s="184"/>
      <c r="AA25" s="184"/>
      <c r="AB25" s="184"/>
      <c r="AC25" s="184"/>
      <c r="AD25" s="184"/>
      <c r="AE25" s="184"/>
      <c r="AF25" s="184"/>
      <c r="AG25" s="197"/>
      <c r="AH25" s="194"/>
      <c r="AI25" s="189"/>
      <c r="AJ25" s="189"/>
      <c r="AK25" s="190"/>
      <c r="AL25" s="194"/>
      <c r="AM25" s="189"/>
      <c r="AN25" s="189"/>
      <c r="AO25" s="190"/>
    </row>
    <row r="26" spans="1:41" ht="18.75" hidden="1" customHeight="1">
      <c r="A26" s="135" t="s">
        <v>196</v>
      </c>
      <c r="B26" s="135" t="s">
        <v>196</v>
      </c>
      <c r="C26" s="135" t="s">
        <v>132</v>
      </c>
      <c r="D26" s="135" t="s">
        <v>196</v>
      </c>
      <c r="E26" s="135" t="s">
        <v>196</v>
      </c>
      <c r="F26" s="135" t="s">
        <v>196</v>
      </c>
      <c r="G26" s="135" t="s">
        <v>196</v>
      </c>
      <c r="H26" s="135" t="s">
        <v>196</v>
      </c>
      <c r="I26" s="135" t="s">
        <v>196</v>
      </c>
      <c r="J26" s="176"/>
      <c r="K26" s="177"/>
      <c r="L26" s="178"/>
      <c r="M26" s="157" t="s">
        <v>98</v>
      </c>
      <c r="N26" s="160" t="s">
        <v>254</v>
      </c>
      <c r="O26" s="180"/>
      <c r="P26" s="160"/>
      <c r="Q26" s="201" t="s">
        <v>255</v>
      </c>
      <c r="R26" s="182" t="s">
        <v>98</v>
      </c>
      <c r="S26" s="183" t="s">
        <v>217</v>
      </c>
      <c r="T26" s="183"/>
      <c r="U26" s="186" t="s">
        <v>98</v>
      </c>
      <c r="V26" s="183" t="s">
        <v>229</v>
      </c>
      <c r="W26" s="183"/>
      <c r="X26" s="186" t="s">
        <v>98</v>
      </c>
      <c r="Y26" s="183" t="s">
        <v>230</v>
      </c>
      <c r="Z26" s="187"/>
      <c r="AA26" s="187"/>
      <c r="AB26" s="187"/>
      <c r="AC26" s="187"/>
      <c r="AD26" s="202"/>
      <c r="AE26" s="202"/>
      <c r="AF26" s="202"/>
      <c r="AG26" s="203"/>
      <c r="AH26" s="194"/>
      <c r="AI26" s="189"/>
      <c r="AJ26" s="189"/>
      <c r="AK26" s="190"/>
      <c r="AL26" s="194"/>
      <c r="AM26" s="189"/>
      <c r="AN26" s="189"/>
      <c r="AO26" s="190"/>
    </row>
    <row r="27" spans="1:41" ht="18.75" hidden="1" customHeight="1">
      <c r="A27" s="135" t="s">
        <v>196</v>
      </c>
      <c r="B27" s="135" t="s">
        <v>196</v>
      </c>
      <c r="C27" s="135" t="s">
        <v>132</v>
      </c>
      <c r="D27" s="135" t="s">
        <v>196</v>
      </c>
      <c r="E27" s="135" t="s">
        <v>196</v>
      </c>
      <c r="F27" s="135" t="s">
        <v>196</v>
      </c>
      <c r="G27" s="135" t="s">
        <v>196</v>
      </c>
      <c r="H27" s="135" t="s">
        <v>196</v>
      </c>
      <c r="I27" s="135" t="s">
        <v>196</v>
      </c>
      <c r="J27" s="176"/>
      <c r="K27" s="177"/>
      <c r="L27" s="178"/>
      <c r="M27" s="157" t="s">
        <v>98</v>
      </c>
      <c r="N27" s="160" t="s">
        <v>256</v>
      </c>
      <c r="O27" s="180"/>
      <c r="P27" s="160"/>
      <c r="Q27" s="195" t="s">
        <v>257</v>
      </c>
      <c r="R27" s="182" t="s">
        <v>98</v>
      </c>
      <c r="S27" s="183" t="s">
        <v>217</v>
      </c>
      <c r="T27" s="183"/>
      <c r="U27" s="186" t="s">
        <v>98</v>
      </c>
      <c r="V27" s="183" t="s">
        <v>258</v>
      </c>
      <c r="W27" s="183"/>
      <c r="X27" s="186" t="s">
        <v>98</v>
      </c>
      <c r="Y27" s="183" t="s">
        <v>235</v>
      </c>
      <c r="Z27" s="204"/>
      <c r="AA27" s="186" t="s">
        <v>98</v>
      </c>
      <c r="AB27" s="183" t="s">
        <v>259</v>
      </c>
      <c r="AC27" s="183"/>
      <c r="AD27" s="183"/>
      <c r="AE27" s="183"/>
      <c r="AF27" s="183"/>
      <c r="AG27" s="188"/>
      <c r="AH27" s="194"/>
      <c r="AI27" s="189"/>
      <c r="AJ27" s="189"/>
      <c r="AK27" s="190"/>
      <c r="AL27" s="194"/>
      <c r="AM27" s="189"/>
      <c r="AN27" s="189"/>
      <c r="AO27" s="190"/>
    </row>
    <row r="28" spans="1:41" ht="18.75" hidden="1" customHeight="1">
      <c r="A28" s="135" t="s">
        <v>196</v>
      </c>
      <c r="B28" s="135" t="s">
        <v>196</v>
      </c>
      <c r="C28" s="135" t="s">
        <v>132</v>
      </c>
      <c r="D28" s="135" t="s">
        <v>196</v>
      </c>
      <c r="E28" s="135" t="s">
        <v>196</v>
      </c>
      <c r="F28" s="135" t="s">
        <v>196</v>
      </c>
      <c r="G28" s="135" t="s">
        <v>196</v>
      </c>
      <c r="H28" s="135" t="s">
        <v>196</v>
      </c>
      <c r="I28" s="135" t="s">
        <v>196</v>
      </c>
      <c r="J28" s="176"/>
      <c r="K28" s="177"/>
      <c r="L28" s="178"/>
      <c r="M28" s="179"/>
      <c r="N28" s="160"/>
      <c r="O28" s="180"/>
      <c r="P28" s="191"/>
      <c r="Q28" s="1257" t="s">
        <v>260</v>
      </c>
      <c r="R28" s="205" t="s">
        <v>98</v>
      </c>
      <c r="S28" s="206" t="s">
        <v>217</v>
      </c>
      <c r="T28" s="206"/>
      <c r="U28" s="207"/>
      <c r="V28" s="208"/>
      <c r="W28" s="208"/>
      <c r="X28" s="207"/>
      <c r="Y28" s="208"/>
      <c r="Z28" s="209"/>
      <c r="AA28" s="207"/>
      <c r="AB28" s="208"/>
      <c r="AC28" s="209"/>
      <c r="AD28" s="210" t="s">
        <v>98</v>
      </c>
      <c r="AE28" s="206" t="s">
        <v>261</v>
      </c>
      <c r="AF28" s="202"/>
      <c r="AG28" s="203"/>
      <c r="AH28" s="189"/>
      <c r="AI28" s="189"/>
      <c r="AJ28" s="189"/>
      <c r="AK28" s="190"/>
      <c r="AL28" s="194"/>
      <c r="AM28" s="189"/>
      <c r="AN28" s="189"/>
      <c r="AO28" s="190"/>
    </row>
    <row r="29" spans="1:41" ht="18.75" hidden="1" customHeight="1">
      <c r="A29" s="135" t="s">
        <v>196</v>
      </c>
      <c r="B29" s="135" t="s">
        <v>196</v>
      </c>
      <c r="C29" s="135" t="s">
        <v>132</v>
      </c>
      <c r="D29" s="135" t="s">
        <v>196</v>
      </c>
      <c r="E29" s="135" t="s">
        <v>196</v>
      </c>
      <c r="F29" s="135" t="s">
        <v>196</v>
      </c>
      <c r="G29" s="135" t="s">
        <v>196</v>
      </c>
      <c r="H29" s="135" t="s">
        <v>196</v>
      </c>
      <c r="I29" s="135" t="s">
        <v>196</v>
      </c>
      <c r="J29" s="176"/>
      <c r="K29" s="177"/>
      <c r="L29" s="178"/>
      <c r="M29" s="179"/>
      <c r="N29" s="160"/>
      <c r="O29" s="180"/>
      <c r="P29" s="191"/>
      <c r="Q29" s="1258"/>
      <c r="R29" s="157" t="s">
        <v>98</v>
      </c>
      <c r="S29" s="158" t="s">
        <v>262</v>
      </c>
      <c r="T29" s="158"/>
      <c r="U29" s="150"/>
      <c r="V29" s="150" t="s">
        <v>98</v>
      </c>
      <c r="W29" s="158" t="s">
        <v>263</v>
      </c>
      <c r="X29" s="150"/>
      <c r="Y29" s="150"/>
      <c r="Z29" s="150" t="s">
        <v>98</v>
      </c>
      <c r="AA29" s="158" t="s">
        <v>264</v>
      </c>
      <c r="AB29" s="137"/>
      <c r="AC29" s="158"/>
      <c r="AD29" s="150" t="s">
        <v>98</v>
      </c>
      <c r="AE29" s="158" t="s">
        <v>265</v>
      </c>
      <c r="AF29" s="211"/>
      <c r="AG29" s="212"/>
      <c r="AH29" s="189"/>
      <c r="AI29" s="189"/>
      <c r="AJ29" s="189"/>
      <c r="AK29" s="190"/>
      <c r="AL29" s="194"/>
      <c r="AM29" s="189"/>
      <c r="AN29" s="189"/>
      <c r="AO29" s="190"/>
    </row>
    <row r="30" spans="1:41" ht="18.75" hidden="1" customHeight="1">
      <c r="A30" s="135" t="s">
        <v>196</v>
      </c>
      <c r="B30" s="135" t="s">
        <v>196</v>
      </c>
      <c r="C30" s="135" t="s">
        <v>132</v>
      </c>
      <c r="D30" s="135" t="s">
        <v>196</v>
      </c>
      <c r="E30" s="135" t="s">
        <v>196</v>
      </c>
      <c r="F30" s="135" t="s">
        <v>196</v>
      </c>
      <c r="G30" s="135" t="s">
        <v>196</v>
      </c>
      <c r="H30" s="135" t="s">
        <v>196</v>
      </c>
      <c r="I30" s="135" t="s">
        <v>196</v>
      </c>
      <c r="J30" s="176"/>
      <c r="K30" s="177"/>
      <c r="L30" s="178"/>
      <c r="M30" s="179"/>
      <c r="N30" s="160"/>
      <c r="O30" s="180"/>
      <c r="P30" s="191"/>
      <c r="Q30" s="1258"/>
      <c r="R30" s="157" t="s">
        <v>98</v>
      </c>
      <c r="S30" s="158" t="s">
        <v>266</v>
      </c>
      <c r="T30" s="158"/>
      <c r="U30" s="150"/>
      <c r="V30" s="150" t="s">
        <v>98</v>
      </c>
      <c r="W30" s="158" t="s">
        <v>267</v>
      </c>
      <c r="X30" s="150"/>
      <c r="Y30" s="150"/>
      <c r="Z30" s="150" t="s">
        <v>98</v>
      </c>
      <c r="AA30" s="158" t="s">
        <v>268</v>
      </c>
      <c r="AB30" s="137"/>
      <c r="AC30" s="158"/>
      <c r="AD30" s="150" t="s">
        <v>98</v>
      </c>
      <c r="AE30" s="158" t="s">
        <v>269</v>
      </c>
      <c r="AF30" s="211"/>
      <c r="AG30" s="212"/>
      <c r="AH30" s="189"/>
      <c r="AI30" s="189"/>
      <c r="AJ30" s="189"/>
      <c r="AK30" s="190"/>
      <c r="AL30" s="194"/>
      <c r="AM30" s="189"/>
      <c r="AN30" s="189"/>
      <c r="AO30" s="190"/>
    </row>
    <row r="31" spans="1:41" ht="18.75" hidden="1" customHeight="1">
      <c r="A31" s="135" t="s">
        <v>196</v>
      </c>
      <c r="B31" s="135" t="s">
        <v>196</v>
      </c>
      <c r="C31" s="135" t="s">
        <v>132</v>
      </c>
      <c r="D31" s="135" t="s">
        <v>196</v>
      </c>
      <c r="E31" s="135" t="s">
        <v>196</v>
      </c>
      <c r="F31" s="135" t="s">
        <v>196</v>
      </c>
      <c r="G31" s="135" t="s">
        <v>196</v>
      </c>
      <c r="H31" s="135" t="s">
        <v>196</v>
      </c>
      <c r="I31" s="135" t="s">
        <v>196</v>
      </c>
      <c r="J31" s="176"/>
      <c r="K31" s="177"/>
      <c r="L31" s="178"/>
      <c r="M31" s="179"/>
      <c r="N31" s="160"/>
      <c r="O31" s="180"/>
      <c r="P31" s="191"/>
      <c r="Q31" s="1258"/>
      <c r="R31" s="157" t="s">
        <v>98</v>
      </c>
      <c r="S31" s="158" t="s">
        <v>270</v>
      </c>
      <c r="T31" s="158"/>
      <c r="U31" s="150"/>
      <c r="V31" s="150" t="s">
        <v>98</v>
      </c>
      <c r="W31" s="158" t="s">
        <v>271</v>
      </c>
      <c r="X31" s="150"/>
      <c r="Y31" s="150"/>
      <c r="Z31" s="150" t="s">
        <v>98</v>
      </c>
      <c r="AA31" s="158" t="s">
        <v>272</v>
      </c>
      <c r="AB31" s="137"/>
      <c r="AC31" s="158"/>
      <c r="AD31" s="150" t="s">
        <v>98</v>
      </c>
      <c r="AE31" s="158" t="s">
        <v>273</v>
      </c>
      <c r="AF31" s="211"/>
      <c r="AG31" s="212"/>
      <c r="AH31" s="189"/>
      <c r="AI31" s="189"/>
      <c r="AJ31" s="189"/>
      <c r="AK31" s="190"/>
      <c r="AL31" s="194"/>
      <c r="AM31" s="189"/>
      <c r="AN31" s="189"/>
      <c r="AO31" s="190"/>
    </row>
    <row r="32" spans="1:41" ht="18.75" hidden="1" customHeight="1">
      <c r="A32" s="135" t="s">
        <v>196</v>
      </c>
      <c r="B32" s="135" t="s">
        <v>196</v>
      </c>
      <c r="C32" s="135" t="s">
        <v>132</v>
      </c>
      <c r="D32" s="135" t="s">
        <v>196</v>
      </c>
      <c r="E32" s="135" t="s">
        <v>196</v>
      </c>
      <c r="F32" s="135" t="s">
        <v>196</v>
      </c>
      <c r="G32" s="135" t="s">
        <v>196</v>
      </c>
      <c r="H32" s="135" t="s">
        <v>196</v>
      </c>
      <c r="I32" s="135" t="s">
        <v>196</v>
      </c>
      <c r="J32" s="176"/>
      <c r="K32" s="177"/>
      <c r="L32" s="178"/>
      <c r="M32" s="179"/>
      <c r="N32" s="160"/>
      <c r="O32" s="180"/>
      <c r="P32" s="191"/>
      <c r="Q32" s="1258"/>
      <c r="R32" s="157" t="s">
        <v>98</v>
      </c>
      <c r="S32" s="158" t="s">
        <v>274</v>
      </c>
      <c r="T32" s="158"/>
      <c r="U32" s="150"/>
      <c r="V32" s="150" t="s">
        <v>98</v>
      </c>
      <c r="W32" s="158" t="s">
        <v>275</v>
      </c>
      <c r="X32" s="150"/>
      <c r="Y32" s="150"/>
      <c r="Z32" s="150" t="s">
        <v>98</v>
      </c>
      <c r="AA32" s="158" t="s">
        <v>276</v>
      </c>
      <c r="AB32" s="137"/>
      <c r="AC32" s="158"/>
      <c r="AD32" s="150" t="s">
        <v>98</v>
      </c>
      <c r="AE32" s="158" t="s">
        <v>277</v>
      </c>
      <c r="AF32" s="211"/>
      <c r="AG32" s="212"/>
      <c r="AH32" s="189"/>
      <c r="AI32" s="189"/>
      <c r="AJ32" s="189"/>
      <c r="AK32" s="190"/>
      <c r="AL32" s="194"/>
      <c r="AM32" s="189"/>
      <c r="AN32" s="189"/>
      <c r="AO32" s="190"/>
    </row>
    <row r="33" spans="1:41" ht="18.75" hidden="1" customHeight="1">
      <c r="A33" s="135" t="s">
        <v>196</v>
      </c>
      <c r="B33" s="135" t="s">
        <v>196</v>
      </c>
      <c r="C33" s="135" t="s">
        <v>132</v>
      </c>
      <c r="D33" s="135" t="s">
        <v>196</v>
      </c>
      <c r="E33" s="135" t="s">
        <v>196</v>
      </c>
      <c r="F33" s="135" t="s">
        <v>196</v>
      </c>
      <c r="G33" s="135" t="s">
        <v>196</v>
      </c>
      <c r="H33" s="135" t="s">
        <v>196</v>
      </c>
      <c r="I33" s="135" t="s">
        <v>196</v>
      </c>
      <c r="J33" s="213"/>
      <c r="K33" s="214"/>
      <c r="L33" s="215"/>
      <c r="M33" s="216"/>
      <c r="N33" s="217"/>
      <c r="O33" s="218"/>
      <c r="P33" s="219"/>
      <c r="Q33" s="1259"/>
      <c r="R33" s="220" t="s">
        <v>98</v>
      </c>
      <c r="S33" s="221" t="s">
        <v>278</v>
      </c>
      <c r="T33" s="221"/>
      <c r="U33" s="222"/>
      <c r="V33" s="222"/>
      <c r="W33" s="221"/>
      <c r="X33" s="222"/>
      <c r="Y33" s="222"/>
      <c r="Z33" s="222"/>
      <c r="AA33" s="221"/>
      <c r="AB33" s="223"/>
      <c r="AC33" s="221"/>
      <c r="AD33" s="222"/>
      <c r="AE33" s="221"/>
      <c r="AF33" s="224"/>
      <c r="AG33" s="225"/>
      <c r="AH33" s="226"/>
      <c r="AI33" s="226"/>
      <c r="AJ33" s="226"/>
      <c r="AK33" s="227"/>
      <c r="AL33" s="228"/>
      <c r="AM33" s="226"/>
      <c r="AN33" s="226"/>
      <c r="AO33" s="227"/>
    </row>
    <row r="34" spans="1:41" ht="18.75" hidden="1" customHeight="1">
      <c r="A34" s="144" t="s">
        <v>196</v>
      </c>
      <c r="B34" s="145" t="s">
        <v>196</v>
      </c>
      <c r="C34" s="145" t="s">
        <v>132</v>
      </c>
      <c r="D34" s="145" t="s">
        <v>196</v>
      </c>
      <c r="E34" s="145" t="s">
        <v>196</v>
      </c>
      <c r="F34" s="145" t="s">
        <v>196</v>
      </c>
      <c r="G34" s="145" t="s">
        <v>196</v>
      </c>
      <c r="H34" s="145" t="s">
        <v>196</v>
      </c>
      <c r="I34" s="146" t="s">
        <v>196</v>
      </c>
      <c r="J34" s="161"/>
      <c r="K34" s="162"/>
      <c r="L34" s="229"/>
      <c r="M34" s="165"/>
      <c r="N34" s="153"/>
      <c r="O34" s="165"/>
      <c r="P34" s="230"/>
      <c r="Q34" s="166" t="s">
        <v>216</v>
      </c>
      <c r="R34" s="167" t="s">
        <v>98</v>
      </c>
      <c r="S34" s="168" t="s">
        <v>217</v>
      </c>
      <c r="T34" s="168"/>
      <c r="U34" s="169"/>
      <c r="V34" s="170" t="s">
        <v>98</v>
      </c>
      <c r="W34" s="168" t="s">
        <v>218</v>
      </c>
      <c r="X34" s="168"/>
      <c r="Y34" s="169"/>
      <c r="Z34" s="170" t="s">
        <v>98</v>
      </c>
      <c r="AA34" s="171" t="s">
        <v>219</v>
      </c>
      <c r="AB34" s="171"/>
      <c r="AC34" s="172"/>
      <c r="AD34" s="172"/>
      <c r="AE34" s="172"/>
      <c r="AF34" s="172"/>
      <c r="AG34" s="173"/>
      <c r="AH34" s="174" t="s">
        <v>98</v>
      </c>
      <c r="AI34" s="151" t="s">
        <v>220</v>
      </c>
      <c r="AJ34" s="151"/>
      <c r="AK34" s="175"/>
      <c r="AL34" s="174" t="s">
        <v>98</v>
      </c>
      <c r="AM34" s="151" t="s">
        <v>220</v>
      </c>
      <c r="AN34" s="151"/>
      <c r="AO34" s="175"/>
    </row>
    <row r="35" spans="1:41" ht="19.5" hidden="1" customHeight="1">
      <c r="A35" s="147" t="s">
        <v>196</v>
      </c>
      <c r="B35" s="148" t="s">
        <v>196</v>
      </c>
      <c r="C35" s="148" t="s">
        <v>132</v>
      </c>
      <c r="D35" s="148" t="s">
        <v>196</v>
      </c>
      <c r="E35" s="148" t="s">
        <v>196</v>
      </c>
      <c r="F35" s="148" t="s">
        <v>196</v>
      </c>
      <c r="G35" s="148" t="s">
        <v>196</v>
      </c>
      <c r="H35" s="148" t="s">
        <v>196</v>
      </c>
      <c r="I35" s="149" t="s">
        <v>196</v>
      </c>
      <c r="J35" s="176"/>
      <c r="K35" s="177"/>
      <c r="L35" s="231"/>
      <c r="M35" s="157"/>
      <c r="N35" s="160"/>
      <c r="O35" s="180"/>
      <c r="P35" s="191"/>
      <c r="Q35" s="192" t="s">
        <v>225</v>
      </c>
      <c r="R35" s="182" t="s">
        <v>98</v>
      </c>
      <c r="S35" s="183" t="s">
        <v>222</v>
      </c>
      <c r="T35" s="184"/>
      <c r="U35" s="185"/>
      <c r="V35" s="186" t="s">
        <v>98</v>
      </c>
      <c r="W35" s="183" t="s">
        <v>226</v>
      </c>
      <c r="X35" s="186"/>
      <c r="Y35" s="183"/>
      <c r="Z35" s="187"/>
      <c r="AA35" s="187"/>
      <c r="AB35" s="187"/>
      <c r="AC35" s="187"/>
      <c r="AD35" s="187"/>
      <c r="AE35" s="187"/>
      <c r="AF35" s="187"/>
      <c r="AG35" s="193"/>
      <c r="AH35" s="157" t="s">
        <v>98</v>
      </c>
      <c r="AI35" s="158" t="s">
        <v>224</v>
      </c>
      <c r="AJ35" s="189"/>
      <c r="AK35" s="190"/>
      <c r="AL35" s="157" t="s">
        <v>98</v>
      </c>
      <c r="AM35" s="158" t="s">
        <v>224</v>
      </c>
      <c r="AN35" s="189"/>
      <c r="AO35" s="190"/>
    </row>
    <row r="36" spans="1:41" ht="19.5" hidden="1" customHeight="1">
      <c r="A36" s="147" t="s">
        <v>196</v>
      </c>
      <c r="B36" s="148" t="s">
        <v>196</v>
      </c>
      <c r="C36" s="148" t="s">
        <v>132</v>
      </c>
      <c r="D36" s="148" t="s">
        <v>196</v>
      </c>
      <c r="E36" s="148" t="s">
        <v>196</v>
      </c>
      <c r="F36" s="148" t="s">
        <v>196</v>
      </c>
      <c r="G36" s="148" t="s">
        <v>196</v>
      </c>
      <c r="H36" s="148" t="s">
        <v>196</v>
      </c>
      <c r="I36" s="149" t="s">
        <v>196</v>
      </c>
      <c r="J36" s="176"/>
      <c r="K36" s="177"/>
      <c r="L36" s="231"/>
      <c r="M36" s="157"/>
      <c r="N36" s="160"/>
      <c r="O36" s="180"/>
      <c r="P36" s="191"/>
      <c r="Q36" s="192" t="s">
        <v>227</v>
      </c>
      <c r="R36" s="182" t="s">
        <v>98</v>
      </c>
      <c r="S36" s="183" t="s">
        <v>222</v>
      </c>
      <c r="T36" s="184"/>
      <c r="U36" s="185"/>
      <c r="V36" s="186" t="s">
        <v>98</v>
      </c>
      <c r="W36" s="183" t="s">
        <v>226</v>
      </c>
      <c r="X36" s="186"/>
      <c r="Y36" s="183"/>
      <c r="Z36" s="187"/>
      <c r="AA36" s="187"/>
      <c r="AB36" s="187"/>
      <c r="AC36" s="187"/>
      <c r="AD36" s="187"/>
      <c r="AE36" s="187"/>
      <c r="AF36" s="187"/>
      <c r="AG36" s="193"/>
      <c r="AH36" s="157"/>
      <c r="AI36" s="158"/>
      <c r="AJ36" s="189"/>
      <c r="AK36" s="190"/>
      <c r="AL36" s="157"/>
      <c r="AM36" s="158"/>
      <c r="AN36" s="189"/>
      <c r="AO36" s="190"/>
    </row>
    <row r="37" spans="1:41" ht="18.75" hidden="1" customHeight="1">
      <c r="A37" s="147" t="s">
        <v>196</v>
      </c>
      <c r="B37" s="148" t="s">
        <v>196</v>
      </c>
      <c r="C37" s="148" t="s">
        <v>132</v>
      </c>
      <c r="D37" s="148" t="s">
        <v>196</v>
      </c>
      <c r="E37" s="148" t="s">
        <v>196</v>
      </c>
      <c r="F37" s="148" t="s">
        <v>196</v>
      </c>
      <c r="G37" s="148" t="s">
        <v>196</v>
      </c>
      <c r="H37" s="148" t="s">
        <v>196</v>
      </c>
      <c r="I37" s="149" t="s">
        <v>196</v>
      </c>
      <c r="J37" s="176"/>
      <c r="K37" s="177"/>
      <c r="L37" s="231"/>
      <c r="M37" s="157"/>
      <c r="N37" s="160"/>
      <c r="O37" s="180"/>
      <c r="P37" s="191"/>
      <c r="Q37" s="181" t="s">
        <v>238</v>
      </c>
      <c r="R37" s="182" t="s">
        <v>98</v>
      </c>
      <c r="S37" s="183" t="s">
        <v>217</v>
      </c>
      <c r="T37" s="183"/>
      <c r="U37" s="186" t="s">
        <v>98</v>
      </c>
      <c r="V37" s="183" t="s">
        <v>239</v>
      </c>
      <c r="W37" s="183"/>
      <c r="X37" s="186" t="s">
        <v>98</v>
      </c>
      <c r="Y37" s="183" t="s">
        <v>240</v>
      </c>
      <c r="Z37" s="183"/>
      <c r="AA37" s="183"/>
      <c r="AB37" s="183"/>
      <c r="AC37" s="183"/>
      <c r="AD37" s="183"/>
      <c r="AE37" s="184"/>
      <c r="AF37" s="184"/>
      <c r="AG37" s="197"/>
      <c r="AH37" s="194"/>
      <c r="AI37" s="189"/>
      <c r="AJ37" s="189"/>
      <c r="AK37" s="190"/>
      <c r="AL37" s="194"/>
      <c r="AM37" s="189"/>
      <c r="AN37" s="189"/>
      <c r="AO37" s="190"/>
    </row>
    <row r="38" spans="1:41" ht="18.75" hidden="1" customHeight="1">
      <c r="A38" s="147" t="s">
        <v>196</v>
      </c>
      <c r="B38" s="148" t="s">
        <v>196</v>
      </c>
      <c r="C38" s="148" t="s">
        <v>132</v>
      </c>
      <c r="D38" s="148" t="s">
        <v>196</v>
      </c>
      <c r="E38" s="148" t="s">
        <v>196</v>
      </c>
      <c r="F38" s="148" t="s">
        <v>196</v>
      </c>
      <c r="G38" s="148" t="s">
        <v>196</v>
      </c>
      <c r="H38" s="148" t="s">
        <v>196</v>
      </c>
      <c r="I38" s="149" t="s">
        <v>196</v>
      </c>
      <c r="J38" s="176"/>
      <c r="K38" s="177"/>
      <c r="L38" s="231"/>
      <c r="M38" s="157"/>
      <c r="N38" s="160"/>
      <c r="O38" s="180"/>
      <c r="P38" s="191"/>
      <c r="Q38" s="181" t="s">
        <v>241</v>
      </c>
      <c r="R38" s="182" t="s">
        <v>98</v>
      </c>
      <c r="S38" s="183" t="s">
        <v>217</v>
      </c>
      <c r="T38" s="184"/>
      <c r="U38" s="186" t="s">
        <v>98</v>
      </c>
      <c r="V38" s="183" t="s">
        <v>232</v>
      </c>
      <c r="W38" s="183"/>
      <c r="X38" s="184"/>
      <c r="Y38" s="184"/>
      <c r="Z38" s="184"/>
      <c r="AA38" s="184"/>
      <c r="AB38" s="184"/>
      <c r="AC38" s="184"/>
      <c r="AD38" s="184"/>
      <c r="AE38" s="184"/>
      <c r="AF38" s="184"/>
      <c r="AG38" s="197"/>
      <c r="AH38" s="194"/>
      <c r="AI38" s="189"/>
      <c r="AJ38" s="189"/>
      <c r="AK38" s="190"/>
      <c r="AL38" s="194"/>
      <c r="AM38" s="189"/>
      <c r="AN38" s="189"/>
      <c r="AO38" s="190"/>
    </row>
    <row r="39" spans="1:41" ht="18.75" hidden="1" customHeight="1">
      <c r="A39" s="147" t="s">
        <v>196</v>
      </c>
      <c r="B39" s="148" t="s">
        <v>196</v>
      </c>
      <c r="C39" s="148" t="s">
        <v>132</v>
      </c>
      <c r="D39" s="148" t="s">
        <v>196</v>
      </c>
      <c r="E39" s="148" t="s">
        <v>196</v>
      </c>
      <c r="F39" s="148" t="s">
        <v>196</v>
      </c>
      <c r="G39" s="148" t="s">
        <v>196</v>
      </c>
      <c r="H39" s="148" t="s">
        <v>196</v>
      </c>
      <c r="I39" s="149" t="s">
        <v>196</v>
      </c>
      <c r="J39" s="176"/>
      <c r="K39" s="177"/>
      <c r="L39" s="231"/>
      <c r="M39" s="157"/>
      <c r="N39" s="160"/>
      <c r="O39" s="180"/>
      <c r="P39" s="160"/>
      <c r="Q39" s="198" t="s">
        <v>250</v>
      </c>
      <c r="R39" s="182" t="s">
        <v>98</v>
      </c>
      <c r="S39" s="183" t="s">
        <v>217</v>
      </c>
      <c r="T39" s="183"/>
      <c r="U39" s="186" t="s">
        <v>98</v>
      </c>
      <c r="V39" s="199" t="s">
        <v>232</v>
      </c>
      <c r="W39" s="183"/>
      <c r="X39" s="183"/>
      <c r="Y39" s="183"/>
      <c r="Z39" s="184"/>
      <c r="AA39" s="184"/>
      <c r="AB39" s="184"/>
      <c r="AC39" s="184"/>
      <c r="AD39" s="184"/>
      <c r="AE39" s="184"/>
      <c r="AF39" s="184"/>
      <c r="AG39" s="197"/>
      <c r="AH39" s="194"/>
      <c r="AI39" s="189"/>
      <c r="AJ39" s="189"/>
      <c r="AK39" s="190"/>
      <c r="AL39" s="194"/>
      <c r="AM39" s="189"/>
      <c r="AN39" s="189"/>
      <c r="AO39" s="190"/>
    </row>
    <row r="40" spans="1:41" ht="18.75" hidden="1" customHeight="1">
      <c r="A40" s="147" t="s">
        <v>196</v>
      </c>
      <c r="B40" s="148" t="s">
        <v>196</v>
      </c>
      <c r="C40" s="148" t="s">
        <v>132</v>
      </c>
      <c r="D40" s="148" t="s">
        <v>196</v>
      </c>
      <c r="E40" s="148" t="s">
        <v>196</v>
      </c>
      <c r="F40" s="148" t="s">
        <v>196</v>
      </c>
      <c r="G40" s="148" t="s">
        <v>196</v>
      </c>
      <c r="H40" s="148" t="s">
        <v>196</v>
      </c>
      <c r="I40" s="149" t="s">
        <v>196</v>
      </c>
      <c r="J40" s="176"/>
      <c r="K40" s="177"/>
      <c r="L40" s="231"/>
      <c r="M40" s="157"/>
      <c r="N40" s="160"/>
      <c r="O40" s="180"/>
      <c r="P40" s="160"/>
      <c r="Q40" s="198" t="s">
        <v>253</v>
      </c>
      <c r="R40" s="182" t="s">
        <v>98</v>
      </c>
      <c r="S40" s="183" t="s">
        <v>217</v>
      </c>
      <c r="T40" s="183"/>
      <c r="U40" s="186" t="s">
        <v>98</v>
      </c>
      <c r="V40" s="199" t="s">
        <v>232</v>
      </c>
      <c r="W40" s="183"/>
      <c r="X40" s="183"/>
      <c r="Y40" s="183"/>
      <c r="Z40" s="184"/>
      <c r="AA40" s="184"/>
      <c r="AB40" s="184"/>
      <c r="AC40" s="184"/>
      <c r="AD40" s="184"/>
      <c r="AE40" s="184"/>
      <c r="AF40" s="184"/>
      <c r="AG40" s="197"/>
      <c r="AH40" s="194"/>
      <c r="AI40" s="189"/>
      <c r="AJ40" s="189"/>
      <c r="AK40" s="190"/>
      <c r="AL40" s="194"/>
      <c r="AM40" s="189"/>
      <c r="AN40" s="189"/>
      <c r="AO40" s="190"/>
    </row>
    <row r="41" spans="1:41" ht="18.75" hidden="1" customHeight="1">
      <c r="A41" s="147" t="s">
        <v>196</v>
      </c>
      <c r="B41" s="148" t="s">
        <v>196</v>
      </c>
      <c r="C41" s="148" t="s">
        <v>132</v>
      </c>
      <c r="D41" s="148" t="s">
        <v>196</v>
      </c>
      <c r="E41" s="148" t="s">
        <v>196</v>
      </c>
      <c r="F41" s="148" t="s">
        <v>196</v>
      </c>
      <c r="G41" s="148" t="s">
        <v>196</v>
      </c>
      <c r="H41" s="148" t="s">
        <v>196</v>
      </c>
      <c r="I41" s="149" t="s">
        <v>196</v>
      </c>
      <c r="J41" s="176"/>
      <c r="K41" s="177"/>
      <c r="L41" s="231"/>
      <c r="M41" s="157" t="s">
        <v>98</v>
      </c>
      <c r="N41" s="160" t="s">
        <v>243</v>
      </c>
      <c r="O41" s="180"/>
      <c r="P41" s="191"/>
      <c r="Q41" s="201" t="s">
        <v>255</v>
      </c>
      <c r="R41" s="182" t="s">
        <v>98</v>
      </c>
      <c r="S41" s="183" t="s">
        <v>217</v>
      </c>
      <c r="T41" s="183"/>
      <c r="U41" s="186" t="s">
        <v>98</v>
      </c>
      <c r="V41" s="183" t="s">
        <v>229</v>
      </c>
      <c r="W41" s="183"/>
      <c r="X41" s="186" t="s">
        <v>98</v>
      </c>
      <c r="Y41" s="183" t="s">
        <v>230</v>
      </c>
      <c r="Z41" s="187"/>
      <c r="AA41" s="187"/>
      <c r="AB41" s="187"/>
      <c r="AC41" s="187"/>
      <c r="AD41" s="202"/>
      <c r="AE41" s="202"/>
      <c r="AF41" s="202"/>
      <c r="AG41" s="203"/>
      <c r="AH41" s="194"/>
      <c r="AI41" s="189"/>
      <c r="AJ41" s="189"/>
      <c r="AK41" s="190"/>
      <c r="AL41" s="194"/>
      <c r="AM41" s="189"/>
      <c r="AN41" s="189"/>
      <c r="AO41" s="190"/>
    </row>
    <row r="42" spans="1:41" ht="18.75" hidden="1" customHeight="1">
      <c r="A42" s="147" t="s">
        <v>196</v>
      </c>
      <c r="B42" s="148" t="s">
        <v>196</v>
      </c>
      <c r="C42" s="148" t="s">
        <v>132</v>
      </c>
      <c r="D42" s="148" t="s">
        <v>196</v>
      </c>
      <c r="E42" s="148" t="s">
        <v>196</v>
      </c>
      <c r="F42" s="148" t="s">
        <v>196</v>
      </c>
      <c r="G42" s="148" t="s">
        <v>196</v>
      </c>
      <c r="H42" s="148" t="s">
        <v>196</v>
      </c>
      <c r="I42" s="149" t="s">
        <v>196</v>
      </c>
      <c r="J42" s="157" t="s">
        <v>98</v>
      </c>
      <c r="K42" s="177">
        <v>27</v>
      </c>
      <c r="L42" s="231" t="s">
        <v>279</v>
      </c>
      <c r="M42" s="157" t="s">
        <v>98</v>
      </c>
      <c r="N42" s="160" t="s">
        <v>245</v>
      </c>
      <c r="O42" s="180"/>
      <c r="P42" s="191"/>
      <c r="Q42" s="195" t="s">
        <v>257</v>
      </c>
      <c r="R42" s="182" t="s">
        <v>98</v>
      </c>
      <c r="S42" s="183" t="s">
        <v>217</v>
      </c>
      <c r="T42" s="183"/>
      <c r="U42" s="186" t="s">
        <v>98</v>
      </c>
      <c r="V42" s="183" t="s">
        <v>258</v>
      </c>
      <c r="W42" s="183"/>
      <c r="X42" s="186" t="s">
        <v>98</v>
      </c>
      <c r="Y42" s="183" t="s">
        <v>235</v>
      </c>
      <c r="Z42" s="204"/>
      <c r="AA42" s="186" t="s">
        <v>98</v>
      </c>
      <c r="AB42" s="183" t="s">
        <v>259</v>
      </c>
      <c r="AC42" s="183"/>
      <c r="AD42" s="183"/>
      <c r="AE42" s="183"/>
      <c r="AF42" s="183"/>
      <c r="AG42" s="188"/>
      <c r="AH42" s="194"/>
      <c r="AI42" s="189"/>
      <c r="AJ42" s="189"/>
      <c r="AK42" s="190"/>
      <c r="AL42" s="194"/>
      <c r="AM42" s="189"/>
      <c r="AN42" s="189"/>
      <c r="AO42" s="190"/>
    </row>
    <row r="43" spans="1:41" ht="18.75" hidden="1" customHeight="1">
      <c r="A43" s="147" t="s">
        <v>196</v>
      </c>
      <c r="B43" s="148" t="s">
        <v>196</v>
      </c>
      <c r="C43" s="148" t="s">
        <v>132</v>
      </c>
      <c r="D43" s="148" t="s">
        <v>196</v>
      </c>
      <c r="E43" s="148" t="s">
        <v>196</v>
      </c>
      <c r="F43" s="148" t="s">
        <v>196</v>
      </c>
      <c r="G43" s="148" t="s">
        <v>196</v>
      </c>
      <c r="H43" s="148" t="s">
        <v>196</v>
      </c>
      <c r="I43" s="149" t="s">
        <v>196</v>
      </c>
      <c r="J43" s="176"/>
      <c r="K43" s="177"/>
      <c r="L43" s="231" t="s">
        <v>280</v>
      </c>
      <c r="M43" s="157" t="s">
        <v>98</v>
      </c>
      <c r="N43" s="160" t="s">
        <v>251</v>
      </c>
      <c r="O43" s="180"/>
      <c r="P43" s="191"/>
      <c r="Q43" s="1257" t="s">
        <v>260</v>
      </c>
      <c r="R43" s="205" t="s">
        <v>98</v>
      </c>
      <c r="S43" s="206" t="s">
        <v>217</v>
      </c>
      <c r="T43" s="206"/>
      <c r="U43" s="207"/>
      <c r="V43" s="208"/>
      <c r="W43" s="208"/>
      <c r="X43" s="207"/>
      <c r="Y43" s="208"/>
      <c r="Z43" s="209"/>
      <c r="AA43" s="207"/>
      <c r="AB43" s="208"/>
      <c r="AC43" s="209"/>
      <c r="AD43" s="210" t="s">
        <v>98</v>
      </c>
      <c r="AE43" s="206" t="s">
        <v>261</v>
      </c>
      <c r="AF43" s="202"/>
      <c r="AG43" s="203"/>
      <c r="AH43" s="189"/>
      <c r="AI43" s="189"/>
      <c r="AJ43" s="189"/>
      <c r="AK43" s="190"/>
      <c r="AL43" s="194"/>
      <c r="AM43" s="189"/>
      <c r="AN43" s="189"/>
      <c r="AO43" s="190"/>
    </row>
    <row r="44" spans="1:41" ht="18.75" hidden="1" customHeight="1">
      <c r="A44" s="147" t="s">
        <v>196</v>
      </c>
      <c r="B44" s="148" t="s">
        <v>196</v>
      </c>
      <c r="C44" s="148" t="s">
        <v>132</v>
      </c>
      <c r="D44" s="148" t="s">
        <v>196</v>
      </c>
      <c r="E44" s="148" t="s">
        <v>196</v>
      </c>
      <c r="F44" s="148" t="s">
        <v>196</v>
      </c>
      <c r="G44" s="148" t="s">
        <v>196</v>
      </c>
      <c r="H44" s="148" t="s">
        <v>196</v>
      </c>
      <c r="I44" s="149" t="s">
        <v>196</v>
      </c>
      <c r="J44" s="176"/>
      <c r="K44" s="177"/>
      <c r="L44" s="231"/>
      <c r="M44" s="157" t="s">
        <v>98</v>
      </c>
      <c r="N44" s="160" t="s">
        <v>254</v>
      </c>
      <c r="O44" s="180"/>
      <c r="P44" s="191"/>
      <c r="Q44" s="1258"/>
      <c r="R44" s="157" t="s">
        <v>98</v>
      </c>
      <c r="S44" s="158" t="s">
        <v>262</v>
      </c>
      <c r="T44" s="158"/>
      <c r="U44" s="150"/>
      <c r="V44" s="150" t="s">
        <v>98</v>
      </c>
      <c r="W44" s="158" t="s">
        <v>263</v>
      </c>
      <c r="X44" s="150"/>
      <c r="Y44" s="150"/>
      <c r="Z44" s="150" t="s">
        <v>98</v>
      </c>
      <c r="AA44" s="158" t="s">
        <v>264</v>
      </c>
      <c r="AB44" s="137"/>
      <c r="AC44" s="158"/>
      <c r="AD44" s="150" t="s">
        <v>98</v>
      </c>
      <c r="AE44" s="158" t="s">
        <v>265</v>
      </c>
      <c r="AF44" s="211"/>
      <c r="AG44" s="212"/>
      <c r="AH44" s="189"/>
      <c r="AI44" s="189"/>
      <c r="AJ44" s="189"/>
      <c r="AK44" s="190"/>
      <c r="AL44" s="194"/>
      <c r="AM44" s="189"/>
      <c r="AN44" s="189"/>
      <c r="AO44" s="190"/>
    </row>
    <row r="45" spans="1:41" ht="18.75" hidden="1" customHeight="1">
      <c r="A45" s="147" t="s">
        <v>196</v>
      </c>
      <c r="B45" s="148" t="s">
        <v>196</v>
      </c>
      <c r="C45" s="148" t="s">
        <v>132</v>
      </c>
      <c r="D45" s="148" t="s">
        <v>196</v>
      </c>
      <c r="E45" s="148" t="s">
        <v>196</v>
      </c>
      <c r="F45" s="148" t="s">
        <v>196</v>
      </c>
      <c r="G45" s="148" t="s">
        <v>196</v>
      </c>
      <c r="H45" s="148" t="s">
        <v>196</v>
      </c>
      <c r="I45" s="149" t="s">
        <v>196</v>
      </c>
      <c r="J45" s="176"/>
      <c r="K45" s="177"/>
      <c r="L45" s="200"/>
      <c r="M45" s="179"/>
      <c r="N45" s="160"/>
      <c r="O45" s="180"/>
      <c r="P45" s="191"/>
      <c r="Q45" s="1258"/>
      <c r="R45" s="157" t="s">
        <v>98</v>
      </c>
      <c r="S45" s="158" t="s">
        <v>266</v>
      </c>
      <c r="T45" s="158"/>
      <c r="U45" s="150"/>
      <c r="V45" s="150" t="s">
        <v>98</v>
      </c>
      <c r="W45" s="158" t="s">
        <v>267</v>
      </c>
      <c r="X45" s="150"/>
      <c r="Y45" s="150"/>
      <c r="Z45" s="150" t="s">
        <v>98</v>
      </c>
      <c r="AA45" s="158" t="s">
        <v>268</v>
      </c>
      <c r="AB45" s="137"/>
      <c r="AC45" s="158"/>
      <c r="AD45" s="150" t="s">
        <v>98</v>
      </c>
      <c r="AE45" s="158" t="s">
        <v>269</v>
      </c>
      <c r="AF45" s="211"/>
      <c r="AG45" s="212"/>
      <c r="AH45" s="189"/>
      <c r="AI45" s="189"/>
      <c r="AJ45" s="189"/>
      <c r="AK45" s="190"/>
      <c r="AL45" s="194"/>
      <c r="AM45" s="189"/>
      <c r="AN45" s="189"/>
      <c r="AO45" s="190"/>
    </row>
    <row r="46" spans="1:41" ht="18.75" hidden="1" customHeight="1">
      <c r="A46" s="147" t="s">
        <v>196</v>
      </c>
      <c r="B46" s="148" t="s">
        <v>196</v>
      </c>
      <c r="C46" s="148" t="s">
        <v>132</v>
      </c>
      <c r="D46" s="148" t="s">
        <v>196</v>
      </c>
      <c r="E46" s="148" t="s">
        <v>196</v>
      </c>
      <c r="F46" s="148" t="s">
        <v>196</v>
      </c>
      <c r="G46" s="148" t="s">
        <v>196</v>
      </c>
      <c r="H46" s="148" t="s">
        <v>196</v>
      </c>
      <c r="I46" s="149" t="s">
        <v>196</v>
      </c>
      <c r="J46" s="176"/>
      <c r="K46" s="177"/>
      <c r="L46" s="178"/>
      <c r="M46" s="179"/>
      <c r="N46" s="160"/>
      <c r="O46" s="180"/>
      <c r="P46" s="191"/>
      <c r="Q46" s="1258"/>
      <c r="R46" s="157" t="s">
        <v>98</v>
      </c>
      <c r="S46" s="158" t="s">
        <v>270</v>
      </c>
      <c r="T46" s="158"/>
      <c r="U46" s="150"/>
      <c r="V46" s="150" t="s">
        <v>98</v>
      </c>
      <c r="W46" s="158" t="s">
        <v>271</v>
      </c>
      <c r="X46" s="150"/>
      <c r="Y46" s="150"/>
      <c r="Z46" s="150" t="s">
        <v>98</v>
      </c>
      <c r="AA46" s="158" t="s">
        <v>272</v>
      </c>
      <c r="AB46" s="137"/>
      <c r="AC46" s="158"/>
      <c r="AD46" s="150" t="s">
        <v>98</v>
      </c>
      <c r="AE46" s="158" t="s">
        <v>273</v>
      </c>
      <c r="AF46" s="211"/>
      <c r="AG46" s="212"/>
      <c r="AH46" s="189"/>
      <c r="AI46" s="189"/>
      <c r="AJ46" s="189"/>
      <c r="AK46" s="190"/>
      <c r="AL46" s="194"/>
      <c r="AM46" s="189"/>
      <c r="AN46" s="189"/>
      <c r="AO46" s="190"/>
    </row>
    <row r="47" spans="1:41" ht="18.75" hidden="1" customHeight="1">
      <c r="A47" s="147" t="s">
        <v>196</v>
      </c>
      <c r="B47" s="148" t="s">
        <v>196</v>
      </c>
      <c r="C47" s="148" t="s">
        <v>132</v>
      </c>
      <c r="D47" s="148" t="s">
        <v>196</v>
      </c>
      <c r="E47" s="148" t="s">
        <v>196</v>
      </c>
      <c r="F47" s="148" t="s">
        <v>196</v>
      </c>
      <c r="G47" s="148" t="s">
        <v>196</v>
      </c>
      <c r="H47" s="148" t="s">
        <v>196</v>
      </c>
      <c r="I47" s="149" t="s">
        <v>196</v>
      </c>
      <c r="J47" s="176"/>
      <c r="K47" s="177"/>
      <c r="L47" s="178"/>
      <c r="M47" s="179"/>
      <c r="N47" s="160"/>
      <c r="O47" s="180"/>
      <c r="P47" s="191"/>
      <c r="Q47" s="1258"/>
      <c r="R47" s="157" t="s">
        <v>98</v>
      </c>
      <c r="S47" s="158" t="s">
        <v>274</v>
      </c>
      <c r="T47" s="158"/>
      <c r="U47" s="150"/>
      <c r="V47" s="150" t="s">
        <v>98</v>
      </c>
      <c r="W47" s="158" t="s">
        <v>275</v>
      </c>
      <c r="X47" s="150"/>
      <c r="Y47" s="150"/>
      <c r="Z47" s="150" t="s">
        <v>98</v>
      </c>
      <c r="AA47" s="158" t="s">
        <v>276</v>
      </c>
      <c r="AB47" s="137"/>
      <c r="AC47" s="158"/>
      <c r="AD47" s="150" t="s">
        <v>98</v>
      </c>
      <c r="AE47" s="158" t="s">
        <v>277</v>
      </c>
      <c r="AF47" s="211"/>
      <c r="AG47" s="212"/>
      <c r="AH47" s="189"/>
      <c r="AI47" s="189"/>
      <c r="AJ47" s="189"/>
      <c r="AK47" s="190"/>
      <c r="AL47" s="194"/>
      <c r="AM47" s="189"/>
      <c r="AN47" s="189"/>
      <c r="AO47" s="190"/>
    </row>
    <row r="48" spans="1:41" ht="18.75" hidden="1" customHeight="1">
      <c r="A48" s="154" t="s">
        <v>196</v>
      </c>
      <c r="B48" s="155" t="s">
        <v>196</v>
      </c>
      <c r="C48" s="155" t="s">
        <v>132</v>
      </c>
      <c r="D48" s="155" t="s">
        <v>196</v>
      </c>
      <c r="E48" s="155" t="s">
        <v>196</v>
      </c>
      <c r="F48" s="155" t="s">
        <v>196</v>
      </c>
      <c r="G48" s="155" t="s">
        <v>196</v>
      </c>
      <c r="H48" s="155" t="s">
        <v>196</v>
      </c>
      <c r="I48" s="156" t="s">
        <v>196</v>
      </c>
      <c r="J48" s="213"/>
      <c r="K48" s="214"/>
      <c r="L48" s="215"/>
      <c r="M48" s="216"/>
      <c r="N48" s="217"/>
      <c r="O48" s="218"/>
      <c r="P48" s="219"/>
      <c r="Q48" s="1259"/>
      <c r="R48" s="220" t="s">
        <v>98</v>
      </c>
      <c r="S48" s="221" t="s">
        <v>278</v>
      </c>
      <c r="T48" s="221"/>
      <c r="U48" s="222"/>
      <c r="V48" s="222"/>
      <c r="W48" s="221"/>
      <c r="X48" s="222"/>
      <c r="Y48" s="222"/>
      <c r="Z48" s="222"/>
      <c r="AA48" s="221"/>
      <c r="AB48" s="223"/>
      <c r="AC48" s="221"/>
      <c r="AD48" s="222"/>
      <c r="AE48" s="221"/>
      <c r="AF48" s="224"/>
      <c r="AG48" s="225"/>
      <c r="AH48" s="226"/>
      <c r="AI48" s="226"/>
      <c r="AJ48" s="226"/>
      <c r="AK48" s="227"/>
      <c r="AL48" s="228"/>
      <c r="AM48" s="226"/>
      <c r="AN48" s="226"/>
      <c r="AO48" s="227"/>
    </row>
    <row r="49" spans="1:41" ht="18.75" hidden="1" customHeight="1">
      <c r="A49" s="144" t="s">
        <v>195</v>
      </c>
      <c r="B49" s="145" t="s">
        <v>195</v>
      </c>
      <c r="C49" s="145" t="s">
        <v>195</v>
      </c>
      <c r="D49" s="145" t="s">
        <v>134</v>
      </c>
      <c r="E49" s="145" t="s">
        <v>195</v>
      </c>
      <c r="F49" s="145" t="s">
        <v>195</v>
      </c>
      <c r="G49" s="145" t="s">
        <v>195</v>
      </c>
      <c r="H49" s="145" t="s">
        <v>195</v>
      </c>
      <c r="I49" s="146" t="s">
        <v>195</v>
      </c>
      <c r="J49" s="161"/>
      <c r="K49" s="162"/>
      <c r="L49" s="232"/>
      <c r="M49" s="233"/>
      <c r="N49" s="153"/>
      <c r="O49" s="165"/>
      <c r="P49" s="230"/>
      <c r="Q49" s="234" t="s">
        <v>281</v>
      </c>
      <c r="R49" s="167" t="s">
        <v>98</v>
      </c>
      <c r="S49" s="168" t="s">
        <v>282</v>
      </c>
      <c r="T49" s="172"/>
      <c r="U49" s="169"/>
      <c r="V49" s="170" t="s">
        <v>98</v>
      </c>
      <c r="W49" s="168" t="s">
        <v>283</v>
      </c>
      <c r="X49" s="235"/>
      <c r="Y49" s="172"/>
      <c r="Z49" s="172"/>
      <c r="AA49" s="172"/>
      <c r="AB49" s="172"/>
      <c r="AC49" s="172"/>
      <c r="AD49" s="172"/>
      <c r="AE49" s="172"/>
      <c r="AF49" s="172"/>
      <c r="AG49" s="173"/>
      <c r="AH49" s="174" t="s">
        <v>98</v>
      </c>
      <c r="AI49" s="151" t="s">
        <v>220</v>
      </c>
      <c r="AJ49" s="151"/>
      <c r="AK49" s="175"/>
      <c r="AL49" s="174" t="s">
        <v>98</v>
      </c>
      <c r="AM49" s="151" t="s">
        <v>220</v>
      </c>
      <c r="AN49" s="151"/>
      <c r="AO49" s="175"/>
    </row>
    <row r="50" spans="1:41" ht="18.75" hidden="1" customHeight="1">
      <c r="A50" s="147" t="s">
        <v>196</v>
      </c>
      <c r="B50" s="148" t="s">
        <v>196</v>
      </c>
      <c r="C50" s="148" t="s">
        <v>196</v>
      </c>
      <c r="D50" s="148" t="s">
        <v>132</v>
      </c>
      <c r="E50" s="148" t="s">
        <v>196</v>
      </c>
      <c r="F50" s="148" t="s">
        <v>196</v>
      </c>
      <c r="G50" s="148" t="s">
        <v>196</v>
      </c>
      <c r="H50" s="148" t="s">
        <v>196</v>
      </c>
      <c r="I50" s="149" t="s">
        <v>196</v>
      </c>
      <c r="J50" s="176"/>
      <c r="K50" s="177"/>
      <c r="L50" s="200"/>
      <c r="M50" s="236"/>
      <c r="N50" s="160"/>
      <c r="O50" s="180"/>
      <c r="P50" s="191"/>
      <c r="Q50" s="198" t="s">
        <v>216</v>
      </c>
      <c r="R50" s="182" t="s">
        <v>98</v>
      </c>
      <c r="S50" s="183" t="s">
        <v>217</v>
      </c>
      <c r="T50" s="183"/>
      <c r="U50" s="186" t="s">
        <v>98</v>
      </c>
      <c r="V50" s="183" t="s">
        <v>218</v>
      </c>
      <c r="W50" s="183"/>
      <c r="X50" s="183"/>
      <c r="Y50" s="186" t="s">
        <v>98</v>
      </c>
      <c r="Z50" s="204" t="s">
        <v>219</v>
      </c>
      <c r="AA50" s="204"/>
      <c r="AB50" s="204"/>
      <c r="AC50" s="186" t="s">
        <v>98</v>
      </c>
      <c r="AD50" s="204" t="s">
        <v>284</v>
      </c>
      <c r="AE50" s="204"/>
      <c r="AF50" s="184"/>
      <c r="AG50" s="197"/>
      <c r="AH50" s="157" t="s">
        <v>98</v>
      </c>
      <c r="AI50" s="158" t="s">
        <v>224</v>
      </c>
      <c r="AJ50" s="189"/>
      <c r="AK50" s="190"/>
      <c r="AL50" s="157" t="s">
        <v>98</v>
      </c>
      <c r="AM50" s="158" t="s">
        <v>224</v>
      </c>
      <c r="AN50" s="189"/>
      <c r="AO50" s="190"/>
    </row>
    <row r="51" spans="1:41" ht="18.75" hidden="1" customHeight="1">
      <c r="A51" s="147" t="s">
        <v>196</v>
      </c>
      <c r="B51" s="148" t="s">
        <v>196</v>
      </c>
      <c r="C51" s="148" t="s">
        <v>196</v>
      </c>
      <c r="D51" s="148" t="s">
        <v>132</v>
      </c>
      <c r="E51" s="148" t="s">
        <v>196</v>
      </c>
      <c r="F51" s="148" t="s">
        <v>196</v>
      </c>
      <c r="G51" s="148" t="s">
        <v>196</v>
      </c>
      <c r="H51" s="148" t="s">
        <v>196</v>
      </c>
      <c r="I51" s="149" t="s">
        <v>196</v>
      </c>
      <c r="J51" s="176"/>
      <c r="K51" s="177"/>
      <c r="L51" s="200"/>
      <c r="M51" s="236"/>
      <c r="N51" s="160"/>
      <c r="O51" s="180"/>
      <c r="P51" s="191"/>
      <c r="Q51" s="198" t="s">
        <v>24</v>
      </c>
      <c r="R51" s="182" t="s">
        <v>98</v>
      </c>
      <c r="S51" s="183" t="s">
        <v>285</v>
      </c>
      <c r="T51" s="184"/>
      <c r="U51" s="185"/>
      <c r="V51" s="186" t="s">
        <v>98</v>
      </c>
      <c r="W51" s="183" t="s">
        <v>286</v>
      </c>
      <c r="X51" s="184"/>
      <c r="Y51" s="184"/>
      <c r="Z51" s="184"/>
      <c r="AA51" s="184"/>
      <c r="AB51" s="184"/>
      <c r="AC51" s="184"/>
      <c r="AD51" s="184"/>
      <c r="AE51" s="184"/>
      <c r="AF51" s="184"/>
      <c r="AG51" s="197"/>
      <c r="AH51" s="194"/>
      <c r="AI51" s="189"/>
      <c r="AJ51" s="189"/>
      <c r="AK51" s="190"/>
      <c r="AL51" s="194"/>
      <c r="AM51" s="189"/>
      <c r="AN51" s="189"/>
      <c r="AO51" s="190"/>
    </row>
    <row r="52" spans="1:41" ht="18.75" hidden="1" customHeight="1">
      <c r="A52" s="147" t="s">
        <v>196</v>
      </c>
      <c r="B52" s="148" t="s">
        <v>196</v>
      </c>
      <c r="C52" s="148" t="s">
        <v>196</v>
      </c>
      <c r="D52" s="148" t="s">
        <v>132</v>
      </c>
      <c r="E52" s="148" t="s">
        <v>196</v>
      </c>
      <c r="F52" s="148" t="s">
        <v>196</v>
      </c>
      <c r="G52" s="148" t="s">
        <v>196</v>
      </c>
      <c r="H52" s="148" t="s">
        <v>196</v>
      </c>
      <c r="I52" s="149" t="s">
        <v>196</v>
      </c>
      <c r="J52" s="176"/>
      <c r="K52" s="177"/>
      <c r="L52" s="200"/>
      <c r="M52" s="236"/>
      <c r="N52" s="160"/>
      <c r="O52" s="180"/>
      <c r="P52" s="191"/>
      <c r="Q52" s="198" t="s">
        <v>287</v>
      </c>
      <c r="R52" s="182" t="s">
        <v>98</v>
      </c>
      <c r="S52" s="183" t="s">
        <v>222</v>
      </c>
      <c r="T52" s="184"/>
      <c r="U52" s="185"/>
      <c r="V52" s="186" t="s">
        <v>98</v>
      </c>
      <c r="W52" s="183" t="s">
        <v>223</v>
      </c>
      <c r="X52" s="184"/>
      <c r="Y52" s="184"/>
      <c r="Z52" s="184"/>
      <c r="AA52" s="184"/>
      <c r="AB52" s="184"/>
      <c r="AC52" s="184"/>
      <c r="AD52" s="184"/>
      <c r="AE52" s="184"/>
      <c r="AF52" s="184"/>
      <c r="AG52" s="197"/>
      <c r="AH52" s="194"/>
      <c r="AI52" s="189"/>
      <c r="AJ52" s="189"/>
      <c r="AK52" s="190"/>
      <c r="AL52" s="194"/>
      <c r="AM52" s="189"/>
      <c r="AN52" s="189"/>
      <c r="AO52" s="190"/>
    </row>
    <row r="53" spans="1:41" ht="18.75" hidden="1" customHeight="1">
      <c r="A53" s="147" t="s">
        <v>196</v>
      </c>
      <c r="B53" s="148" t="s">
        <v>196</v>
      </c>
      <c r="C53" s="148" t="s">
        <v>196</v>
      </c>
      <c r="D53" s="148" t="s">
        <v>132</v>
      </c>
      <c r="E53" s="148" t="s">
        <v>196</v>
      </c>
      <c r="F53" s="148" t="s">
        <v>196</v>
      </c>
      <c r="G53" s="148" t="s">
        <v>196</v>
      </c>
      <c r="H53" s="148" t="s">
        <v>196</v>
      </c>
      <c r="I53" s="149" t="s">
        <v>196</v>
      </c>
      <c r="J53" s="176"/>
      <c r="K53" s="177"/>
      <c r="L53" s="200"/>
      <c r="M53" s="236"/>
      <c r="N53" s="160"/>
      <c r="O53" s="180"/>
      <c r="P53" s="191"/>
      <c r="Q53" s="198" t="s">
        <v>288</v>
      </c>
      <c r="R53" s="182" t="s">
        <v>98</v>
      </c>
      <c r="S53" s="183" t="s">
        <v>222</v>
      </c>
      <c r="T53" s="184"/>
      <c r="U53" s="185"/>
      <c r="V53" s="186" t="s">
        <v>98</v>
      </c>
      <c r="W53" s="183" t="s">
        <v>223</v>
      </c>
      <c r="X53" s="184"/>
      <c r="Y53" s="184"/>
      <c r="Z53" s="184"/>
      <c r="AA53" s="184"/>
      <c r="AB53" s="184"/>
      <c r="AC53" s="184"/>
      <c r="AD53" s="184"/>
      <c r="AE53" s="184"/>
      <c r="AF53" s="184"/>
      <c r="AG53" s="197"/>
      <c r="AH53" s="194"/>
      <c r="AI53" s="189"/>
      <c r="AJ53" s="189"/>
      <c r="AK53" s="190"/>
      <c r="AL53" s="194"/>
      <c r="AM53" s="189"/>
      <c r="AN53" s="189"/>
      <c r="AO53" s="190"/>
    </row>
    <row r="54" spans="1:41" ht="19.5" hidden="1" customHeight="1">
      <c r="A54" s="147" t="s">
        <v>196</v>
      </c>
      <c r="B54" s="148" t="s">
        <v>196</v>
      </c>
      <c r="C54" s="148" t="s">
        <v>196</v>
      </c>
      <c r="D54" s="148" t="s">
        <v>132</v>
      </c>
      <c r="E54" s="148" t="s">
        <v>196</v>
      </c>
      <c r="F54" s="148" t="s">
        <v>196</v>
      </c>
      <c r="G54" s="148" t="s">
        <v>196</v>
      </c>
      <c r="H54" s="148" t="s">
        <v>196</v>
      </c>
      <c r="I54" s="149" t="s">
        <v>196</v>
      </c>
      <c r="J54" s="176"/>
      <c r="K54" s="177"/>
      <c r="L54" s="178"/>
      <c r="M54" s="179"/>
      <c r="N54" s="160"/>
      <c r="O54" s="180"/>
      <c r="P54" s="191"/>
      <c r="Q54" s="192" t="s">
        <v>225</v>
      </c>
      <c r="R54" s="182" t="s">
        <v>98</v>
      </c>
      <c r="S54" s="183" t="s">
        <v>222</v>
      </c>
      <c r="T54" s="184"/>
      <c r="U54" s="185"/>
      <c r="V54" s="186" t="s">
        <v>98</v>
      </c>
      <c r="W54" s="183" t="s">
        <v>226</v>
      </c>
      <c r="X54" s="186"/>
      <c r="Y54" s="183"/>
      <c r="Z54" s="187"/>
      <c r="AA54" s="187"/>
      <c r="AB54" s="187"/>
      <c r="AC54" s="187"/>
      <c r="AD54" s="187"/>
      <c r="AE54" s="187"/>
      <c r="AF54" s="187"/>
      <c r="AG54" s="193"/>
      <c r="AH54" s="189"/>
      <c r="AI54" s="189"/>
      <c r="AJ54" s="189"/>
      <c r="AK54" s="190"/>
      <c r="AL54" s="194"/>
      <c r="AM54" s="189"/>
      <c r="AN54" s="189"/>
      <c r="AO54" s="190"/>
    </row>
    <row r="55" spans="1:41" ht="19.5" hidden="1" customHeight="1">
      <c r="A55" s="147" t="s">
        <v>196</v>
      </c>
      <c r="B55" s="148" t="s">
        <v>196</v>
      </c>
      <c r="C55" s="148" t="s">
        <v>196</v>
      </c>
      <c r="D55" s="148" t="s">
        <v>132</v>
      </c>
      <c r="E55" s="148" t="s">
        <v>196</v>
      </c>
      <c r="F55" s="148" t="s">
        <v>196</v>
      </c>
      <c r="G55" s="148" t="s">
        <v>196</v>
      </c>
      <c r="H55" s="148" t="s">
        <v>196</v>
      </c>
      <c r="I55" s="149" t="s">
        <v>196</v>
      </c>
      <c r="J55" s="176"/>
      <c r="K55" s="177"/>
      <c r="L55" s="178"/>
      <c r="M55" s="179"/>
      <c r="N55" s="160"/>
      <c r="O55" s="180"/>
      <c r="P55" s="191"/>
      <c r="Q55" s="192" t="s">
        <v>227</v>
      </c>
      <c r="R55" s="182" t="s">
        <v>98</v>
      </c>
      <c r="S55" s="183" t="s">
        <v>222</v>
      </c>
      <c r="T55" s="184"/>
      <c r="U55" s="185"/>
      <c r="V55" s="186" t="s">
        <v>98</v>
      </c>
      <c r="W55" s="183" t="s">
        <v>226</v>
      </c>
      <c r="X55" s="186"/>
      <c r="Y55" s="183"/>
      <c r="Z55" s="187"/>
      <c r="AA55" s="187"/>
      <c r="AB55" s="187"/>
      <c r="AC55" s="187"/>
      <c r="AD55" s="187"/>
      <c r="AE55" s="187"/>
      <c r="AF55" s="187"/>
      <c r="AG55" s="193"/>
      <c r="AH55" s="189"/>
      <c r="AI55" s="189"/>
      <c r="AJ55" s="189"/>
      <c r="AK55" s="190"/>
      <c r="AL55" s="194"/>
      <c r="AM55" s="189"/>
      <c r="AN55" s="189"/>
      <c r="AO55" s="190"/>
    </row>
    <row r="56" spans="1:41" ht="37.5" hidden="1" customHeight="1">
      <c r="A56" s="147" t="s">
        <v>196</v>
      </c>
      <c r="B56" s="148" t="s">
        <v>196</v>
      </c>
      <c r="C56" s="148" t="s">
        <v>196</v>
      </c>
      <c r="D56" s="148" t="s">
        <v>132</v>
      </c>
      <c r="E56" s="148" t="s">
        <v>196</v>
      </c>
      <c r="F56" s="148" t="s">
        <v>196</v>
      </c>
      <c r="G56" s="148" t="s">
        <v>196</v>
      </c>
      <c r="H56" s="148" t="s">
        <v>196</v>
      </c>
      <c r="I56" s="149" t="s">
        <v>196</v>
      </c>
      <c r="J56" s="176"/>
      <c r="K56" s="177"/>
      <c r="L56" s="200"/>
      <c r="M56" s="236"/>
      <c r="N56" s="160"/>
      <c r="O56" s="180"/>
      <c r="P56" s="191"/>
      <c r="Q56" s="196" t="s">
        <v>289</v>
      </c>
      <c r="R56" s="237" t="s">
        <v>98</v>
      </c>
      <c r="S56" s="199" t="s">
        <v>217</v>
      </c>
      <c r="T56" s="238"/>
      <c r="U56" s="239" t="s">
        <v>98</v>
      </c>
      <c r="V56" s="199" t="s">
        <v>232</v>
      </c>
      <c r="W56" s="183"/>
      <c r="X56" s="183"/>
      <c r="Y56" s="183"/>
      <c r="Z56" s="183"/>
      <c r="AA56" s="183"/>
      <c r="AB56" s="183"/>
      <c r="AC56" s="183"/>
      <c r="AD56" s="183"/>
      <c r="AE56" s="183"/>
      <c r="AF56" s="183"/>
      <c r="AG56" s="188"/>
      <c r="AH56" s="194"/>
      <c r="AI56" s="189"/>
      <c r="AJ56" s="189"/>
      <c r="AK56" s="190"/>
      <c r="AL56" s="194"/>
      <c r="AM56" s="189"/>
      <c r="AN56" s="189"/>
      <c r="AO56" s="190"/>
    </row>
    <row r="57" spans="1:41" ht="18.75" hidden="1" customHeight="1">
      <c r="A57" s="147" t="s">
        <v>196</v>
      </c>
      <c r="B57" s="148" t="s">
        <v>196</v>
      </c>
      <c r="C57" s="148" t="s">
        <v>196</v>
      </c>
      <c r="D57" s="148" t="s">
        <v>132</v>
      </c>
      <c r="E57" s="148" t="s">
        <v>196</v>
      </c>
      <c r="F57" s="148" t="s">
        <v>196</v>
      </c>
      <c r="G57" s="148" t="s">
        <v>196</v>
      </c>
      <c r="H57" s="148" t="s">
        <v>196</v>
      </c>
      <c r="I57" s="149" t="s">
        <v>196</v>
      </c>
      <c r="J57" s="176"/>
      <c r="K57" s="177"/>
      <c r="L57" s="200"/>
      <c r="M57" s="236"/>
      <c r="N57" s="160"/>
      <c r="O57" s="180"/>
      <c r="P57" s="191"/>
      <c r="Q57" s="198" t="s">
        <v>290</v>
      </c>
      <c r="R57" s="237" t="s">
        <v>98</v>
      </c>
      <c r="S57" s="199" t="s">
        <v>217</v>
      </c>
      <c r="T57" s="238"/>
      <c r="U57" s="239" t="s">
        <v>98</v>
      </c>
      <c r="V57" s="199" t="s">
        <v>232</v>
      </c>
      <c r="W57" s="184"/>
      <c r="X57" s="184"/>
      <c r="Y57" s="184"/>
      <c r="Z57" s="184"/>
      <c r="AA57" s="184"/>
      <c r="AB57" s="184"/>
      <c r="AC57" s="184"/>
      <c r="AD57" s="184"/>
      <c r="AE57" s="184"/>
      <c r="AF57" s="184"/>
      <c r="AG57" s="197"/>
      <c r="AH57" s="194"/>
      <c r="AI57" s="189"/>
      <c r="AJ57" s="189"/>
      <c r="AK57" s="190"/>
      <c r="AL57" s="194"/>
      <c r="AM57" s="189"/>
      <c r="AN57" s="189"/>
      <c r="AO57" s="190"/>
    </row>
    <row r="58" spans="1:41" ht="37.5" hidden="1" customHeight="1">
      <c r="A58" s="147" t="s">
        <v>196</v>
      </c>
      <c r="B58" s="148" t="s">
        <v>196</v>
      </c>
      <c r="C58" s="148" t="s">
        <v>196</v>
      </c>
      <c r="D58" s="148" t="s">
        <v>132</v>
      </c>
      <c r="E58" s="148" t="s">
        <v>196</v>
      </c>
      <c r="F58" s="148" t="s">
        <v>196</v>
      </c>
      <c r="G58" s="148" t="s">
        <v>196</v>
      </c>
      <c r="H58" s="148" t="s">
        <v>196</v>
      </c>
      <c r="I58" s="149" t="s">
        <v>196</v>
      </c>
      <c r="J58" s="176"/>
      <c r="K58" s="177"/>
      <c r="L58" s="200"/>
      <c r="M58" s="236"/>
      <c r="N58" s="160"/>
      <c r="O58" s="180"/>
      <c r="P58" s="191"/>
      <c r="Q58" s="196" t="s">
        <v>291</v>
      </c>
      <c r="R58" s="237" t="s">
        <v>98</v>
      </c>
      <c r="S58" s="199" t="s">
        <v>217</v>
      </c>
      <c r="T58" s="238"/>
      <c r="U58" s="239" t="s">
        <v>98</v>
      </c>
      <c r="V58" s="199" t="s">
        <v>232</v>
      </c>
      <c r="W58" s="184"/>
      <c r="X58" s="184"/>
      <c r="Y58" s="184"/>
      <c r="Z58" s="184"/>
      <c r="AA58" s="184"/>
      <c r="AB58" s="184"/>
      <c r="AC58" s="184"/>
      <c r="AD58" s="184"/>
      <c r="AE58" s="184"/>
      <c r="AF58" s="184"/>
      <c r="AG58" s="197"/>
      <c r="AH58" s="194"/>
      <c r="AI58" s="189"/>
      <c r="AJ58" s="189"/>
      <c r="AK58" s="190"/>
      <c r="AL58" s="194"/>
      <c r="AM58" s="189"/>
      <c r="AN58" s="189"/>
      <c r="AO58" s="190"/>
    </row>
    <row r="59" spans="1:41" ht="18.75" hidden="1" customHeight="1">
      <c r="A59" s="147" t="s">
        <v>196</v>
      </c>
      <c r="B59" s="148" t="s">
        <v>196</v>
      </c>
      <c r="C59" s="148" t="s">
        <v>196</v>
      </c>
      <c r="D59" s="148" t="s">
        <v>132</v>
      </c>
      <c r="E59" s="148" t="s">
        <v>196</v>
      </c>
      <c r="F59" s="148" t="s">
        <v>196</v>
      </c>
      <c r="G59" s="148" t="s">
        <v>196</v>
      </c>
      <c r="H59" s="148" t="s">
        <v>196</v>
      </c>
      <c r="I59" s="149" t="s">
        <v>196</v>
      </c>
      <c r="J59" s="176"/>
      <c r="K59" s="177"/>
      <c r="L59" s="200"/>
      <c r="M59" s="236"/>
      <c r="N59" s="160"/>
      <c r="O59" s="180"/>
      <c r="P59" s="191"/>
      <c r="Q59" s="198" t="s">
        <v>292</v>
      </c>
      <c r="R59" s="237" t="s">
        <v>98</v>
      </c>
      <c r="S59" s="199" t="s">
        <v>217</v>
      </c>
      <c r="T59" s="238"/>
      <c r="U59" s="239" t="s">
        <v>98</v>
      </c>
      <c r="V59" s="199" t="s">
        <v>232</v>
      </c>
      <c r="W59" s="183"/>
      <c r="X59" s="183"/>
      <c r="Y59" s="183"/>
      <c r="Z59" s="183"/>
      <c r="AA59" s="183"/>
      <c r="AB59" s="183"/>
      <c r="AC59" s="183"/>
      <c r="AD59" s="183"/>
      <c r="AE59" s="183"/>
      <c r="AF59" s="183"/>
      <c r="AG59" s="188"/>
      <c r="AH59" s="194"/>
      <c r="AI59" s="189"/>
      <c r="AJ59" s="189"/>
      <c r="AK59" s="190"/>
      <c r="AL59" s="194"/>
      <c r="AM59" s="189"/>
      <c r="AN59" s="189"/>
      <c r="AO59" s="190"/>
    </row>
    <row r="60" spans="1:41" ht="18.75" hidden="1" customHeight="1">
      <c r="A60" s="147" t="s">
        <v>196</v>
      </c>
      <c r="B60" s="148" t="s">
        <v>196</v>
      </c>
      <c r="C60" s="148" t="s">
        <v>196</v>
      </c>
      <c r="D60" s="148" t="s">
        <v>132</v>
      </c>
      <c r="E60" s="148" t="s">
        <v>196</v>
      </c>
      <c r="F60" s="148" t="s">
        <v>196</v>
      </c>
      <c r="G60" s="148" t="s">
        <v>196</v>
      </c>
      <c r="H60" s="148" t="s">
        <v>196</v>
      </c>
      <c r="I60" s="149" t="s">
        <v>196</v>
      </c>
      <c r="J60" s="176"/>
      <c r="K60" s="177"/>
      <c r="L60" s="200"/>
      <c r="M60" s="236"/>
      <c r="N60" s="160"/>
      <c r="O60" s="180"/>
      <c r="P60" s="191"/>
      <c r="Q60" s="198" t="s">
        <v>293</v>
      </c>
      <c r="R60" s="237" t="s">
        <v>98</v>
      </c>
      <c r="S60" s="199" t="s">
        <v>217</v>
      </c>
      <c r="T60" s="238"/>
      <c r="U60" s="239" t="s">
        <v>98</v>
      </c>
      <c r="V60" s="199" t="s">
        <v>232</v>
      </c>
      <c r="W60" s="183"/>
      <c r="X60" s="183"/>
      <c r="Y60" s="183"/>
      <c r="Z60" s="183"/>
      <c r="AA60" s="183"/>
      <c r="AB60" s="183"/>
      <c r="AC60" s="183"/>
      <c r="AD60" s="183"/>
      <c r="AE60" s="183"/>
      <c r="AF60" s="183"/>
      <c r="AG60" s="188"/>
      <c r="AH60" s="194"/>
      <c r="AI60" s="189"/>
      <c r="AJ60" s="189"/>
      <c r="AK60" s="190"/>
      <c r="AL60" s="194"/>
      <c r="AM60" s="189"/>
      <c r="AN60" s="189"/>
      <c r="AO60" s="190"/>
    </row>
    <row r="61" spans="1:41" ht="18.75" hidden="1" customHeight="1">
      <c r="A61" s="147" t="s">
        <v>196</v>
      </c>
      <c r="B61" s="148" t="s">
        <v>196</v>
      </c>
      <c r="C61" s="148" t="s">
        <v>196</v>
      </c>
      <c r="D61" s="148" t="s">
        <v>132</v>
      </c>
      <c r="E61" s="148" t="s">
        <v>196</v>
      </c>
      <c r="F61" s="148" t="s">
        <v>196</v>
      </c>
      <c r="G61" s="148" t="s">
        <v>196</v>
      </c>
      <c r="H61" s="148" t="s">
        <v>196</v>
      </c>
      <c r="I61" s="149" t="s">
        <v>196</v>
      </c>
      <c r="J61" s="176"/>
      <c r="K61" s="177"/>
      <c r="L61" s="200"/>
      <c r="M61" s="236"/>
      <c r="N61" s="160"/>
      <c r="O61" s="180"/>
      <c r="P61" s="191"/>
      <c r="Q61" s="198" t="s">
        <v>99</v>
      </c>
      <c r="R61" s="182" t="s">
        <v>98</v>
      </c>
      <c r="S61" s="183" t="s">
        <v>217</v>
      </c>
      <c r="T61" s="183"/>
      <c r="U61" s="186" t="s">
        <v>98</v>
      </c>
      <c r="V61" s="183" t="s">
        <v>294</v>
      </c>
      <c r="W61" s="183"/>
      <c r="X61" s="184"/>
      <c r="Y61" s="184"/>
      <c r="Z61" s="186" t="s">
        <v>98</v>
      </c>
      <c r="AA61" s="183" t="s">
        <v>295</v>
      </c>
      <c r="AB61" s="184"/>
      <c r="AC61" s="184"/>
      <c r="AD61" s="184"/>
      <c r="AE61" s="184"/>
      <c r="AF61" s="184"/>
      <c r="AG61" s="197"/>
      <c r="AH61" s="194"/>
      <c r="AI61" s="189"/>
      <c r="AJ61" s="189"/>
      <c r="AK61" s="190"/>
      <c r="AL61" s="194"/>
      <c r="AM61" s="189"/>
      <c r="AN61" s="189"/>
      <c r="AO61" s="190"/>
    </row>
    <row r="62" spans="1:41" ht="37.5" hidden="1" customHeight="1">
      <c r="A62" s="147" t="s">
        <v>196</v>
      </c>
      <c r="B62" s="148" t="s">
        <v>196</v>
      </c>
      <c r="C62" s="148" t="s">
        <v>196</v>
      </c>
      <c r="D62" s="148" t="s">
        <v>132</v>
      </c>
      <c r="E62" s="148" t="s">
        <v>196</v>
      </c>
      <c r="F62" s="148" t="s">
        <v>196</v>
      </c>
      <c r="G62" s="148" t="s">
        <v>196</v>
      </c>
      <c r="H62" s="148" t="s">
        <v>196</v>
      </c>
      <c r="I62" s="149" t="s">
        <v>196</v>
      </c>
      <c r="J62" s="176"/>
      <c r="K62" s="177"/>
      <c r="L62" s="200"/>
      <c r="M62" s="236"/>
      <c r="N62" s="160"/>
      <c r="O62" s="180"/>
      <c r="P62" s="191"/>
      <c r="Q62" s="196" t="s">
        <v>296</v>
      </c>
      <c r="R62" s="237" t="s">
        <v>98</v>
      </c>
      <c r="S62" s="199" t="s">
        <v>217</v>
      </c>
      <c r="T62" s="238"/>
      <c r="U62" s="239" t="s">
        <v>98</v>
      </c>
      <c r="V62" s="199" t="s">
        <v>232</v>
      </c>
      <c r="W62" s="184"/>
      <c r="X62" s="184"/>
      <c r="Y62" s="184"/>
      <c r="Z62" s="184"/>
      <c r="AA62" s="184"/>
      <c r="AB62" s="184"/>
      <c r="AC62" s="184"/>
      <c r="AD62" s="184"/>
      <c r="AE62" s="184"/>
      <c r="AF62" s="184"/>
      <c r="AG62" s="197"/>
      <c r="AH62" s="194"/>
      <c r="AI62" s="189"/>
      <c r="AJ62" s="189"/>
      <c r="AK62" s="190"/>
      <c r="AL62" s="194"/>
      <c r="AM62" s="189"/>
      <c r="AN62" s="189"/>
      <c r="AO62" s="190"/>
    </row>
    <row r="63" spans="1:41" ht="18.75" hidden="1" customHeight="1">
      <c r="A63" s="147" t="s">
        <v>196</v>
      </c>
      <c r="B63" s="148" t="s">
        <v>196</v>
      </c>
      <c r="C63" s="148" t="s">
        <v>196</v>
      </c>
      <c r="D63" s="148" t="s">
        <v>132</v>
      </c>
      <c r="E63" s="148" t="s">
        <v>196</v>
      </c>
      <c r="F63" s="148" t="s">
        <v>196</v>
      </c>
      <c r="G63" s="148" t="s">
        <v>196</v>
      </c>
      <c r="H63" s="148" t="s">
        <v>196</v>
      </c>
      <c r="I63" s="149" t="s">
        <v>196</v>
      </c>
      <c r="J63" s="176"/>
      <c r="K63" s="177"/>
      <c r="L63" s="200"/>
      <c r="M63" s="236"/>
      <c r="N63" s="160"/>
      <c r="O63" s="180"/>
      <c r="P63" s="191"/>
      <c r="Q63" s="198" t="s">
        <v>100</v>
      </c>
      <c r="R63" s="182" t="s">
        <v>98</v>
      </c>
      <c r="S63" s="183" t="s">
        <v>285</v>
      </c>
      <c r="T63" s="184"/>
      <c r="U63" s="185"/>
      <c r="V63" s="186" t="s">
        <v>98</v>
      </c>
      <c r="W63" s="183" t="s">
        <v>286</v>
      </c>
      <c r="X63" s="184"/>
      <c r="Y63" s="184"/>
      <c r="Z63" s="184"/>
      <c r="AA63" s="184"/>
      <c r="AB63" s="184"/>
      <c r="AC63" s="184"/>
      <c r="AD63" s="184"/>
      <c r="AE63" s="184"/>
      <c r="AF63" s="184"/>
      <c r="AG63" s="197"/>
      <c r="AH63" s="194"/>
      <c r="AI63" s="189"/>
      <c r="AJ63" s="189"/>
      <c r="AK63" s="190"/>
      <c r="AL63" s="194"/>
      <c r="AM63" s="189"/>
      <c r="AN63" s="189"/>
      <c r="AO63" s="190"/>
    </row>
    <row r="64" spans="1:41" ht="18.75" hidden="1" customHeight="1">
      <c r="A64" s="147" t="s">
        <v>196</v>
      </c>
      <c r="B64" s="148" t="s">
        <v>196</v>
      </c>
      <c r="C64" s="148" t="s">
        <v>196</v>
      </c>
      <c r="D64" s="148" t="s">
        <v>132</v>
      </c>
      <c r="E64" s="148" t="s">
        <v>196</v>
      </c>
      <c r="F64" s="148" t="s">
        <v>196</v>
      </c>
      <c r="G64" s="148" t="s">
        <v>196</v>
      </c>
      <c r="H64" s="148" t="s">
        <v>196</v>
      </c>
      <c r="I64" s="149" t="s">
        <v>196</v>
      </c>
      <c r="J64" s="176"/>
      <c r="K64" s="177"/>
      <c r="L64" s="200"/>
      <c r="M64" s="236"/>
      <c r="N64" s="160"/>
      <c r="O64" s="180"/>
      <c r="P64" s="191"/>
      <c r="Q64" s="196" t="s">
        <v>233</v>
      </c>
      <c r="R64" s="182" t="s">
        <v>98</v>
      </c>
      <c r="S64" s="183" t="s">
        <v>217</v>
      </c>
      <c r="T64" s="183"/>
      <c r="U64" s="186" t="s">
        <v>98</v>
      </c>
      <c r="V64" s="183" t="s">
        <v>234</v>
      </c>
      <c r="W64" s="183"/>
      <c r="X64" s="186" t="s">
        <v>98</v>
      </c>
      <c r="Y64" s="183" t="s">
        <v>235</v>
      </c>
      <c r="Z64" s="183"/>
      <c r="AA64" s="183"/>
      <c r="AB64" s="183"/>
      <c r="AC64" s="183"/>
      <c r="AD64" s="183"/>
      <c r="AE64" s="183"/>
      <c r="AF64" s="183"/>
      <c r="AG64" s="188"/>
      <c r="AH64" s="194"/>
      <c r="AI64" s="189"/>
      <c r="AJ64" s="189"/>
      <c r="AK64" s="190"/>
      <c r="AL64" s="194"/>
      <c r="AM64" s="189"/>
      <c r="AN64" s="189"/>
      <c r="AO64" s="190"/>
    </row>
    <row r="65" spans="1:41" ht="18.75" hidden="1" customHeight="1">
      <c r="A65" s="147" t="s">
        <v>196</v>
      </c>
      <c r="B65" s="148" t="s">
        <v>196</v>
      </c>
      <c r="C65" s="148" t="s">
        <v>196</v>
      </c>
      <c r="D65" s="148" t="s">
        <v>132</v>
      </c>
      <c r="E65" s="148" t="s">
        <v>196</v>
      </c>
      <c r="F65" s="148" t="s">
        <v>196</v>
      </c>
      <c r="G65" s="148" t="s">
        <v>196</v>
      </c>
      <c r="H65" s="148" t="s">
        <v>196</v>
      </c>
      <c r="I65" s="149" t="s">
        <v>196</v>
      </c>
      <c r="J65" s="176"/>
      <c r="K65" s="177"/>
      <c r="L65" s="200"/>
      <c r="M65" s="157" t="s">
        <v>98</v>
      </c>
      <c r="N65" s="160" t="s">
        <v>297</v>
      </c>
      <c r="O65" s="180"/>
      <c r="P65" s="191"/>
      <c r="Q65" s="196" t="s">
        <v>236</v>
      </c>
      <c r="R65" s="237" t="s">
        <v>98</v>
      </c>
      <c r="S65" s="199" t="s">
        <v>217</v>
      </c>
      <c r="T65" s="238"/>
      <c r="U65" s="239" t="s">
        <v>98</v>
      </c>
      <c r="V65" s="199" t="s">
        <v>239</v>
      </c>
      <c r="W65" s="183"/>
      <c r="X65" s="239" t="s">
        <v>98</v>
      </c>
      <c r="Y65" s="199" t="s">
        <v>298</v>
      </c>
      <c r="Z65" s="183"/>
      <c r="AA65" s="239" t="s">
        <v>98</v>
      </c>
      <c r="AB65" s="199" t="s">
        <v>299</v>
      </c>
      <c r="AC65" s="183"/>
      <c r="AD65" s="183"/>
      <c r="AE65" s="183"/>
      <c r="AF65" s="183"/>
      <c r="AG65" s="188"/>
      <c r="AH65" s="194"/>
      <c r="AI65" s="189"/>
      <c r="AJ65" s="189"/>
      <c r="AK65" s="190"/>
      <c r="AL65" s="194"/>
      <c r="AM65" s="189"/>
      <c r="AN65" s="189"/>
      <c r="AO65" s="190"/>
    </row>
    <row r="66" spans="1:41" ht="18.75" hidden="1" customHeight="1">
      <c r="A66" s="147" t="s">
        <v>196</v>
      </c>
      <c r="B66" s="148" t="s">
        <v>196</v>
      </c>
      <c r="C66" s="148" t="s">
        <v>196</v>
      </c>
      <c r="D66" s="148" t="s">
        <v>132</v>
      </c>
      <c r="E66" s="148" t="s">
        <v>196</v>
      </c>
      <c r="F66" s="148" t="s">
        <v>196</v>
      </c>
      <c r="G66" s="148" t="s">
        <v>196</v>
      </c>
      <c r="H66" s="148" t="s">
        <v>196</v>
      </c>
      <c r="I66" s="149" t="s">
        <v>196</v>
      </c>
      <c r="J66" s="157" t="s">
        <v>98</v>
      </c>
      <c r="K66" s="177">
        <v>51</v>
      </c>
      <c r="L66" s="200" t="s">
        <v>300</v>
      </c>
      <c r="M66" s="157" t="s">
        <v>98</v>
      </c>
      <c r="N66" s="160" t="s">
        <v>301</v>
      </c>
      <c r="O66" s="180"/>
      <c r="P66" s="191"/>
      <c r="Q66" s="196" t="s">
        <v>237</v>
      </c>
      <c r="R66" s="237" t="s">
        <v>98</v>
      </c>
      <c r="S66" s="199" t="s">
        <v>217</v>
      </c>
      <c r="T66" s="238"/>
      <c r="U66" s="239" t="s">
        <v>98</v>
      </c>
      <c r="V66" s="199" t="s">
        <v>232</v>
      </c>
      <c r="W66" s="183"/>
      <c r="X66" s="183"/>
      <c r="Y66" s="183"/>
      <c r="Z66" s="183"/>
      <c r="AA66" s="183"/>
      <c r="AB66" s="183"/>
      <c r="AC66" s="183"/>
      <c r="AD66" s="183"/>
      <c r="AE66" s="183"/>
      <c r="AF66" s="183"/>
      <c r="AG66" s="188"/>
      <c r="AH66" s="194"/>
      <c r="AI66" s="189"/>
      <c r="AJ66" s="189"/>
      <c r="AK66" s="190"/>
      <c r="AL66" s="194"/>
      <c r="AM66" s="189"/>
      <c r="AN66" s="189"/>
      <c r="AO66" s="190"/>
    </row>
    <row r="67" spans="1:41" ht="18.75" hidden="1" customHeight="1">
      <c r="A67" s="147" t="s">
        <v>196</v>
      </c>
      <c r="B67" s="148" t="s">
        <v>196</v>
      </c>
      <c r="C67" s="148" t="s">
        <v>196</v>
      </c>
      <c r="D67" s="148" t="s">
        <v>132</v>
      </c>
      <c r="E67" s="148" t="s">
        <v>196</v>
      </c>
      <c r="F67" s="148" t="s">
        <v>196</v>
      </c>
      <c r="G67" s="148" t="s">
        <v>196</v>
      </c>
      <c r="H67" s="148" t="s">
        <v>196</v>
      </c>
      <c r="I67" s="149" t="s">
        <v>196</v>
      </c>
      <c r="J67" s="176"/>
      <c r="K67" s="177"/>
      <c r="L67" s="200"/>
      <c r="M67" s="157" t="s">
        <v>98</v>
      </c>
      <c r="N67" s="160" t="s">
        <v>302</v>
      </c>
      <c r="O67" s="180"/>
      <c r="P67" s="191"/>
      <c r="Q67" s="240" t="s">
        <v>303</v>
      </c>
      <c r="R67" s="237" t="s">
        <v>98</v>
      </c>
      <c r="S67" s="199" t="s">
        <v>217</v>
      </c>
      <c r="T67" s="238"/>
      <c r="U67" s="239" t="s">
        <v>98</v>
      </c>
      <c r="V67" s="199" t="s">
        <v>232</v>
      </c>
      <c r="W67" s="184"/>
      <c r="X67" s="184"/>
      <c r="Y67" s="184"/>
      <c r="Z67" s="184"/>
      <c r="AA67" s="184"/>
      <c r="AB67" s="184"/>
      <c r="AC67" s="184"/>
      <c r="AD67" s="184"/>
      <c r="AE67" s="184"/>
      <c r="AF67" s="184"/>
      <c r="AG67" s="197"/>
      <c r="AH67" s="194"/>
      <c r="AI67" s="189"/>
      <c r="AJ67" s="189"/>
      <c r="AK67" s="190"/>
      <c r="AL67" s="194"/>
      <c r="AM67" s="189"/>
      <c r="AN67" s="189"/>
      <c r="AO67" s="190"/>
    </row>
    <row r="68" spans="1:41" ht="18.75" hidden="1" customHeight="1">
      <c r="A68" s="147" t="s">
        <v>196</v>
      </c>
      <c r="B68" s="148" t="s">
        <v>196</v>
      </c>
      <c r="C68" s="148" t="s">
        <v>196</v>
      </c>
      <c r="D68" s="148" t="s">
        <v>132</v>
      </c>
      <c r="E68" s="148" t="s">
        <v>196</v>
      </c>
      <c r="F68" s="148" t="s">
        <v>196</v>
      </c>
      <c r="G68" s="148" t="s">
        <v>196</v>
      </c>
      <c r="H68" s="148" t="s">
        <v>196</v>
      </c>
      <c r="I68" s="149" t="s">
        <v>196</v>
      </c>
      <c r="J68" s="176"/>
      <c r="K68" s="177"/>
      <c r="L68" s="200"/>
      <c r="M68" s="157" t="s">
        <v>98</v>
      </c>
      <c r="N68" s="160" t="s">
        <v>304</v>
      </c>
      <c r="O68" s="180"/>
      <c r="P68" s="191"/>
      <c r="Q68" s="198" t="s">
        <v>305</v>
      </c>
      <c r="R68" s="237" t="s">
        <v>98</v>
      </c>
      <c r="S68" s="199" t="s">
        <v>217</v>
      </c>
      <c r="T68" s="238"/>
      <c r="U68" s="239" t="s">
        <v>98</v>
      </c>
      <c r="V68" s="199" t="s">
        <v>232</v>
      </c>
      <c r="W68" s="184"/>
      <c r="X68" s="184"/>
      <c r="Y68" s="184"/>
      <c r="Z68" s="184"/>
      <c r="AA68" s="184"/>
      <c r="AB68" s="184"/>
      <c r="AC68" s="184"/>
      <c r="AD68" s="184"/>
      <c r="AE68" s="184"/>
      <c r="AF68" s="184"/>
      <c r="AG68" s="197"/>
      <c r="AH68" s="194"/>
      <c r="AI68" s="189"/>
      <c r="AJ68" s="189"/>
      <c r="AK68" s="190"/>
      <c r="AL68" s="194"/>
      <c r="AM68" s="189"/>
      <c r="AN68" s="189"/>
      <c r="AO68" s="190"/>
    </row>
    <row r="69" spans="1:41" ht="18.75" hidden="1" customHeight="1">
      <c r="A69" s="147" t="s">
        <v>196</v>
      </c>
      <c r="B69" s="148" t="s">
        <v>196</v>
      </c>
      <c r="C69" s="148" t="s">
        <v>196</v>
      </c>
      <c r="D69" s="148" t="s">
        <v>132</v>
      </c>
      <c r="E69" s="148" t="s">
        <v>196</v>
      </c>
      <c r="F69" s="148" t="s">
        <v>196</v>
      </c>
      <c r="G69" s="148" t="s">
        <v>196</v>
      </c>
      <c r="H69" s="148" t="s">
        <v>196</v>
      </c>
      <c r="I69" s="149" t="s">
        <v>196</v>
      </c>
      <c r="J69" s="176"/>
      <c r="K69" s="177"/>
      <c r="L69" s="200"/>
      <c r="M69" s="236"/>
      <c r="N69" s="160"/>
      <c r="O69" s="180"/>
      <c r="P69" s="191"/>
      <c r="Q69" s="198" t="s">
        <v>306</v>
      </c>
      <c r="R69" s="237" t="s">
        <v>98</v>
      </c>
      <c r="S69" s="199" t="s">
        <v>217</v>
      </c>
      <c r="T69" s="238"/>
      <c r="U69" s="239" t="s">
        <v>98</v>
      </c>
      <c r="V69" s="199" t="s">
        <v>232</v>
      </c>
      <c r="W69" s="184"/>
      <c r="X69" s="184"/>
      <c r="Y69" s="184"/>
      <c r="Z69" s="184"/>
      <c r="AA69" s="184"/>
      <c r="AB69" s="184"/>
      <c r="AC69" s="184"/>
      <c r="AD69" s="184"/>
      <c r="AE69" s="184"/>
      <c r="AF69" s="184"/>
      <c r="AG69" s="197"/>
      <c r="AH69" s="194"/>
      <c r="AI69" s="189"/>
      <c r="AJ69" s="189"/>
      <c r="AK69" s="190"/>
      <c r="AL69" s="194"/>
      <c r="AM69" s="189"/>
      <c r="AN69" s="189"/>
      <c r="AO69" s="190"/>
    </row>
    <row r="70" spans="1:41" ht="18.75" hidden="1" customHeight="1">
      <c r="A70" s="147" t="s">
        <v>196</v>
      </c>
      <c r="B70" s="148" t="s">
        <v>196</v>
      </c>
      <c r="C70" s="148" t="s">
        <v>196</v>
      </c>
      <c r="D70" s="148" t="s">
        <v>132</v>
      </c>
      <c r="E70" s="148" t="s">
        <v>196</v>
      </c>
      <c r="F70" s="148" t="s">
        <v>196</v>
      </c>
      <c r="G70" s="148" t="s">
        <v>196</v>
      </c>
      <c r="H70" s="148" t="s">
        <v>196</v>
      </c>
      <c r="I70" s="149" t="s">
        <v>196</v>
      </c>
      <c r="J70" s="176"/>
      <c r="K70" s="177"/>
      <c r="L70" s="200"/>
      <c r="M70" s="236"/>
      <c r="N70" s="160"/>
      <c r="O70" s="180"/>
      <c r="P70" s="191"/>
      <c r="Q70" s="198" t="s">
        <v>307</v>
      </c>
      <c r="R70" s="182" t="s">
        <v>98</v>
      </c>
      <c r="S70" s="183" t="s">
        <v>217</v>
      </c>
      <c r="T70" s="183"/>
      <c r="U70" s="186" t="s">
        <v>98</v>
      </c>
      <c r="V70" s="183" t="s">
        <v>229</v>
      </c>
      <c r="W70" s="183"/>
      <c r="X70" s="186" t="s">
        <v>98</v>
      </c>
      <c r="Y70" s="183" t="s">
        <v>230</v>
      </c>
      <c r="Z70" s="184"/>
      <c r="AA70" s="184"/>
      <c r="AB70" s="184"/>
      <c r="AC70" s="184"/>
      <c r="AD70" s="184"/>
      <c r="AE70" s="184"/>
      <c r="AF70" s="184"/>
      <c r="AG70" s="197"/>
      <c r="AH70" s="194"/>
      <c r="AI70" s="189"/>
      <c r="AJ70" s="189"/>
      <c r="AK70" s="190"/>
      <c r="AL70" s="194"/>
      <c r="AM70" s="189"/>
      <c r="AN70" s="189"/>
      <c r="AO70" s="190"/>
    </row>
    <row r="71" spans="1:41" ht="18.75" hidden="1" customHeight="1">
      <c r="A71" s="147" t="s">
        <v>196</v>
      </c>
      <c r="B71" s="148" t="s">
        <v>196</v>
      </c>
      <c r="C71" s="148" t="s">
        <v>196</v>
      </c>
      <c r="D71" s="148" t="s">
        <v>132</v>
      </c>
      <c r="E71" s="148" t="s">
        <v>196</v>
      </c>
      <c r="F71" s="148" t="s">
        <v>196</v>
      </c>
      <c r="G71" s="148" t="s">
        <v>196</v>
      </c>
      <c r="H71" s="148" t="s">
        <v>196</v>
      </c>
      <c r="I71" s="149" t="s">
        <v>196</v>
      </c>
      <c r="J71" s="176"/>
      <c r="K71" s="177"/>
      <c r="L71" s="200"/>
      <c r="M71" s="236"/>
      <c r="N71" s="160"/>
      <c r="O71" s="180"/>
      <c r="P71" s="191"/>
      <c r="Q71" s="198" t="s">
        <v>308</v>
      </c>
      <c r="R71" s="237" t="s">
        <v>98</v>
      </c>
      <c r="S71" s="199" t="s">
        <v>217</v>
      </c>
      <c r="T71" s="238"/>
      <c r="U71" s="239" t="s">
        <v>98</v>
      </c>
      <c r="V71" s="199" t="s">
        <v>232</v>
      </c>
      <c r="W71" s="184"/>
      <c r="X71" s="184"/>
      <c r="Y71" s="184"/>
      <c r="Z71" s="184"/>
      <c r="AA71" s="184"/>
      <c r="AB71" s="184"/>
      <c r="AC71" s="184"/>
      <c r="AD71" s="184"/>
      <c r="AE71" s="184"/>
      <c r="AF71" s="184"/>
      <c r="AG71" s="197"/>
      <c r="AH71" s="194"/>
      <c r="AI71" s="189"/>
      <c r="AJ71" s="189"/>
      <c r="AK71" s="190"/>
      <c r="AL71" s="194"/>
      <c r="AM71" s="189"/>
      <c r="AN71" s="189"/>
      <c r="AO71" s="190"/>
    </row>
    <row r="72" spans="1:41" ht="18.75" hidden="1" customHeight="1">
      <c r="A72" s="147" t="s">
        <v>196</v>
      </c>
      <c r="B72" s="148" t="s">
        <v>196</v>
      </c>
      <c r="C72" s="148" t="s">
        <v>196</v>
      </c>
      <c r="D72" s="148" t="s">
        <v>132</v>
      </c>
      <c r="E72" s="148" t="s">
        <v>196</v>
      </c>
      <c r="F72" s="148" t="s">
        <v>196</v>
      </c>
      <c r="G72" s="148" t="s">
        <v>196</v>
      </c>
      <c r="H72" s="148" t="s">
        <v>196</v>
      </c>
      <c r="I72" s="149" t="s">
        <v>196</v>
      </c>
      <c r="J72" s="176"/>
      <c r="K72" s="177"/>
      <c r="L72" s="200"/>
      <c r="M72" s="236"/>
      <c r="N72" s="160"/>
      <c r="O72" s="180"/>
      <c r="P72" s="191"/>
      <c r="Q72" s="198" t="s">
        <v>309</v>
      </c>
      <c r="R72" s="237" t="s">
        <v>98</v>
      </c>
      <c r="S72" s="199" t="s">
        <v>217</v>
      </c>
      <c r="T72" s="238"/>
      <c r="U72" s="239" t="s">
        <v>98</v>
      </c>
      <c r="V72" s="199" t="s">
        <v>232</v>
      </c>
      <c r="W72" s="184"/>
      <c r="X72" s="184"/>
      <c r="Y72" s="184"/>
      <c r="Z72" s="184"/>
      <c r="AA72" s="184"/>
      <c r="AB72" s="184"/>
      <c r="AC72" s="184"/>
      <c r="AD72" s="184"/>
      <c r="AE72" s="184"/>
      <c r="AF72" s="184"/>
      <c r="AG72" s="197"/>
      <c r="AH72" s="194"/>
      <c r="AI72" s="189"/>
      <c r="AJ72" s="189"/>
      <c r="AK72" s="190"/>
      <c r="AL72" s="194"/>
      <c r="AM72" s="189"/>
      <c r="AN72" s="189"/>
      <c r="AO72" s="190"/>
    </row>
    <row r="73" spans="1:41" ht="18.75" hidden="1" customHeight="1">
      <c r="A73" s="147" t="s">
        <v>196</v>
      </c>
      <c r="B73" s="148" t="s">
        <v>196</v>
      </c>
      <c r="C73" s="148" t="s">
        <v>196</v>
      </c>
      <c r="D73" s="148" t="s">
        <v>132</v>
      </c>
      <c r="E73" s="148" t="s">
        <v>196</v>
      </c>
      <c r="F73" s="148" t="s">
        <v>196</v>
      </c>
      <c r="G73" s="148" t="s">
        <v>196</v>
      </c>
      <c r="H73" s="148" t="s">
        <v>196</v>
      </c>
      <c r="I73" s="149" t="s">
        <v>196</v>
      </c>
      <c r="J73" s="176"/>
      <c r="K73" s="177"/>
      <c r="L73" s="200"/>
      <c r="M73" s="236"/>
      <c r="N73" s="160"/>
      <c r="O73" s="180"/>
      <c r="P73" s="191"/>
      <c r="Q73" s="198" t="s">
        <v>310</v>
      </c>
      <c r="R73" s="237" t="s">
        <v>98</v>
      </c>
      <c r="S73" s="199" t="s">
        <v>217</v>
      </c>
      <c r="T73" s="238"/>
      <c r="U73" s="239" t="s">
        <v>98</v>
      </c>
      <c r="V73" s="199" t="s">
        <v>232</v>
      </c>
      <c r="W73" s="184"/>
      <c r="X73" s="184"/>
      <c r="Y73" s="184"/>
      <c r="Z73" s="184"/>
      <c r="AA73" s="184"/>
      <c r="AB73" s="184"/>
      <c r="AC73" s="184"/>
      <c r="AD73" s="184"/>
      <c r="AE73" s="184"/>
      <c r="AF73" s="184"/>
      <c r="AG73" s="197"/>
      <c r="AH73" s="194"/>
      <c r="AI73" s="189"/>
      <c r="AJ73" s="189"/>
      <c r="AK73" s="190"/>
      <c r="AL73" s="194"/>
      <c r="AM73" s="189"/>
      <c r="AN73" s="189"/>
      <c r="AO73" s="190"/>
    </row>
    <row r="74" spans="1:41" ht="18.75" hidden="1" customHeight="1">
      <c r="A74" s="147" t="s">
        <v>196</v>
      </c>
      <c r="B74" s="148" t="s">
        <v>196</v>
      </c>
      <c r="C74" s="148" t="s">
        <v>196</v>
      </c>
      <c r="D74" s="148" t="s">
        <v>132</v>
      </c>
      <c r="E74" s="148" t="s">
        <v>196</v>
      </c>
      <c r="F74" s="148" t="s">
        <v>196</v>
      </c>
      <c r="G74" s="148" t="s">
        <v>196</v>
      </c>
      <c r="H74" s="148" t="s">
        <v>196</v>
      </c>
      <c r="I74" s="149" t="s">
        <v>196</v>
      </c>
      <c r="J74" s="176"/>
      <c r="K74" s="177"/>
      <c r="L74" s="200"/>
      <c r="M74" s="236"/>
      <c r="N74" s="160"/>
      <c r="O74" s="180"/>
      <c r="P74" s="191"/>
      <c r="Q74" s="198" t="s">
        <v>103</v>
      </c>
      <c r="R74" s="182" t="s">
        <v>98</v>
      </c>
      <c r="S74" s="183" t="s">
        <v>217</v>
      </c>
      <c r="T74" s="183"/>
      <c r="U74" s="186" t="s">
        <v>98</v>
      </c>
      <c r="V74" s="183" t="s">
        <v>229</v>
      </c>
      <c r="W74" s="183"/>
      <c r="X74" s="186" t="s">
        <v>98</v>
      </c>
      <c r="Y74" s="183" t="s">
        <v>230</v>
      </c>
      <c r="Z74" s="184"/>
      <c r="AA74" s="184"/>
      <c r="AB74" s="184"/>
      <c r="AC74" s="184"/>
      <c r="AD74" s="184"/>
      <c r="AE74" s="184"/>
      <c r="AF74" s="184"/>
      <c r="AG74" s="197"/>
      <c r="AH74" s="194"/>
      <c r="AI74" s="189"/>
      <c r="AJ74" s="189"/>
      <c r="AK74" s="190"/>
      <c r="AL74" s="194"/>
      <c r="AM74" s="189"/>
      <c r="AN74" s="189"/>
      <c r="AO74" s="190"/>
    </row>
    <row r="75" spans="1:41" ht="18.75" hidden="1" customHeight="1">
      <c r="A75" s="147" t="s">
        <v>196</v>
      </c>
      <c r="B75" s="148" t="s">
        <v>196</v>
      </c>
      <c r="C75" s="148" t="s">
        <v>196</v>
      </c>
      <c r="D75" s="148" t="s">
        <v>132</v>
      </c>
      <c r="E75" s="148" t="s">
        <v>196</v>
      </c>
      <c r="F75" s="148" t="s">
        <v>196</v>
      </c>
      <c r="G75" s="148" t="s">
        <v>196</v>
      </c>
      <c r="H75" s="148" t="s">
        <v>196</v>
      </c>
      <c r="I75" s="149" t="s">
        <v>196</v>
      </c>
      <c r="J75" s="176"/>
      <c r="K75" s="177"/>
      <c r="L75" s="200"/>
      <c r="M75" s="236"/>
      <c r="N75" s="160"/>
      <c r="O75" s="180"/>
      <c r="P75" s="191"/>
      <c r="Q75" s="198" t="s">
        <v>104</v>
      </c>
      <c r="R75" s="182" t="s">
        <v>98</v>
      </c>
      <c r="S75" s="183" t="s">
        <v>285</v>
      </c>
      <c r="T75" s="184"/>
      <c r="U75" s="185"/>
      <c r="V75" s="186" t="s">
        <v>98</v>
      </c>
      <c r="W75" s="183" t="s">
        <v>286</v>
      </c>
      <c r="X75" s="184"/>
      <c r="Y75" s="184"/>
      <c r="Z75" s="184"/>
      <c r="AA75" s="184"/>
      <c r="AB75" s="184"/>
      <c r="AC75" s="184"/>
      <c r="AD75" s="184"/>
      <c r="AE75" s="184"/>
      <c r="AF75" s="184"/>
      <c r="AG75" s="197"/>
      <c r="AH75" s="194"/>
      <c r="AI75" s="189"/>
      <c r="AJ75" s="189"/>
      <c r="AK75" s="190"/>
      <c r="AL75" s="194"/>
      <c r="AM75" s="189"/>
      <c r="AN75" s="189"/>
      <c r="AO75" s="190"/>
    </row>
    <row r="76" spans="1:41" ht="18.75" hidden="1" customHeight="1">
      <c r="A76" s="147" t="s">
        <v>196</v>
      </c>
      <c r="B76" s="148" t="s">
        <v>196</v>
      </c>
      <c r="C76" s="148" t="s">
        <v>196</v>
      </c>
      <c r="D76" s="148" t="s">
        <v>132</v>
      </c>
      <c r="E76" s="148" t="s">
        <v>196</v>
      </c>
      <c r="F76" s="148" t="s">
        <v>196</v>
      </c>
      <c r="G76" s="148" t="s">
        <v>196</v>
      </c>
      <c r="H76" s="148" t="s">
        <v>196</v>
      </c>
      <c r="I76" s="149" t="s">
        <v>196</v>
      </c>
      <c r="J76" s="176"/>
      <c r="K76" s="177"/>
      <c r="L76" s="200"/>
      <c r="M76" s="236"/>
      <c r="N76" s="160"/>
      <c r="O76" s="180"/>
      <c r="P76" s="191"/>
      <c r="Q76" s="198" t="s">
        <v>56</v>
      </c>
      <c r="R76" s="182" t="s">
        <v>98</v>
      </c>
      <c r="S76" s="183" t="s">
        <v>217</v>
      </c>
      <c r="T76" s="183"/>
      <c r="U76" s="186" t="s">
        <v>98</v>
      </c>
      <c r="V76" s="183" t="s">
        <v>229</v>
      </c>
      <c r="W76" s="183"/>
      <c r="X76" s="186" t="s">
        <v>98</v>
      </c>
      <c r="Y76" s="183" t="s">
        <v>230</v>
      </c>
      <c r="Z76" s="184"/>
      <c r="AA76" s="184"/>
      <c r="AB76" s="184"/>
      <c r="AC76" s="184"/>
      <c r="AD76" s="184"/>
      <c r="AE76" s="184"/>
      <c r="AF76" s="184"/>
      <c r="AG76" s="197"/>
      <c r="AH76" s="194"/>
      <c r="AI76" s="189"/>
      <c r="AJ76" s="189"/>
      <c r="AK76" s="190"/>
      <c r="AL76" s="194"/>
      <c r="AM76" s="189"/>
      <c r="AN76" s="189"/>
      <c r="AO76" s="190"/>
    </row>
    <row r="77" spans="1:41" ht="18.75" hidden="1" customHeight="1">
      <c r="A77" s="147" t="s">
        <v>196</v>
      </c>
      <c r="B77" s="148" t="s">
        <v>196</v>
      </c>
      <c r="C77" s="148" t="s">
        <v>196</v>
      </c>
      <c r="D77" s="148" t="s">
        <v>132</v>
      </c>
      <c r="E77" s="148" t="s">
        <v>196</v>
      </c>
      <c r="F77" s="148" t="s">
        <v>196</v>
      </c>
      <c r="G77" s="148" t="s">
        <v>196</v>
      </c>
      <c r="H77" s="148" t="s">
        <v>196</v>
      </c>
      <c r="I77" s="149" t="s">
        <v>196</v>
      </c>
      <c r="J77" s="176"/>
      <c r="K77" s="177"/>
      <c r="L77" s="200"/>
      <c r="M77" s="236"/>
      <c r="N77" s="160"/>
      <c r="O77" s="180"/>
      <c r="P77" s="191"/>
      <c r="Q77" s="198" t="s">
        <v>158</v>
      </c>
      <c r="R77" s="182" t="s">
        <v>98</v>
      </c>
      <c r="S77" s="183" t="s">
        <v>217</v>
      </c>
      <c r="T77" s="183"/>
      <c r="U77" s="186" t="s">
        <v>98</v>
      </c>
      <c r="V77" s="183" t="s">
        <v>229</v>
      </c>
      <c r="W77" s="183"/>
      <c r="X77" s="186" t="s">
        <v>98</v>
      </c>
      <c r="Y77" s="183" t="s">
        <v>230</v>
      </c>
      <c r="Z77" s="184"/>
      <c r="AA77" s="184"/>
      <c r="AB77" s="184"/>
      <c r="AC77" s="184"/>
      <c r="AD77" s="184"/>
      <c r="AE77" s="184"/>
      <c r="AF77" s="184"/>
      <c r="AG77" s="197"/>
      <c r="AH77" s="194"/>
      <c r="AI77" s="189"/>
      <c r="AJ77" s="189"/>
      <c r="AK77" s="190"/>
      <c r="AL77" s="194"/>
      <c r="AM77" s="189"/>
      <c r="AN77" s="189"/>
      <c r="AO77" s="190"/>
    </row>
    <row r="78" spans="1:41" ht="18.75" hidden="1" customHeight="1">
      <c r="A78" s="147" t="s">
        <v>196</v>
      </c>
      <c r="B78" s="148" t="s">
        <v>196</v>
      </c>
      <c r="C78" s="148" t="s">
        <v>196</v>
      </c>
      <c r="D78" s="148" t="s">
        <v>132</v>
      </c>
      <c r="E78" s="148" t="s">
        <v>196</v>
      </c>
      <c r="F78" s="148" t="s">
        <v>196</v>
      </c>
      <c r="G78" s="148" t="s">
        <v>196</v>
      </c>
      <c r="H78" s="148" t="s">
        <v>196</v>
      </c>
      <c r="I78" s="149" t="s">
        <v>196</v>
      </c>
      <c r="J78" s="176"/>
      <c r="K78" s="177"/>
      <c r="L78" s="200"/>
      <c r="M78" s="236"/>
      <c r="N78" s="160"/>
      <c r="O78" s="180"/>
      <c r="P78" s="191"/>
      <c r="Q78" s="198" t="s">
        <v>311</v>
      </c>
      <c r="R78" s="237" t="s">
        <v>98</v>
      </c>
      <c r="S78" s="199" t="s">
        <v>217</v>
      </c>
      <c r="T78" s="238"/>
      <c r="U78" s="239" t="s">
        <v>98</v>
      </c>
      <c r="V78" s="199" t="s">
        <v>232</v>
      </c>
      <c r="W78" s="184"/>
      <c r="X78" s="184"/>
      <c r="Y78" s="184"/>
      <c r="Z78" s="184"/>
      <c r="AA78" s="184"/>
      <c r="AB78" s="184"/>
      <c r="AC78" s="184"/>
      <c r="AD78" s="184"/>
      <c r="AE78" s="184"/>
      <c r="AF78" s="184"/>
      <c r="AG78" s="197"/>
      <c r="AH78" s="194"/>
      <c r="AI78" s="189"/>
      <c r="AJ78" s="189"/>
      <c r="AK78" s="190"/>
      <c r="AL78" s="194"/>
      <c r="AM78" s="189"/>
      <c r="AN78" s="189"/>
      <c r="AO78" s="190"/>
    </row>
    <row r="79" spans="1:41" ht="18.75" hidden="1" customHeight="1">
      <c r="A79" s="147" t="s">
        <v>196</v>
      </c>
      <c r="B79" s="148" t="s">
        <v>196</v>
      </c>
      <c r="C79" s="148" t="s">
        <v>196</v>
      </c>
      <c r="D79" s="148" t="s">
        <v>132</v>
      </c>
      <c r="E79" s="148" t="s">
        <v>196</v>
      </c>
      <c r="F79" s="148" t="s">
        <v>196</v>
      </c>
      <c r="G79" s="148" t="s">
        <v>196</v>
      </c>
      <c r="H79" s="148" t="s">
        <v>196</v>
      </c>
      <c r="I79" s="149" t="s">
        <v>196</v>
      </c>
      <c r="J79" s="176"/>
      <c r="K79" s="177"/>
      <c r="L79" s="200"/>
      <c r="M79" s="236"/>
      <c r="N79" s="160"/>
      <c r="O79" s="180"/>
      <c r="P79" s="191"/>
      <c r="Q79" s="195" t="s">
        <v>312</v>
      </c>
      <c r="R79" s="237" t="s">
        <v>98</v>
      </c>
      <c r="S79" s="199" t="s">
        <v>217</v>
      </c>
      <c r="T79" s="238"/>
      <c r="U79" s="239" t="s">
        <v>98</v>
      </c>
      <c r="V79" s="199" t="s">
        <v>232</v>
      </c>
      <c r="W79" s="184"/>
      <c r="X79" s="184"/>
      <c r="Y79" s="184"/>
      <c r="Z79" s="184"/>
      <c r="AA79" s="184"/>
      <c r="AB79" s="184"/>
      <c r="AC79" s="184"/>
      <c r="AD79" s="184"/>
      <c r="AE79" s="184"/>
      <c r="AF79" s="184"/>
      <c r="AG79" s="197"/>
      <c r="AH79" s="194"/>
      <c r="AI79" s="189"/>
      <c r="AJ79" s="189"/>
      <c r="AK79" s="190"/>
      <c r="AL79" s="194"/>
      <c r="AM79" s="189"/>
      <c r="AN79" s="189"/>
      <c r="AO79" s="190"/>
    </row>
    <row r="80" spans="1:41" ht="18.75" hidden="1" customHeight="1">
      <c r="A80" s="147" t="s">
        <v>196</v>
      </c>
      <c r="B80" s="148" t="s">
        <v>196</v>
      </c>
      <c r="C80" s="148" t="s">
        <v>196</v>
      </c>
      <c r="D80" s="148" t="s">
        <v>132</v>
      </c>
      <c r="E80" s="148" t="s">
        <v>196</v>
      </c>
      <c r="F80" s="148" t="s">
        <v>196</v>
      </c>
      <c r="G80" s="148" t="s">
        <v>196</v>
      </c>
      <c r="H80" s="148" t="s">
        <v>196</v>
      </c>
      <c r="I80" s="149" t="s">
        <v>196</v>
      </c>
      <c r="J80" s="176"/>
      <c r="K80" s="177"/>
      <c r="L80" s="200"/>
      <c r="M80" s="236"/>
      <c r="N80" s="160"/>
      <c r="O80" s="180"/>
      <c r="P80" s="191"/>
      <c r="Q80" s="198" t="s">
        <v>313</v>
      </c>
      <c r="R80" s="237" t="s">
        <v>98</v>
      </c>
      <c r="S80" s="199" t="s">
        <v>217</v>
      </c>
      <c r="T80" s="238"/>
      <c r="U80" s="239" t="s">
        <v>98</v>
      </c>
      <c r="V80" s="199" t="s">
        <v>232</v>
      </c>
      <c r="W80" s="184"/>
      <c r="X80" s="184"/>
      <c r="Y80" s="184"/>
      <c r="Z80" s="184"/>
      <c r="AA80" s="184"/>
      <c r="AB80" s="184"/>
      <c r="AC80" s="184"/>
      <c r="AD80" s="184"/>
      <c r="AE80" s="184"/>
      <c r="AF80" s="184"/>
      <c r="AG80" s="197"/>
      <c r="AH80" s="194"/>
      <c r="AI80" s="189"/>
      <c r="AJ80" s="189"/>
      <c r="AK80" s="190"/>
      <c r="AL80" s="194"/>
      <c r="AM80" s="189"/>
      <c r="AN80" s="189"/>
      <c r="AO80" s="190"/>
    </row>
    <row r="81" spans="1:41" ht="18.75" hidden="1" customHeight="1">
      <c r="A81" s="147" t="s">
        <v>196</v>
      </c>
      <c r="B81" s="148" t="s">
        <v>196</v>
      </c>
      <c r="C81" s="148" t="s">
        <v>196</v>
      </c>
      <c r="D81" s="148" t="s">
        <v>132</v>
      </c>
      <c r="E81" s="148" t="s">
        <v>196</v>
      </c>
      <c r="F81" s="148" t="s">
        <v>196</v>
      </c>
      <c r="G81" s="148" t="s">
        <v>196</v>
      </c>
      <c r="H81" s="148" t="s">
        <v>196</v>
      </c>
      <c r="I81" s="149" t="s">
        <v>196</v>
      </c>
      <c r="J81" s="176"/>
      <c r="K81" s="177"/>
      <c r="L81" s="200"/>
      <c r="M81" s="236"/>
      <c r="N81" s="160"/>
      <c r="O81" s="180"/>
      <c r="P81" s="191"/>
      <c r="Q81" s="198" t="s">
        <v>242</v>
      </c>
      <c r="R81" s="237" t="s">
        <v>98</v>
      </c>
      <c r="S81" s="199" t="s">
        <v>217</v>
      </c>
      <c r="T81" s="238"/>
      <c r="U81" s="239" t="s">
        <v>98</v>
      </c>
      <c r="V81" s="199" t="s">
        <v>232</v>
      </c>
      <c r="W81" s="184"/>
      <c r="X81" s="184"/>
      <c r="Y81" s="184"/>
      <c r="Z81" s="184"/>
      <c r="AA81" s="184"/>
      <c r="AB81" s="184"/>
      <c r="AC81" s="184"/>
      <c r="AD81" s="184"/>
      <c r="AE81" s="184"/>
      <c r="AF81" s="184"/>
      <c r="AG81" s="197"/>
      <c r="AH81" s="194"/>
      <c r="AI81" s="189"/>
      <c r="AJ81" s="189"/>
      <c r="AK81" s="190"/>
      <c r="AL81" s="194"/>
      <c r="AM81" s="189"/>
      <c r="AN81" s="189"/>
      <c r="AO81" s="190"/>
    </row>
    <row r="82" spans="1:41" ht="18.75" hidden="1" customHeight="1">
      <c r="A82" s="147" t="s">
        <v>196</v>
      </c>
      <c r="B82" s="148" t="s">
        <v>196</v>
      </c>
      <c r="C82" s="148" t="s">
        <v>196</v>
      </c>
      <c r="D82" s="148" t="s">
        <v>132</v>
      </c>
      <c r="E82" s="148" t="s">
        <v>196</v>
      </c>
      <c r="F82" s="148" t="s">
        <v>196</v>
      </c>
      <c r="G82" s="148" t="s">
        <v>196</v>
      </c>
      <c r="H82" s="148" t="s">
        <v>196</v>
      </c>
      <c r="I82" s="149" t="s">
        <v>196</v>
      </c>
      <c r="J82" s="176"/>
      <c r="K82" s="177"/>
      <c r="L82" s="200"/>
      <c r="M82" s="236"/>
      <c r="N82" s="160"/>
      <c r="O82" s="180"/>
      <c r="P82" s="191"/>
      <c r="Q82" s="198" t="s">
        <v>314</v>
      </c>
      <c r="R82" s="237" t="s">
        <v>98</v>
      </c>
      <c r="S82" s="199" t="s">
        <v>217</v>
      </c>
      <c r="T82" s="238"/>
      <c r="U82" s="239" t="s">
        <v>98</v>
      </c>
      <c r="V82" s="199" t="s">
        <v>232</v>
      </c>
      <c r="W82" s="184"/>
      <c r="X82" s="184"/>
      <c r="Y82" s="184"/>
      <c r="Z82" s="184"/>
      <c r="AA82" s="184"/>
      <c r="AB82" s="184"/>
      <c r="AC82" s="184"/>
      <c r="AD82" s="184"/>
      <c r="AE82" s="184"/>
      <c r="AF82" s="184"/>
      <c r="AG82" s="197"/>
      <c r="AH82" s="194"/>
      <c r="AI82" s="189"/>
      <c r="AJ82" s="189"/>
      <c r="AK82" s="190"/>
      <c r="AL82" s="194"/>
      <c r="AM82" s="189"/>
      <c r="AN82" s="189"/>
      <c r="AO82" s="190"/>
    </row>
    <row r="83" spans="1:41" ht="18.75" hidden="1" customHeight="1">
      <c r="A83" s="147" t="s">
        <v>196</v>
      </c>
      <c r="B83" s="148" t="s">
        <v>196</v>
      </c>
      <c r="C83" s="148" t="s">
        <v>196</v>
      </c>
      <c r="D83" s="148" t="s">
        <v>132</v>
      </c>
      <c r="E83" s="148" t="s">
        <v>196</v>
      </c>
      <c r="F83" s="148" t="s">
        <v>196</v>
      </c>
      <c r="G83" s="148" t="s">
        <v>196</v>
      </c>
      <c r="H83" s="148" t="s">
        <v>196</v>
      </c>
      <c r="I83" s="149" t="s">
        <v>196</v>
      </c>
      <c r="J83" s="176"/>
      <c r="K83" s="177"/>
      <c r="L83" s="200"/>
      <c r="M83" s="236"/>
      <c r="N83" s="160"/>
      <c r="O83" s="180"/>
      <c r="P83" s="160"/>
      <c r="Q83" s="198" t="s">
        <v>250</v>
      </c>
      <c r="R83" s="182" t="s">
        <v>98</v>
      </c>
      <c r="S83" s="183" t="s">
        <v>217</v>
      </c>
      <c r="T83" s="183"/>
      <c r="U83" s="186" t="s">
        <v>98</v>
      </c>
      <c r="V83" s="199" t="s">
        <v>232</v>
      </c>
      <c r="W83" s="183"/>
      <c r="X83" s="183"/>
      <c r="Y83" s="183"/>
      <c r="Z83" s="184"/>
      <c r="AA83" s="184"/>
      <c r="AB83" s="184"/>
      <c r="AC83" s="184"/>
      <c r="AD83" s="184"/>
      <c r="AE83" s="184"/>
      <c r="AF83" s="184"/>
      <c r="AG83" s="197"/>
      <c r="AH83" s="194"/>
      <c r="AI83" s="189"/>
      <c r="AJ83" s="189"/>
      <c r="AK83" s="190"/>
      <c r="AL83" s="194"/>
      <c r="AM83" s="189"/>
      <c r="AN83" s="189"/>
      <c r="AO83" s="190"/>
    </row>
    <row r="84" spans="1:41" ht="18.75" hidden="1" customHeight="1">
      <c r="A84" s="147" t="s">
        <v>196</v>
      </c>
      <c r="B84" s="148" t="s">
        <v>196</v>
      </c>
      <c r="C84" s="148" t="s">
        <v>196</v>
      </c>
      <c r="D84" s="148" t="s">
        <v>132</v>
      </c>
      <c r="E84" s="148" t="s">
        <v>196</v>
      </c>
      <c r="F84" s="148" t="s">
        <v>196</v>
      </c>
      <c r="G84" s="148" t="s">
        <v>196</v>
      </c>
      <c r="H84" s="148" t="s">
        <v>196</v>
      </c>
      <c r="I84" s="149" t="s">
        <v>196</v>
      </c>
      <c r="J84" s="176"/>
      <c r="K84" s="177"/>
      <c r="L84" s="200"/>
      <c r="M84" s="236"/>
      <c r="N84" s="160"/>
      <c r="O84" s="180"/>
      <c r="P84" s="160"/>
      <c r="Q84" s="198" t="s">
        <v>253</v>
      </c>
      <c r="R84" s="182" t="s">
        <v>98</v>
      </c>
      <c r="S84" s="183" t="s">
        <v>217</v>
      </c>
      <c r="T84" s="183"/>
      <c r="U84" s="186" t="s">
        <v>98</v>
      </c>
      <c r="V84" s="199" t="s">
        <v>232</v>
      </c>
      <c r="W84" s="183"/>
      <c r="X84" s="183"/>
      <c r="Y84" s="183"/>
      <c r="Z84" s="184"/>
      <c r="AA84" s="184"/>
      <c r="AB84" s="184"/>
      <c r="AC84" s="184"/>
      <c r="AD84" s="184"/>
      <c r="AE84" s="184"/>
      <c r="AF84" s="184"/>
      <c r="AG84" s="197"/>
      <c r="AH84" s="194"/>
      <c r="AI84" s="189"/>
      <c r="AJ84" s="189"/>
      <c r="AK84" s="190"/>
      <c r="AL84" s="194"/>
      <c r="AM84" s="189"/>
      <c r="AN84" s="189"/>
      <c r="AO84" s="190"/>
    </row>
    <row r="85" spans="1:41" ht="18.75" hidden="1" customHeight="1">
      <c r="A85" s="147" t="s">
        <v>196</v>
      </c>
      <c r="B85" s="148" t="s">
        <v>196</v>
      </c>
      <c r="C85" s="148" t="s">
        <v>196</v>
      </c>
      <c r="D85" s="148" t="s">
        <v>132</v>
      </c>
      <c r="E85" s="148" t="s">
        <v>196</v>
      </c>
      <c r="F85" s="148" t="s">
        <v>196</v>
      </c>
      <c r="G85" s="148" t="s">
        <v>196</v>
      </c>
      <c r="H85" s="148" t="s">
        <v>196</v>
      </c>
      <c r="I85" s="149" t="s">
        <v>196</v>
      </c>
      <c r="J85" s="176"/>
      <c r="K85" s="177"/>
      <c r="L85" s="200"/>
      <c r="M85" s="236"/>
      <c r="N85" s="160"/>
      <c r="O85" s="180"/>
      <c r="P85" s="191"/>
      <c r="Q85" s="201" t="s">
        <v>255</v>
      </c>
      <c r="R85" s="182" t="s">
        <v>98</v>
      </c>
      <c r="S85" s="183" t="s">
        <v>217</v>
      </c>
      <c r="T85" s="183"/>
      <c r="U85" s="186" t="s">
        <v>98</v>
      </c>
      <c r="V85" s="183" t="s">
        <v>229</v>
      </c>
      <c r="W85" s="183"/>
      <c r="X85" s="186" t="s">
        <v>98</v>
      </c>
      <c r="Y85" s="183" t="s">
        <v>230</v>
      </c>
      <c r="Z85" s="187"/>
      <c r="AA85" s="187"/>
      <c r="AB85" s="187"/>
      <c r="AC85" s="187"/>
      <c r="AD85" s="202"/>
      <c r="AE85" s="202"/>
      <c r="AF85" s="202"/>
      <c r="AG85" s="203"/>
      <c r="AH85" s="194"/>
      <c r="AI85" s="189"/>
      <c r="AJ85" s="189"/>
      <c r="AK85" s="190"/>
      <c r="AL85" s="194"/>
      <c r="AM85" s="189"/>
      <c r="AN85" s="189"/>
      <c r="AO85" s="190"/>
    </row>
    <row r="86" spans="1:41" ht="18.75" hidden="1" customHeight="1">
      <c r="A86" s="147" t="s">
        <v>196</v>
      </c>
      <c r="B86" s="148" t="s">
        <v>196</v>
      </c>
      <c r="C86" s="148" t="s">
        <v>196</v>
      </c>
      <c r="D86" s="148" t="s">
        <v>132</v>
      </c>
      <c r="E86" s="148" t="s">
        <v>196</v>
      </c>
      <c r="F86" s="148" t="s">
        <v>196</v>
      </c>
      <c r="G86" s="148" t="s">
        <v>196</v>
      </c>
      <c r="H86" s="148" t="s">
        <v>196</v>
      </c>
      <c r="I86" s="149" t="s">
        <v>196</v>
      </c>
      <c r="J86" s="176"/>
      <c r="K86" s="177"/>
      <c r="L86" s="200"/>
      <c r="M86" s="236"/>
      <c r="N86" s="160"/>
      <c r="O86" s="180"/>
      <c r="P86" s="191"/>
      <c r="Q86" s="198" t="s">
        <v>69</v>
      </c>
      <c r="R86" s="182" t="s">
        <v>98</v>
      </c>
      <c r="S86" s="183" t="s">
        <v>217</v>
      </c>
      <c r="T86" s="183"/>
      <c r="U86" s="186" t="s">
        <v>98</v>
      </c>
      <c r="V86" s="183" t="s">
        <v>258</v>
      </c>
      <c r="W86" s="183"/>
      <c r="X86" s="186" t="s">
        <v>98</v>
      </c>
      <c r="Y86" s="183" t="s">
        <v>315</v>
      </c>
      <c r="Z86" s="204"/>
      <c r="AA86" s="186" t="s">
        <v>98</v>
      </c>
      <c r="AB86" s="183" t="s">
        <v>259</v>
      </c>
      <c r="AC86" s="183"/>
      <c r="AD86" s="183"/>
      <c r="AE86" s="183"/>
      <c r="AF86" s="183"/>
      <c r="AG86" s="188"/>
      <c r="AH86" s="194"/>
      <c r="AI86" s="189"/>
      <c r="AJ86" s="189"/>
      <c r="AK86" s="190"/>
      <c r="AL86" s="194"/>
      <c r="AM86" s="189"/>
      <c r="AN86" s="189"/>
      <c r="AO86" s="190"/>
    </row>
    <row r="87" spans="1:41" ht="18.75" hidden="1" customHeight="1">
      <c r="A87" s="147" t="s">
        <v>196</v>
      </c>
      <c r="B87" s="148" t="s">
        <v>196</v>
      </c>
      <c r="C87" s="148" t="s">
        <v>196</v>
      </c>
      <c r="D87" s="148" t="s">
        <v>132</v>
      </c>
      <c r="E87" s="148" t="s">
        <v>196</v>
      </c>
      <c r="F87" s="148" t="s">
        <v>196</v>
      </c>
      <c r="G87" s="148" t="s">
        <v>196</v>
      </c>
      <c r="H87" s="148" t="s">
        <v>196</v>
      </c>
      <c r="I87" s="149" t="s">
        <v>196</v>
      </c>
      <c r="J87" s="176"/>
      <c r="K87" s="177"/>
      <c r="L87" s="178"/>
      <c r="M87" s="179"/>
      <c r="N87" s="160"/>
      <c r="O87" s="180"/>
      <c r="P87" s="191"/>
      <c r="Q87" s="1257" t="s">
        <v>260</v>
      </c>
      <c r="R87" s="205" t="s">
        <v>98</v>
      </c>
      <c r="S87" s="206" t="s">
        <v>217</v>
      </c>
      <c r="T87" s="206"/>
      <c r="U87" s="207"/>
      <c r="V87" s="208"/>
      <c r="W87" s="208"/>
      <c r="X87" s="207"/>
      <c r="Y87" s="208"/>
      <c r="Z87" s="209"/>
      <c r="AA87" s="207"/>
      <c r="AB87" s="208"/>
      <c r="AC87" s="209"/>
      <c r="AD87" s="210" t="s">
        <v>98</v>
      </c>
      <c r="AE87" s="206" t="s">
        <v>261</v>
      </c>
      <c r="AF87" s="202"/>
      <c r="AG87" s="203"/>
      <c r="AH87" s="189"/>
      <c r="AI87" s="189"/>
      <c r="AJ87" s="189"/>
      <c r="AK87" s="190"/>
      <c r="AL87" s="194"/>
      <c r="AM87" s="189"/>
      <c r="AN87" s="189"/>
      <c r="AO87" s="190"/>
    </row>
    <row r="88" spans="1:41" ht="18.75" hidden="1" customHeight="1">
      <c r="A88" s="147" t="s">
        <v>196</v>
      </c>
      <c r="B88" s="148" t="s">
        <v>196</v>
      </c>
      <c r="C88" s="148" t="s">
        <v>196</v>
      </c>
      <c r="D88" s="148" t="s">
        <v>132</v>
      </c>
      <c r="E88" s="148" t="s">
        <v>196</v>
      </c>
      <c r="F88" s="148" t="s">
        <v>196</v>
      </c>
      <c r="G88" s="148" t="s">
        <v>196</v>
      </c>
      <c r="H88" s="148" t="s">
        <v>196</v>
      </c>
      <c r="I88" s="149" t="s">
        <v>196</v>
      </c>
      <c r="J88" s="176"/>
      <c r="K88" s="177"/>
      <c r="L88" s="178"/>
      <c r="M88" s="179"/>
      <c r="N88" s="160"/>
      <c r="O88" s="180"/>
      <c r="P88" s="191"/>
      <c r="Q88" s="1258"/>
      <c r="R88" s="157" t="s">
        <v>98</v>
      </c>
      <c r="S88" s="158" t="s">
        <v>262</v>
      </c>
      <c r="T88" s="158"/>
      <c r="U88" s="150"/>
      <c r="V88" s="150" t="s">
        <v>98</v>
      </c>
      <c r="W88" s="158" t="s">
        <v>263</v>
      </c>
      <c r="X88" s="150"/>
      <c r="Y88" s="150"/>
      <c r="Z88" s="150" t="s">
        <v>98</v>
      </c>
      <c r="AA88" s="158" t="s">
        <v>264</v>
      </c>
      <c r="AB88" s="137"/>
      <c r="AC88" s="158"/>
      <c r="AD88" s="150" t="s">
        <v>98</v>
      </c>
      <c r="AE88" s="158" t="s">
        <v>265</v>
      </c>
      <c r="AF88" s="211"/>
      <c r="AG88" s="212"/>
      <c r="AH88" s="189"/>
      <c r="AI88" s="189"/>
      <c r="AJ88" s="189"/>
      <c r="AK88" s="190"/>
      <c r="AL88" s="194"/>
      <c r="AM88" s="189"/>
      <c r="AN88" s="189"/>
      <c r="AO88" s="190"/>
    </row>
    <row r="89" spans="1:41" ht="18.75" hidden="1" customHeight="1">
      <c r="A89" s="147" t="s">
        <v>196</v>
      </c>
      <c r="B89" s="148" t="s">
        <v>196</v>
      </c>
      <c r="C89" s="148" t="s">
        <v>196</v>
      </c>
      <c r="D89" s="148" t="s">
        <v>132</v>
      </c>
      <c r="E89" s="148" t="s">
        <v>196</v>
      </c>
      <c r="F89" s="148" t="s">
        <v>196</v>
      </c>
      <c r="G89" s="148" t="s">
        <v>196</v>
      </c>
      <c r="H89" s="148" t="s">
        <v>196</v>
      </c>
      <c r="I89" s="149" t="s">
        <v>196</v>
      </c>
      <c r="J89" s="176"/>
      <c r="K89" s="177"/>
      <c r="L89" s="178"/>
      <c r="M89" s="179"/>
      <c r="N89" s="160"/>
      <c r="O89" s="180"/>
      <c r="P89" s="191"/>
      <c r="Q89" s="1258"/>
      <c r="R89" s="157" t="s">
        <v>98</v>
      </c>
      <c r="S89" s="158" t="s">
        <v>266</v>
      </c>
      <c r="T89" s="158"/>
      <c r="U89" s="150"/>
      <c r="V89" s="150" t="s">
        <v>98</v>
      </c>
      <c r="W89" s="158" t="s">
        <v>267</v>
      </c>
      <c r="X89" s="150"/>
      <c r="Y89" s="150"/>
      <c r="Z89" s="150" t="s">
        <v>98</v>
      </c>
      <c r="AA89" s="158" t="s">
        <v>268</v>
      </c>
      <c r="AB89" s="137"/>
      <c r="AC89" s="158"/>
      <c r="AD89" s="150" t="s">
        <v>98</v>
      </c>
      <c r="AE89" s="158" t="s">
        <v>269</v>
      </c>
      <c r="AF89" s="211"/>
      <c r="AG89" s="212"/>
      <c r="AH89" s="189"/>
      <c r="AI89" s="189"/>
      <c r="AJ89" s="189"/>
      <c r="AK89" s="190"/>
      <c r="AL89" s="194"/>
      <c r="AM89" s="189"/>
      <c r="AN89" s="189"/>
      <c r="AO89" s="190"/>
    </row>
    <row r="90" spans="1:41" ht="18.75" hidden="1" customHeight="1">
      <c r="A90" s="147" t="s">
        <v>196</v>
      </c>
      <c r="B90" s="148" t="s">
        <v>196</v>
      </c>
      <c r="C90" s="148" t="s">
        <v>196</v>
      </c>
      <c r="D90" s="148" t="s">
        <v>132</v>
      </c>
      <c r="E90" s="148" t="s">
        <v>196</v>
      </c>
      <c r="F90" s="148" t="s">
        <v>196</v>
      </c>
      <c r="G90" s="148" t="s">
        <v>196</v>
      </c>
      <c r="H90" s="148" t="s">
        <v>196</v>
      </c>
      <c r="I90" s="149" t="s">
        <v>196</v>
      </c>
      <c r="J90" s="176"/>
      <c r="K90" s="177"/>
      <c r="L90" s="178"/>
      <c r="M90" s="179"/>
      <c r="N90" s="160"/>
      <c r="O90" s="180"/>
      <c r="P90" s="191"/>
      <c r="Q90" s="1258"/>
      <c r="R90" s="157" t="s">
        <v>98</v>
      </c>
      <c r="S90" s="158" t="s">
        <v>270</v>
      </c>
      <c r="T90" s="158"/>
      <c r="U90" s="150"/>
      <c r="V90" s="150" t="s">
        <v>98</v>
      </c>
      <c r="W90" s="158" t="s">
        <v>271</v>
      </c>
      <c r="X90" s="150"/>
      <c r="Y90" s="150"/>
      <c r="Z90" s="150" t="s">
        <v>98</v>
      </c>
      <c r="AA90" s="158" t="s">
        <v>272</v>
      </c>
      <c r="AB90" s="137"/>
      <c r="AC90" s="158"/>
      <c r="AD90" s="150" t="s">
        <v>98</v>
      </c>
      <c r="AE90" s="158" t="s">
        <v>273</v>
      </c>
      <c r="AF90" s="211"/>
      <c r="AG90" s="212"/>
      <c r="AH90" s="189"/>
      <c r="AI90" s="189"/>
      <c r="AJ90" s="189"/>
      <c r="AK90" s="190"/>
      <c r="AL90" s="194"/>
      <c r="AM90" s="189"/>
      <c r="AN90" s="189"/>
      <c r="AO90" s="190"/>
    </row>
    <row r="91" spans="1:41" ht="18.75" hidden="1" customHeight="1">
      <c r="A91" s="147" t="s">
        <v>196</v>
      </c>
      <c r="B91" s="148" t="s">
        <v>196</v>
      </c>
      <c r="C91" s="148" t="s">
        <v>196</v>
      </c>
      <c r="D91" s="148" t="s">
        <v>132</v>
      </c>
      <c r="E91" s="148" t="s">
        <v>196</v>
      </c>
      <c r="F91" s="148" t="s">
        <v>196</v>
      </c>
      <c r="G91" s="148" t="s">
        <v>196</v>
      </c>
      <c r="H91" s="148" t="s">
        <v>196</v>
      </c>
      <c r="I91" s="149" t="s">
        <v>196</v>
      </c>
      <c r="J91" s="176"/>
      <c r="K91" s="177"/>
      <c r="L91" s="178"/>
      <c r="M91" s="179"/>
      <c r="N91" s="160"/>
      <c r="O91" s="180"/>
      <c r="P91" s="191"/>
      <c r="Q91" s="1258"/>
      <c r="R91" s="157" t="s">
        <v>98</v>
      </c>
      <c r="S91" s="158" t="s">
        <v>274</v>
      </c>
      <c r="T91" s="158"/>
      <c r="U91" s="150"/>
      <c r="V91" s="150" t="s">
        <v>98</v>
      </c>
      <c r="W91" s="158" t="s">
        <v>275</v>
      </c>
      <c r="X91" s="150"/>
      <c r="Y91" s="150"/>
      <c r="Z91" s="150" t="s">
        <v>98</v>
      </c>
      <c r="AA91" s="158" t="s">
        <v>276</v>
      </c>
      <c r="AB91" s="137"/>
      <c r="AC91" s="158"/>
      <c r="AD91" s="150" t="s">
        <v>98</v>
      </c>
      <c r="AE91" s="158" t="s">
        <v>277</v>
      </c>
      <c r="AF91" s="211"/>
      <c r="AG91" s="212"/>
      <c r="AH91" s="189"/>
      <c r="AI91" s="189"/>
      <c r="AJ91" s="189"/>
      <c r="AK91" s="190"/>
      <c r="AL91" s="194"/>
      <c r="AM91" s="189"/>
      <c r="AN91" s="189"/>
      <c r="AO91" s="190"/>
    </row>
    <row r="92" spans="1:41" ht="18.75" hidden="1" customHeight="1">
      <c r="A92" s="154" t="s">
        <v>196</v>
      </c>
      <c r="B92" s="155" t="s">
        <v>196</v>
      </c>
      <c r="C92" s="155" t="s">
        <v>196</v>
      </c>
      <c r="D92" s="155" t="s">
        <v>132</v>
      </c>
      <c r="E92" s="155" t="s">
        <v>196</v>
      </c>
      <c r="F92" s="155" t="s">
        <v>196</v>
      </c>
      <c r="G92" s="155" t="s">
        <v>196</v>
      </c>
      <c r="H92" s="155" t="s">
        <v>196</v>
      </c>
      <c r="I92" s="156" t="s">
        <v>196</v>
      </c>
      <c r="J92" s="213"/>
      <c r="K92" s="214"/>
      <c r="L92" s="215"/>
      <c r="M92" s="216"/>
      <c r="N92" s="217"/>
      <c r="O92" s="218"/>
      <c r="P92" s="219"/>
      <c r="Q92" s="1259"/>
      <c r="R92" s="220" t="s">
        <v>98</v>
      </c>
      <c r="S92" s="221" t="s">
        <v>278</v>
      </c>
      <c r="T92" s="221"/>
      <c r="U92" s="222"/>
      <c r="V92" s="222"/>
      <c r="W92" s="221"/>
      <c r="X92" s="222"/>
      <c r="Y92" s="222"/>
      <c r="Z92" s="222"/>
      <c r="AA92" s="221"/>
      <c r="AB92" s="223"/>
      <c r="AC92" s="221"/>
      <c r="AD92" s="222"/>
      <c r="AE92" s="221"/>
      <c r="AF92" s="224"/>
      <c r="AG92" s="225"/>
      <c r="AH92" s="226"/>
      <c r="AI92" s="226"/>
      <c r="AJ92" s="226"/>
      <c r="AK92" s="227"/>
      <c r="AL92" s="228"/>
      <c r="AM92" s="226"/>
      <c r="AN92" s="226"/>
      <c r="AO92" s="227"/>
    </row>
    <row r="93" spans="1:41" ht="18.75" customHeight="1">
      <c r="A93" s="144" t="s">
        <v>195</v>
      </c>
      <c r="B93" s="145" t="s">
        <v>195</v>
      </c>
      <c r="C93" s="145" t="s">
        <v>195</v>
      </c>
      <c r="D93" s="145" t="s">
        <v>195</v>
      </c>
      <c r="E93" s="145" t="s">
        <v>134</v>
      </c>
      <c r="F93" s="145" t="s">
        <v>195</v>
      </c>
      <c r="G93" s="145" t="s">
        <v>195</v>
      </c>
      <c r="H93" s="145" t="s">
        <v>195</v>
      </c>
      <c r="I93" s="146" t="s">
        <v>195</v>
      </c>
      <c r="J93" s="161"/>
      <c r="K93" s="162"/>
      <c r="L93" s="232"/>
      <c r="M93" s="233"/>
      <c r="N93" s="153"/>
      <c r="O93" s="165"/>
      <c r="P93" s="153"/>
      <c r="Q93" s="234" t="s">
        <v>281</v>
      </c>
      <c r="R93" s="167" t="s">
        <v>98</v>
      </c>
      <c r="S93" s="168" t="s">
        <v>282</v>
      </c>
      <c r="T93" s="172"/>
      <c r="U93" s="169"/>
      <c r="V93" s="170" t="s">
        <v>98</v>
      </c>
      <c r="W93" s="168" t="s">
        <v>283</v>
      </c>
      <c r="X93" s="235"/>
      <c r="Y93" s="172"/>
      <c r="Z93" s="172"/>
      <c r="AA93" s="172"/>
      <c r="AB93" s="172"/>
      <c r="AC93" s="172"/>
      <c r="AD93" s="172"/>
      <c r="AE93" s="172"/>
      <c r="AF93" s="172"/>
      <c r="AG93" s="173"/>
      <c r="AH93" s="174" t="s">
        <v>98</v>
      </c>
      <c r="AI93" s="151" t="s">
        <v>220</v>
      </c>
      <c r="AJ93" s="151"/>
      <c r="AK93" s="175"/>
      <c r="AL93" s="1260"/>
      <c r="AM93" s="1260"/>
      <c r="AN93" s="1260"/>
      <c r="AO93" s="1260"/>
    </row>
    <row r="94" spans="1:41" ht="18.75" customHeight="1">
      <c r="A94" s="147" t="s">
        <v>196</v>
      </c>
      <c r="B94" s="148" t="s">
        <v>196</v>
      </c>
      <c r="C94" s="148" t="s">
        <v>196</v>
      </c>
      <c r="D94" s="148" t="s">
        <v>196</v>
      </c>
      <c r="E94" s="148" t="s">
        <v>132</v>
      </c>
      <c r="F94" s="148" t="s">
        <v>196</v>
      </c>
      <c r="G94" s="148" t="s">
        <v>196</v>
      </c>
      <c r="H94" s="148" t="s">
        <v>196</v>
      </c>
      <c r="I94" s="149" t="s">
        <v>196</v>
      </c>
      <c r="J94" s="176"/>
      <c r="K94" s="177"/>
      <c r="L94" s="200"/>
      <c r="M94" s="236"/>
      <c r="N94" s="160"/>
      <c r="O94" s="180"/>
      <c r="P94" s="160"/>
      <c r="Q94" s="1263" t="s">
        <v>216</v>
      </c>
      <c r="R94" s="205" t="s">
        <v>98</v>
      </c>
      <c r="S94" s="206" t="s">
        <v>217</v>
      </c>
      <c r="T94" s="206"/>
      <c r="U94" s="241"/>
      <c r="V94" s="210" t="s">
        <v>98</v>
      </c>
      <c r="W94" s="206" t="s">
        <v>316</v>
      </c>
      <c r="X94" s="206"/>
      <c r="Y94" s="241"/>
      <c r="Z94" s="210" t="s">
        <v>98</v>
      </c>
      <c r="AA94" s="241" t="s">
        <v>317</v>
      </c>
      <c r="AB94" s="241"/>
      <c r="AC94" s="241"/>
      <c r="AD94" s="210" t="s">
        <v>98</v>
      </c>
      <c r="AE94" s="241" t="s">
        <v>318</v>
      </c>
      <c r="AF94" s="241"/>
      <c r="AG94" s="242"/>
      <c r="AH94" s="157" t="s">
        <v>98</v>
      </c>
      <c r="AI94" s="158" t="s">
        <v>224</v>
      </c>
      <c r="AJ94" s="189"/>
      <c r="AK94" s="190"/>
      <c r="AL94" s="1261"/>
      <c r="AM94" s="1261"/>
      <c r="AN94" s="1261"/>
      <c r="AO94" s="1261"/>
    </row>
    <row r="95" spans="1:41" ht="18.75" customHeight="1">
      <c r="A95" s="147" t="s">
        <v>196</v>
      </c>
      <c r="B95" s="148" t="s">
        <v>196</v>
      </c>
      <c r="C95" s="148" t="s">
        <v>196</v>
      </c>
      <c r="D95" s="148" t="s">
        <v>196</v>
      </c>
      <c r="E95" s="148" t="s">
        <v>132</v>
      </c>
      <c r="F95" s="148" t="s">
        <v>196</v>
      </c>
      <c r="G95" s="148" t="s">
        <v>196</v>
      </c>
      <c r="H95" s="148" t="s">
        <v>196</v>
      </c>
      <c r="I95" s="149" t="s">
        <v>196</v>
      </c>
      <c r="J95" s="176"/>
      <c r="K95" s="177"/>
      <c r="L95" s="200"/>
      <c r="M95" s="236"/>
      <c r="N95" s="160"/>
      <c r="O95" s="180"/>
      <c r="P95" s="160"/>
      <c r="Q95" s="1264"/>
      <c r="R95" s="157" t="s">
        <v>98</v>
      </c>
      <c r="S95" s="158" t="s">
        <v>319</v>
      </c>
      <c r="T95" s="158"/>
      <c r="U95" s="137"/>
      <c r="V95" s="150" t="s">
        <v>98</v>
      </c>
      <c r="W95" s="158" t="s">
        <v>320</v>
      </c>
      <c r="X95" s="158"/>
      <c r="Y95" s="137"/>
      <c r="Z95" s="150" t="s">
        <v>98</v>
      </c>
      <c r="AA95" s="137" t="s">
        <v>321</v>
      </c>
      <c r="AB95" s="137"/>
      <c r="AC95" s="137"/>
      <c r="AD95" s="137"/>
      <c r="AE95" s="137"/>
      <c r="AF95" s="137"/>
      <c r="AG95" s="243"/>
      <c r="AH95" s="194"/>
      <c r="AI95" s="189"/>
      <c r="AJ95" s="189"/>
      <c r="AK95" s="190"/>
      <c r="AL95" s="1261"/>
      <c r="AM95" s="1261"/>
      <c r="AN95" s="1261"/>
      <c r="AO95" s="1261"/>
    </row>
    <row r="96" spans="1:41" ht="18.75" customHeight="1">
      <c r="A96" s="147" t="s">
        <v>196</v>
      </c>
      <c r="B96" s="148" t="s">
        <v>196</v>
      </c>
      <c r="C96" s="148" t="s">
        <v>196</v>
      </c>
      <c r="D96" s="148" t="s">
        <v>196</v>
      </c>
      <c r="E96" s="148" t="s">
        <v>132</v>
      </c>
      <c r="F96" s="148" t="s">
        <v>196</v>
      </c>
      <c r="G96" s="148" t="s">
        <v>196</v>
      </c>
      <c r="H96" s="148" t="s">
        <v>196</v>
      </c>
      <c r="I96" s="149" t="s">
        <v>196</v>
      </c>
      <c r="J96" s="176"/>
      <c r="K96" s="177"/>
      <c r="L96" s="200"/>
      <c r="M96" s="236"/>
      <c r="N96" s="160"/>
      <c r="O96" s="180"/>
      <c r="P96" s="160"/>
      <c r="Q96" s="1265"/>
      <c r="R96" s="237" t="s">
        <v>98</v>
      </c>
      <c r="S96" s="199" t="s">
        <v>322</v>
      </c>
      <c r="T96" s="199"/>
      <c r="U96" s="244"/>
      <c r="V96" s="239"/>
      <c r="W96" s="199"/>
      <c r="X96" s="199"/>
      <c r="Y96" s="244"/>
      <c r="Z96" s="239"/>
      <c r="AA96" s="244"/>
      <c r="AB96" s="244"/>
      <c r="AC96" s="244"/>
      <c r="AD96" s="244"/>
      <c r="AE96" s="244"/>
      <c r="AF96" s="244"/>
      <c r="AG96" s="245"/>
      <c r="AH96" s="194"/>
      <c r="AI96" s="189"/>
      <c r="AJ96" s="189"/>
      <c r="AK96" s="190"/>
      <c r="AL96" s="1261"/>
      <c r="AM96" s="1261"/>
      <c r="AN96" s="1261"/>
      <c r="AO96" s="1261"/>
    </row>
    <row r="97" spans="1:41" ht="18.75" customHeight="1">
      <c r="A97" s="147" t="s">
        <v>196</v>
      </c>
      <c r="B97" s="148" t="s">
        <v>196</v>
      </c>
      <c r="C97" s="148" t="s">
        <v>196</v>
      </c>
      <c r="D97" s="148" t="s">
        <v>196</v>
      </c>
      <c r="E97" s="148" t="s">
        <v>132</v>
      </c>
      <c r="F97" s="148" t="s">
        <v>196</v>
      </c>
      <c r="G97" s="148" t="s">
        <v>196</v>
      </c>
      <c r="H97" s="148" t="s">
        <v>196</v>
      </c>
      <c r="I97" s="149" t="s">
        <v>196</v>
      </c>
      <c r="J97" s="176"/>
      <c r="K97" s="177"/>
      <c r="L97" s="200"/>
      <c r="M97" s="236"/>
      <c r="N97" s="160"/>
      <c r="O97" s="180"/>
      <c r="P97" s="160"/>
      <c r="Q97" s="198" t="s">
        <v>24</v>
      </c>
      <c r="R97" s="182" t="s">
        <v>98</v>
      </c>
      <c r="S97" s="183" t="s">
        <v>285</v>
      </c>
      <c r="T97" s="184"/>
      <c r="U97" s="185"/>
      <c r="V97" s="186" t="s">
        <v>98</v>
      </c>
      <c r="W97" s="183" t="s">
        <v>286</v>
      </c>
      <c r="X97" s="184"/>
      <c r="Y97" s="184"/>
      <c r="Z97" s="184"/>
      <c r="AA97" s="184"/>
      <c r="AB97" s="184"/>
      <c r="AC97" s="184"/>
      <c r="AD97" s="184"/>
      <c r="AE97" s="184"/>
      <c r="AF97" s="184"/>
      <c r="AG97" s="197"/>
      <c r="AH97" s="194"/>
      <c r="AI97" s="189"/>
      <c r="AJ97" s="189"/>
      <c r="AK97" s="190"/>
      <c r="AL97" s="1261"/>
      <c r="AM97" s="1261"/>
      <c r="AN97" s="1261"/>
      <c r="AO97" s="1261"/>
    </row>
    <row r="98" spans="1:41" ht="18.75" customHeight="1">
      <c r="A98" s="147" t="s">
        <v>196</v>
      </c>
      <c r="B98" s="148" t="s">
        <v>196</v>
      </c>
      <c r="C98" s="148" t="s">
        <v>196</v>
      </c>
      <c r="D98" s="148" t="s">
        <v>196</v>
      </c>
      <c r="E98" s="148" t="s">
        <v>132</v>
      </c>
      <c r="F98" s="148" t="s">
        <v>196</v>
      </c>
      <c r="G98" s="148" t="s">
        <v>196</v>
      </c>
      <c r="H98" s="148" t="s">
        <v>196</v>
      </c>
      <c r="I98" s="149" t="s">
        <v>196</v>
      </c>
      <c r="J98" s="176"/>
      <c r="K98" s="177"/>
      <c r="L98" s="200"/>
      <c r="M98" s="236"/>
      <c r="N98" s="160"/>
      <c r="O98" s="180"/>
      <c r="P98" s="160"/>
      <c r="Q98" s="198" t="s">
        <v>287</v>
      </c>
      <c r="R98" s="182" t="s">
        <v>98</v>
      </c>
      <c r="S98" s="183" t="s">
        <v>222</v>
      </c>
      <c r="T98" s="184"/>
      <c r="U98" s="185"/>
      <c r="V98" s="186" t="s">
        <v>98</v>
      </c>
      <c r="W98" s="183" t="s">
        <v>223</v>
      </c>
      <c r="X98" s="184"/>
      <c r="Y98" s="184"/>
      <c r="Z98" s="184"/>
      <c r="AA98" s="184"/>
      <c r="AB98" s="184"/>
      <c r="AC98" s="184"/>
      <c r="AD98" s="184"/>
      <c r="AE98" s="184"/>
      <c r="AF98" s="184"/>
      <c r="AG98" s="197"/>
      <c r="AH98" s="194"/>
      <c r="AI98" s="189"/>
      <c r="AJ98" s="189"/>
      <c r="AK98" s="190"/>
      <c r="AL98" s="1261"/>
      <c r="AM98" s="1261"/>
      <c r="AN98" s="1261"/>
      <c r="AO98" s="1261"/>
    </row>
    <row r="99" spans="1:41" ht="18.75" customHeight="1">
      <c r="A99" s="147" t="s">
        <v>196</v>
      </c>
      <c r="B99" s="148" t="s">
        <v>196</v>
      </c>
      <c r="C99" s="148" t="s">
        <v>196</v>
      </c>
      <c r="D99" s="148" t="s">
        <v>196</v>
      </c>
      <c r="E99" s="148" t="s">
        <v>132</v>
      </c>
      <c r="F99" s="148" t="s">
        <v>196</v>
      </c>
      <c r="G99" s="148" t="s">
        <v>196</v>
      </c>
      <c r="H99" s="148" t="s">
        <v>196</v>
      </c>
      <c r="I99" s="149" t="s">
        <v>196</v>
      </c>
      <c r="J99" s="176"/>
      <c r="K99" s="177"/>
      <c r="L99" s="200"/>
      <c r="M99" s="236"/>
      <c r="N99" s="160"/>
      <c r="O99" s="180"/>
      <c r="P99" s="160"/>
      <c r="Q99" s="198" t="s">
        <v>288</v>
      </c>
      <c r="R99" s="182" t="s">
        <v>98</v>
      </c>
      <c r="S99" s="183" t="s">
        <v>222</v>
      </c>
      <c r="T99" s="184"/>
      <c r="U99" s="185"/>
      <c r="V99" s="186" t="s">
        <v>98</v>
      </c>
      <c r="W99" s="183" t="s">
        <v>223</v>
      </c>
      <c r="X99" s="184"/>
      <c r="Y99" s="184"/>
      <c r="Z99" s="184"/>
      <c r="AA99" s="184"/>
      <c r="AB99" s="184"/>
      <c r="AC99" s="184"/>
      <c r="AD99" s="184"/>
      <c r="AE99" s="184"/>
      <c r="AF99" s="184"/>
      <c r="AG99" s="197"/>
      <c r="AH99" s="194"/>
      <c r="AI99" s="189"/>
      <c r="AJ99" s="189"/>
      <c r="AK99" s="190"/>
      <c r="AL99" s="1261"/>
      <c r="AM99" s="1261"/>
      <c r="AN99" s="1261"/>
      <c r="AO99" s="1261"/>
    </row>
    <row r="100" spans="1:41" ht="19.5" customHeight="1">
      <c r="A100" s="147" t="s">
        <v>196</v>
      </c>
      <c r="B100" s="148" t="s">
        <v>196</v>
      </c>
      <c r="C100" s="148" t="s">
        <v>196</v>
      </c>
      <c r="D100" s="148" t="s">
        <v>196</v>
      </c>
      <c r="E100" s="148" t="s">
        <v>132</v>
      </c>
      <c r="F100" s="148" t="s">
        <v>196</v>
      </c>
      <c r="G100" s="148" t="s">
        <v>196</v>
      </c>
      <c r="H100" s="148" t="s">
        <v>196</v>
      </c>
      <c r="I100" s="149" t="s">
        <v>196</v>
      </c>
      <c r="J100" s="176"/>
      <c r="K100" s="177"/>
      <c r="L100" s="178"/>
      <c r="M100" s="179"/>
      <c r="N100" s="160"/>
      <c r="O100" s="180"/>
      <c r="P100" s="191"/>
      <c r="Q100" s="192" t="s">
        <v>225</v>
      </c>
      <c r="R100" s="182" t="s">
        <v>98</v>
      </c>
      <c r="S100" s="183" t="s">
        <v>222</v>
      </c>
      <c r="T100" s="184"/>
      <c r="U100" s="185"/>
      <c r="V100" s="186" t="s">
        <v>98</v>
      </c>
      <c r="W100" s="183" t="s">
        <v>226</v>
      </c>
      <c r="X100" s="186"/>
      <c r="Y100" s="183"/>
      <c r="Z100" s="187"/>
      <c r="AA100" s="187"/>
      <c r="AB100" s="187"/>
      <c r="AC100" s="187"/>
      <c r="AD100" s="187"/>
      <c r="AE100" s="187"/>
      <c r="AF100" s="187"/>
      <c r="AG100" s="193"/>
      <c r="AH100" s="189"/>
      <c r="AI100" s="189"/>
      <c r="AJ100" s="189"/>
      <c r="AK100" s="190"/>
      <c r="AL100" s="1261"/>
      <c r="AM100" s="1261"/>
      <c r="AN100" s="1261"/>
      <c r="AO100" s="1261"/>
    </row>
    <row r="101" spans="1:41" ht="19.5" customHeight="1">
      <c r="A101" s="147" t="s">
        <v>196</v>
      </c>
      <c r="B101" s="148" t="s">
        <v>196</v>
      </c>
      <c r="C101" s="148" t="s">
        <v>196</v>
      </c>
      <c r="D101" s="148" t="s">
        <v>196</v>
      </c>
      <c r="E101" s="148" t="s">
        <v>132</v>
      </c>
      <c r="F101" s="148" t="s">
        <v>196</v>
      </c>
      <c r="G101" s="148" t="s">
        <v>196</v>
      </c>
      <c r="H101" s="148" t="s">
        <v>196</v>
      </c>
      <c r="I101" s="149" t="s">
        <v>196</v>
      </c>
      <c r="J101" s="176"/>
      <c r="K101" s="177"/>
      <c r="L101" s="178"/>
      <c r="M101" s="179"/>
      <c r="N101" s="160"/>
      <c r="O101" s="180"/>
      <c r="P101" s="191"/>
      <c r="Q101" s="192" t="s">
        <v>227</v>
      </c>
      <c r="R101" s="182" t="s">
        <v>98</v>
      </c>
      <c r="S101" s="183" t="s">
        <v>222</v>
      </c>
      <c r="T101" s="184"/>
      <c r="U101" s="185"/>
      <c r="V101" s="186" t="s">
        <v>98</v>
      </c>
      <c r="W101" s="183" t="s">
        <v>226</v>
      </c>
      <c r="X101" s="186"/>
      <c r="Y101" s="183"/>
      <c r="Z101" s="187"/>
      <c r="AA101" s="187"/>
      <c r="AB101" s="187"/>
      <c r="AC101" s="187"/>
      <c r="AD101" s="187"/>
      <c r="AE101" s="187"/>
      <c r="AF101" s="187"/>
      <c r="AG101" s="193"/>
      <c r="AH101" s="189"/>
      <c r="AI101" s="189"/>
      <c r="AJ101" s="189"/>
      <c r="AK101" s="190"/>
      <c r="AL101" s="1261"/>
      <c r="AM101" s="1261"/>
      <c r="AN101" s="1261"/>
      <c r="AO101" s="1261"/>
    </row>
    <row r="102" spans="1:41" ht="37.5" customHeight="1">
      <c r="A102" s="147" t="s">
        <v>196</v>
      </c>
      <c r="B102" s="148" t="s">
        <v>196</v>
      </c>
      <c r="C102" s="148" t="s">
        <v>196</v>
      </c>
      <c r="D102" s="148" t="s">
        <v>196</v>
      </c>
      <c r="E102" s="148" t="s">
        <v>132</v>
      </c>
      <c r="F102" s="148" t="s">
        <v>196</v>
      </c>
      <c r="G102" s="148" t="s">
        <v>196</v>
      </c>
      <c r="H102" s="148" t="s">
        <v>196</v>
      </c>
      <c r="I102" s="149" t="s">
        <v>196</v>
      </c>
      <c r="J102" s="176"/>
      <c r="K102" s="177"/>
      <c r="L102" s="200"/>
      <c r="M102" s="236"/>
      <c r="N102" s="160"/>
      <c r="O102" s="180"/>
      <c r="P102" s="160"/>
      <c r="Q102" s="196" t="s">
        <v>289</v>
      </c>
      <c r="R102" s="237" t="s">
        <v>98</v>
      </c>
      <c r="S102" s="199" t="s">
        <v>217</v>
      </c>
      <c r="T102" s="238"/>
      <c r="U102" s="239" t="s">
        <v>98</v>
      </c>
      <c r="V102" s="199" t="s">
        <v>232</v>
      </c>
      <c r="W102" s="184"/>
      <c r="X102" s="183"/>
      <c r="Y102" s="183"/>
      <c r="Z102" s="183"/>
      <c r="AA102" s="183"/>
      <c r="AB102" s="183"/>
      <c r="AC102" s="183"/>
      <c r="AD102" s="183"/>
      <c r="AE102" s="183"/>
      <c r="AF102" s="183"/>
      <c r="AG102" s="188"/>
      <c r="AH102" s="194"/>
      <c r="AI102" s="189"/>
      <c r="AJ102" s="189"/>
      <c r="AK102" s="190"/>
      <c r="AL102" s="1261"/>
      <c r="AM102" s="1261"/>
      <c r="AN102" s="1261"/>
      <c r="AO102" s="1261"/>
    </row>
    <row r="103" spans="1:41" ht="18.75" customHeight="1">
      <c r="A103" s="147" t="s">
        <v>196</v>
      </c>
      <c r="B103" s="148" t="s">
        <v>196</v>
      </c>
      <c r="C103" s="148" t="s">
        <v>196</v>
      </c>
      <c r="D103" s="148" t="s">
        <v>196</v>
      </c>
      <c r="E103" s="148" t="s">
        <v>132</v>
      </c>
      <c r="F103" s="148" t="s">
        <v>196</v>
      </c>
      <c r="G103" s="148" t="s">
        <v>196</v>
      </c>
      <c r="H103" s="148" t="s">
        <v>196</v>
      </c>
      <c r="I103" s="149" t="s">
        <v>196</v>
      </c>
      <c r="J103" s="176"/>
      <c r="K103" s="177"/>
      <c r="L103" s="200"/>
      <c r="M103" s="236"/>
      <c r="N103" s="160"/>
      <c r="O103" s="180"/>
      <c r="P103" s="160"/>
      <c r="Q103" s="198" t="s">
        <v>99</v>
      </c>
      <c r="R103" s="237" t="s">
        <v>98</v>
      </c>
      <c r="S103" s="199" t="s">
        <v>217</v>
      </c>
      <c r="T103" s="238"/>
      <c r="U103" s="239" t="s">
        <v>98</v>
      </c>
      <c r="V103" s="199" t="s">
        <v>232</v>
      </c>
      <c r="W103" s="184"/>
      <c r="X103" s="183"/>
      <c r="Y103" s="183"/>
      <c r="Z103" s="183"/>
      <c r="AA103" s="183"/>
      <c r="AB103" s="183"/>
      <c r="AC103" s="183"/>
      <c r="AD103" s="183"/>
      <c r="AE103" s="183"/>
      <c r="AF103" s="183"/>
      <c r="AG103" s="188"/>
      <c r="AH103" s="194"/>
      <c r="AI103" s="189"/>
      <c r="AJ103" s="189"/>
      <c r="AK103" s="190"/>
      <c r="AL103" s="1261"/>
      <c r="AM103" s="1261"/>
      <c r="AN103" s="1261"/>
      <c r="AO103" s="1261"/>
    </row>
    <row r="104" spans="1:41" ht="18.75" customHeight="1">
      <c r="A104" s="147" t="s">
        <v>196</v>
      </c>
      <c r="B104" s="148" t="s">
        <v>196</v>
      </c>
      <c r="C104" s="148" t="s">
        <v>196</v>
      </c>
      <c r="D104" s="148" t="s">
        <v>196</v>
      </c>
      <c r="E104" s="148" t="s">
        <v>132</v>
      </c>
      <c r="F104" s="148" t="s">
        <v>196</v>
      </c>
      <c r="G104" s="148" t="s">
        <v>196</v>
      </c>
      <c r="H104" s="148" t="s">
        <v>196</v>
      </c>
      <c r="I104" s="149" t="s">
        <v>196</v>
      </c>
      <c r="J104" s="176"/>
      <c r="K104" s="177"/>
      <c r="L104" s="200"/>
      <c r="M104" s="236"/>
      <c r="N104" s="160"/>
      <c r="O104" s="180"/>
      <c r="P104" s="160"/>
      <c r="Q104" s="198" t="s">
        <v>323</v>
      </c>
      <c r="R104" s="237" t="s">
        <v>98</v>
      </c>
      <c r="S104" s="199" t="s">
        <v>217</v>
      </c>
      <c r="T104" s="238"/>
      <c r="U104" s="239" t="s">
        <v>98</v>
      </c>
      <c r="V104" s="199" t="s">
        <v>232</v>
      </c>
      <c r="W104" s="184"/>
      <c r="X104" s="183"/>
      <c r="Y104" s="183"/>
      <c r="Z104" s="183"/>
      <c r="AA104" s="183"/>
      <c r="AB104" s="183"/>
      <c r="AC104" s="183"/>
      <c r="AD104" s="183"/>
      <c r="AE104" s="183"/>
      <c r="AF104" s="183"/>
      <c r="AG104" s="188"/>
      <c r="AH104" s="194"/>
      <c r="AI104" s="189"/>
      <c r="AJ104" s="189"/>
      <c r="AK104" s="190"/>
      <c r="AL104" s="1261"/>
      <c r="AM104" s="1261"/>
      <c r="AN104" s="1261"/>
      <c r="AO104" s="1261"/>
    </row>
    <row r="105" spans="1:41" ht="18.75" customHeight="1">
      <c r="A105" s="147" t="s">
        <v>196</v>
      </c>
      <c r="B105" s="148" t="s">
        <v>196</v>
      </c>
      <c r="C105" s="148" t="s">
        <v>196</v>
      </c>
      <c r="D105" s="148" t="s">
        <v>196</v>
      </c>
      <c r="E105" s="148" t="s">
        <v>132</v>
      </c>
      <c r="F105" s="148" t="s">
        <v>196</v>
      </c>
      <c r="G105" s="148" t="s">
        <v>196</v>
      </c>
      <c r="H105" s="148" t="s">
        <v>196</v>
      </c>
      <c r="I105" s="149" t="s">
        <v>196</v>
      </c>
      <c r="J105" s="176"/>
      <c r="K105" s="177"/>
      <c r="L105" s="200"/>
      <c r="M105" s="236"/>
      <c r="N105" s="160"/>
      <c r="O105" s="180"/>
      <c r="P105" s="160"/>
      <c r="Q105" s="198" t="s">
        <v>324</v>
      </c>
      <c r="R105" s="237" t="s">
        <v>98</v>
      </c>
      <c r="S105" s="199" t="s">
        <v>217</v>
      </c>
      <c r="T105" s="238"/>
      <c r="U105" s="239" t="s">
        <v>98</v>
      </c>
      <c r="V105" s="199" t="s">
        <v>232</v>
      </c>
      <c r="W105" s="184"/>
      <c r="X105" s="184"/>
      <c r="Y105" s="184"/>
      <c r="Z105" s="184"/>
      <c r="AA105" s="184"/>
      <c r="AB105" s="184"/>
      <c r="AC105" s="184"/>
      <c r="AD105" s="184"/>
      <c r="AE105" s="184"/>
      <c r="AF105" s="184"/>
      <c r="AG105" s="197"/>
      <c r="AH105" s="194"/>
      <c r="AI105" s="189"/>
      <c r="AJ105" s="189"/>
      <c r="AK105" s="190"/>
      <c r="AL105" s="1261"/>
      <c r="AM105" s="1261"/>
      <c r="AN105" s="1261"/>
      <c r="AO105" s="1261"/>
    </row>
    <row r="106" spans="1:41" ht="18.75" customHeight="1">
      <c r="A106" s="147" t="s">
        <v>196</v>
      </c>
      <c r="B106" s="148" t="s">
        <v>196</v>
      </c>
      <c r="C106" s="148" t="s">
        <v>196</v>
      </c>
      <c r="D106" s="148" t="s">
        <v>196</v>
      </c>
      <c r="E106" s="148" t="s">
        <v>132</v>
      </c>
      <c r="F106" s="148" t="s">
        <v>196</v>
      </c>
      <c r="G106" s="148" t="s">
        <v>196</v>
      </c>
      <c r="H106" s="148" t="s">
        <v>196</v>
      </c>
      <c r="I106" s="149" t="s">
        <v>196</v>
      </c>
      <c r="J106" s="176"/>
      <c r="K106" s="177"/>
      <c r="L106" s="200"/>
      <c r="M106" s="236"/>
      <c r="N106" s="160"/>
      <c r="O106" s="180"/>
      <c r="P106" s="160"/>
      <c r="Q106" s="240" t="s">
        <v>303</v>
      </c>
      <c r="R106" s="237" t="s">
        <v>98</v>
      </c>
      <c r="S106" s="199" t="s">
        <v>217</v>
      </c>
      <c r="T106" s="238"/>
      <c r="U106" s="239" t="s">
        <v>98</v>
      </c>
      <c r="V106" s="199" t="s">
        <v>232</v>
      </c>
      <c r="W106" s="184"/>
      <c r="X106" s="184"/>
      <c r="Y106" s="184"/>
      <c r="Z106" s="184"/>
      <c r="AA106" s="184"/>
      <c r="AB106" s="184"/>
      <c r="AC106" s="184"/>
      <c r="AD106" s="184"/>
      <c r="AE106" s="184"/>
      <c r="AF106" s="184"/>
      <c r="AG106" s="197"/>
      <c r="AH106" s="194"/>
      <c r="AI106" s="189"/>
      <c r="AJ106" s="189"/>
      <c r="AK106" s="190"/>
      <c r="AL106" s="1261"/>
      <c r="AM106" s="1261"/>
      <c r="AN106" s="1261"/>
      <c r="AO106" s="1261"/>
    </row>
    <row r="107" spans="1:41" ht="18.75" customHeight="1">
      <c r="A107" s="147" t="s">
        <v>196</v>
      </c>
      <c r="B107" s="148" t="s">
        <v>196</v>
      </c>
      <c r="C107" s="148" t="s">
        <v>196</v>
      </c>
      <c r="D107" s="148" t="s">
        <v>196</v>
      </c>
      <c r="E107" s="148" t="s">
        <v>132</v>
      </c>
      <c r="F107" s="148" t="s">
        <v>196</v>
      </c>
      <c r="G107" s="148" t="s">
        <v>196</v>
      </c>
      <c r="H107" s="148" t="s">
        <v>196</v>
      </c>
      <c r="I107" s="149" t="s">
        <v>196</v>
      </c>
      <c r="J107" s="157" t="s">
        <v>98</v>
      </c>
      <c r="K107" s="177">
        <v>52</v>
      </c>
      <c r="L107" s="200" t="s">
        <v>325</v>
      </c>
      <c r="M107" s="157" t="s">
        <v>98</v>
      </c>
      <c r="N107" s="160" t="s">
        <v>326</v>
      </c>
      <c r="O107" s="157" t="s">
        <v>98</v>
      </c>
      <c r="P107" s="160" t="s">
        <v>327</v>
      </c>
      <c r="Q107" s="240" t="s">
        <v>328</v>
      </c>
      <c r="R107" s="182" t="s">
        <v>98</v>
      </c>
      <c r="S107" s="183" t="s">
        <v>217</v>
      </c>
      <c r="T107" s="183"/>
      <c r="U107" s="186" t="s">
        <v>98</v>
      </c>
      <c r="V107" s="183" t="s">
        <v>229</v>
      </c>
      <c r="W107" s="183"/>
      <c r="X107" s="186" t="s">
        <v>98</v>
      </c>
      <c r="Y107" s="183" t="s">
        <v>230</v>
      </c>
      <c r="Z107" s="184"/>
      <c r="AA107" s="184"/>
      <c r="AB107" s="183"/>
      <c r="AC107" s="183"/>
      <c r="AD107" s="183"/>
      <c r="AE107" s="183"/>
      <c r="AF107" s="183"/>
      <c r="AG107" s="188"/>
      <c r="AH107" s="194"/>
      <c r="AI107" s="189"/>
      <c r="AJ107" s="189"/>
      <c r="AK107" s="190"/>
      <c r="AL107" s="1261"/>
      <c r="AM107" s="1261"/>
      <c r="AN107" s="1261"/>
      <c r="AO107" s="1261"/>
    </row>
    <row r="108" spans="1:41" ht="18.75" customHeight="1">
      <c r="A108" s="147" t="s">
        <v>196</v>
      </c>
      <c r="B108" s="148" t="s">
        <v>196</v>
      </c>
      <c r="C108" s="148" t="s">
        <v>196</v>
      </c>
      <c r="D108" s="148" t="s">
        <v>196</v>
      </c>
      <c r="E108" s="148" t="s">
        <v>132</v>
      </c>
      <c r="F108" s="148" t="s">
        <v>196</v>
      </c>
      <c r="G108" s="148" t="s">
        <v>196</v>
      </c>
      <c r="H108" s="148" t="s">
        <v>196</v>
      </c>
      <c r="I108" s="149" t="s">
        <v>196</v>
      </c>
      <c r="J108" s="176"/>
      <c r="K108" s="177"/>
      <c r="L108" s="200"/>
      <c r="M108" s="157" t="s">
        <v>98</v>
      </c>
      <c r="N108" s="160" t="s">
        <v>329</v>
      </c>
      <c r="O108" s="157" t="s">
        <v>98</v>
      </c>
      <c r="P108" s="160" t="s">
        <v>330</v>
      </c>
      <c r="Q108" s="198" t="s">
        <v>153</v>
      </c>
      <c r="R108" s="237" t="s">
        <v>98</v>
      </c>
      <c r="S108" s="199" t="s">
        <v>217</v>
      </c>
      <c r="T108" s="238"/>
      <c r="U108" s="239" t="s">
        <v>98</v>
      </c>
      <c r="V108" s="199" t="s">
        <v>232</v>
      </c>
      <c r="W108" s="184"/>
      <c r="X108" s="184"/>
      <c r="Y108" s="184"/>
      <c r="Z108" s="184"/>
      <c r="AA108" s="184"/>
      <c r="AB108" s="184"/>
      <c r="AC108" s="184"/>
      <c r="AD108" s="184"/>
      <c r="AE108" s="184"/>
      <c r="AF108" s="184"/>
      <c r="AG108" s="197"/>
      <c r="AH108" s="194"/>
      <c r="AI108" s="189"/>
      <c r="AJ108" s="189"/>
      <c r="AK108" s="190"/>
      <c r="AL108" s="1261"/>
      <c r="AM108" s="1261"/>
      <c r="AN108" s="1261"/>
      <c r="AO108" s="1261"/>
    </row>
    <row r="109" spans="1:41" ht="18.75" customHeight="1">
      <c r="A109" s="147" t="s">
        <v>196</v>
      </c>
      <c r="B109" s="148" t="s">
        <v>196</v>
      </c>
      <c r="C109" s="148" t="s">
        <v>196</v>
      </c>
      <c r="D109" s="148" t="s">
        <v>196</v>
      </c>
      <c r="E109" s="148" t="s">
        <v>132</v>
      </c>
      <c r="F109" s="148" t="s">
        <v>196</v>
      </c>
      <c r="G109" s="148" t="s">
        <v>196</v>
      </c>
      <c r="H109" s="148" t="s">
        <v>196</v>
      </c>
      <c r="I109" s="149" t="s">
        <v>196</v>
      </c>
      <c r="J109" s="176"/>
      <c r="K109" s="177"/>
      <c r="L109" s="200"/>
      <c r="M109" s="236"/>
      <c r="N109" s="160"/>
      <c r="O109" s="180"/>
      <c r="P109" s="160"/>
      <c r="Q109" s="198" t="s">
        <v>308</v>
      </c>
      <c r="R109" s="237" t="s">
        <v>98</v>
      </c>
      <c r="S109" s="199" t="s">
        <v>217</v>
      </c>
      <c r="T109" s="238"/>
      <c r="U109" s="239" t="s">
        <v>98</v>
      </c>
      <c r="V109" s="199" t="s">
        <v>232</v>
      </c>
      <c r="W109" s="184"/>
      <c r="X109" s="184"/>
      <c r="Y109" s="184"/>
      <c r="Z109" s="184"/>
      <c r="AA109" s="184"/>
      <c r="AB109" s="184"/>
      <c r="AC109" s="184"/>
      <c r="AD109" s="184"/>
      <c r="AE109" s="184"/>
      <c r="AF109" s="184"/>
      <c r="AG109" s="197"/>
      <c r="AH109" s="194"/>
      <c r="AI109" s="189"/>
      <c r="AJ109" s="189"/>
      <c r="AK109" s="190"/>
      <c r="AL109" s="1261"/>
      <c r="AM109" s="1261"/>
      <c r="AN109" s="1261"/>
      <c r="AO109" s="1261"/>
    </row>
    <row r="110" spans="1:41" ht="18.75" customHeight="1">
      <c r="A110" s="147" t="s">
        <v>196</v>
      </c>
      <c r="B110" s="148" t="s">
        <v>196</v>
      </c>
      <c r="C110" s="148" t="s">
        <v>196</v>
      </c>
      <c r="D110" s="148" t="s">
        <v>196</v>
      </c>
      <c r="E110" s="148" t="s">
        <v>132</v>
      </c>
      <c r="F110" s="148" t="s">
        <v>196</v>
      </c>
      <c r="G110" s="148" t="s">
        <v>196</v>
      </c>
      <c r="H110" s="148" t="s">
        <v>196</v>
      </c>
      <c r="I110" s="149" t="s">
        <v>196</v>
      </c>
      <c r="J110" s="176"/>
      <c r="K110" s="177"/>
      <c r="L110" s="200"/>
      <c r="M110" s="236"/>
      <c r="N110" s="160"/>
      <c r="O110" s="180"/>
      <c r="P110" s="160"/>
      <c r="Q110" s="198" t="s">
        <v>309</v>
      </c>
      <c r="R110" s="237" t="s">
        <v>98</v>
      </c>
      <c r="S110" s="199" t="s">
        <v>217</v>
      </c>
      <c r="T110" s="238"/>
      <c r="U110" s="239" t="s">
        <v>98</v>
      </c>
      <c r="V110" s="199" t="s">
        <v>232</v>
      </c>
      <c r="W110" s="184"/>
      <c r="X110" s="183"/>
      <c r="Y110" s="183"/>
      <c r="Z110" s="183"/>
      <c r="AA110" s="183"/>
      <c r="AB110" s="183"/>
      <c r="AC110" s="183"/>
      <c r="AD110" s="183"/>
      <c r="AE110" s="183"/>
      <c r="AF110" s="183"/>
      <c r="AG110" s="188"/>
      <c r="AH110" s="194"/>
      <c r="AI110" s="189"/>
      <c r="AJ110" s="189"/>
      <c r="AK110" s="190"/>
      <c r="AL110" s="1261"/>
      <c r="AM110" s="1261"/>
      <c r="AN110" s="1261"/>
      <c r="AO110" s="1261"/>
    </row>
    <row r="111" spans="1:41" ht="18.75" customHeight="1">
      <c r="A111" s="147" t="s">
        <v>196</v>
      </c>
      <c r="B111" s="148" t="s">
        <v>196</v>
      </c>
      <c r="C111" s="148" t="s">
        <v>196</v>
      </c>
      <c r="D111" s="148" t="s">
        <v>196</v>
      </c>
      <c r="E111" s="148" t="s">
        <v>132</v>
      </c>
      <c r="F111" s="148" t="s">
        <v>196</v>
      </c>
      <c r="G111" s="148" t="s">
        <v>196</v>
      </c>
      <c r="H111" s="148" t="s">
        <v>196</v>
      </c>
      <c r="I111" s="149" t="s">
        <v>196</v>
      </c>
      <c r="J111" s="176"/>
      <c r="K111" s="177"/>
      <c r="L111" s="200"/>
      <c r="M111" s="236"/>
      <c r="N111" s="160"/>
      <c r="O111" s="180"/>
      <c r="P111" s="160"/>
      <c r="Q111" s="198" t="s">
        <v>56</v>
      </c>
      <c r="R111" s="182" t="s">
        <v>98</v>
      </c>
      <c r="S111" s="183" t="s">
        <v>217</v>
      </c>
      <c r="T111" s="183"/>
      <c r="U111" s="186" t="s">
        <v>98</v>
      </c>
      <c r="V111" s="183" t="s">
        <v>229</v>
      </c>
      <c r="W111" s="183"/>
      <c r="X111" s="186" t="s">
        <v>98</v>
      </c>
      <c r="Y111" s="183" t="s">
        <v>230</v>
      </c>
      <c r="Z111" s="184"/>
      <c r="AA111" s="184"/>
      <c r="AB111" s="183"/>
      <c r="AC111" s="183"/>
      <c r="AD111" s="183"/>
      <c r="AE111" s="183"/>
      <c r="AF111" s="183"/>
      <c r="AG111" s="188"/>
      <c r="AH111" s="194"/>
      <c r="AI111" s="189"/>
      <c r="AJ111" s="189"/>
      <c r="AK111" s="190"/>
      <c r="AL111" s="1261"/>
      <c r="AM111" s="1261"/>
      <c r="AN111" s="1261"/>
      <c r="AO111" s="1261"/>
    </row>
    <row r="112" spans="1:41" ht="18.75" customHeight="1">
      <c r="A112" s="147" t="s">
        <v>196</v>
      </c>
      <c r="B112" s="148" t="s">
        <v>196</v>
      </c>
      <c r="C112" s="148" t="s">
        <v>196</v>
      </c>
      <c r="D112" s="148" t="s">
        <v>196</v>
      </c>
      <c r="E112" s="148" t="s">
        <v>132</v>
      </c>
      <c r="F112" s="148" t="s">
        <v>196</v>
      </c>
      <c r="G112" s="148" t="s">
        <v>196</v>
      </c>
      <c r="H112" s="148" t="s">
        <v>196</v>
      </c>
      <c r="I112" s="149" t="s">
        <v>196</v>
      </c>
      <c r="J112" s="176"/>
      <c r="K112" s="177"/>
      <c r="L112" s="200"/>
      <c r="M112" s="236"/>
      <c r="N112" s="160"/>
      <c r="O112" s="180"/>
      <c r="P112" s="160"/>
      <c r="Q112" s="198" t="s">
        <v>158</v>
      </c>
      <c r="R112" s="182" t="s">
        <v>98</v>
      </c>
      <c r="S112" s="183" t="s">
        <v>217</v>
      </c>
      <c r="T112" s="183"/>
      <c r="U112" s="186" t="s">
        <v>98</v>
      </c>
      <c r="V112" s="183" t="s">
        <v>229</v>
      </c>
      <c r="W112" s="183"/>
      <c r="X112" s="186" t="s">
        <v>98</v>
      </c>
      <c r="Y112" s="183" t="s">
        <v>230</v>
      </c>
      <c r="Z112" s="184"/>
      <c r="AA112" s="184"/>
      <c r="AB112" s="184"/>
      <c r="AC112" s="184"/>
      <c r="AD112" s="184"/>
      <c r="AE112" s="184"/>
      <c r="AF112" s="184"/>
      <c r="AG112" s="197"/>
      <c r="AH112" s="194"/>
      <c r="AI112" s="189"/>
      <c r="AJ112" s="189"/>
      <c r="AK112" s="190"/>
      <c r="AL112" s="1261"/>
      <c r="AM112" s="1261"/>
      <c r="AN112" s="1261"/>
      <c r="AO112" s="1261"/>
    </row>
    <row r="113" spans="1:41" ht="18.75" customHeight="1">
      <c r="A113" s="147" t="s">
        <v>196</v>
      </c>
      <c r="B113" s="148" t="s">
        <v>196</v>
      </c>
      <c r="C113" s="148" t="s">
        <v>196</v>
      </c>
      <c r="D113" s="148" t="s">
        <v>196</v>
      </c>
      <c r="E113" s="148" t="s">
        <v>132</v>
      </c>
      <c r="F113" s="148" t="s">
        <v>196</v>
      </c>
      <c r="G113" s="148" t="s">
        <v>196</v>
      </c>
      <c r="H113" s="148" t="s">
        <v>196</v>
      </c>
      <c r="I113" s="149" t="s">
        <v>196</v>
      </c>
      <c r="J113" s="176"/>
      <c r="K113" s="177"/>
      <c r="L113" s="200"/>
      <c r="M113" s="236"/>
      <c r="N113" s="160"/>
      <c r="O113" s="180"/>
      <c r="P113" s="160"/>
      <c r="Q113" s="195" t="s">
        <v>331</v>
      </c>
      <c r="R113" s="237" t="s">
        <v>98</v>
      </c>
      <c r="S113" s="199" t="s">
        <v>217</v>
      </c>
      <c r="T113" s="238"/>
      <c r="U113" s="186" t="s">
        <v>98</v>
      </c>
      <c r="V113" s="183" t="s">
        <v>234</v>
      </c>
      <c r="W113" s="183"/>
      <c r="X113" s="186" t="s">
        <v>98</v>
      </c>
      <c r="Y113" s="183" t="s">
        <v>235</v>
      </c>
      <c r="Z113" s="184"/>
      <c r="AA113" s="184"/>
      <c r="AB113" s="184"/>
      <c r="AC113" s="184"/>
      <c r="AD113" s="184"/>
      <c r="AE113" s="184"/>
      <c r="AF113" s="184"/>
      <c r="AG113" s="197"/>
      <c r="AH113" s="194"/>
      <c r="AI113" s="189"/>
      <c r="AJ113" s="189"/>
      <c r="AK113" s="190"/>
      <c r="AL113" s="1261"/>
      <c r="AM113" s="1261"/>
      <c r="AN113" s="1261"/>
      <c r="AO113" s="1261"/>
    </row>
    <row r="114" spans="1:41" ht="18.75" customHeight="1">
      <c r="A114" s="147" t="s">
        <v>196</v>
      </c>
      <c r="B114" s="148" t="s">
        <v>196</v>
      </c>
      <c r="C114" s="148" t="s">
        <v>196</v>
      </c>
      <c r="D114" s="148" t="s">
        <v>196</v>
      </c>
      <c r="E114" s="148" t="s">
        <v>132</v>
      </c>
      <c r="F114" s="148" t="s">
        <v>196</v>
      </c>
      <c r="G114" s="148" t="s">
        <v>196</v>
      </c>
      <c r="H114" s="148" t="s">
        <v>196</v>
      </c>
      <c r="I114" s="149" t="s">
        <v>196</v>
      </c>
      <c r="J114" s="176"/>
      <c r="K114" s="177"/>
      <c r="L114" s="200"/>
      <c r="M114" s="236"/>
      <c r="N114" s="160"/>
      <c r="O114" s="180"/>
      <c r="P114" s="160"/>
      <c r="Q114" s="198" t="s">
        <v>311</v>
      </c>
      <c r="R114" s="237" t="s">
        <v>98</v>
      </c>
      <c r="S114" s="199" t="s">
        <v>217</v>
      </c>
      <c r="T114" s="238"/>
      <c r="U114" s="239" t="s">
        <v>98</v>
      </c>
      <c r="V114" s="199" t="s">
        <v>232</v>
      </c>
      <c r="W114" s="184"/>
      <c r="X114" s="184"/>
      <c r="Y114" s="184"/>
      <c r="Z114" s="184"/>
      <c r="AA114" s="184"/>
      <c r="AB114" s="184"/>
      <c r="AC114" s="184"/>
      <c r="AD114" s="184"/>
      <c r="AE114" s="184"/>
      <c r="AF114" s="184"/>
      <c r="AG114" s="197"/>
      <c r="AH114" s="194"/>
      <c r="AI114" s="189"/>
      <c r="AJ114" s="189"/>
      <c r="AK114" s="190"/>
      <c r="AL114" s="1261"/>
      <c r="AM114" s="1261"/>
      <c r="AN114" s="1261"/>
      <c r="AO114" s="1261"/>
    </row>
    <row r="115" spans="1:41" ht="18.75" customHeight="1">
      <c r="A115" s="147" t="s">
        <v>196</v>
      </c>
      <c r="B115" s="148" t="s">
        <v>196</v>
      </c>
      <c r="C115" s="148" t="s">
        <v>196</v>
      </c>
      <c r="D115" s="148" t="s">
        <v>196</v>
      </c>
      <c r="E115" s="148" t="s">
        <v>132</v>
      </c>
      <c r="F115" s="148" t="s">
        <v>196</v>
      </c>
      <c r="G115" s="148" t="s">
        <v>196</v>
      </c>
      <c r="H115" s="148" t="s">
        <v>196</v>
      </c>
      <c r="I115" s="149" t="s">
        <v>196</v>
      </c>
      <c r="J115" s="176"/>
      <c r="K115" s="177"/>
      <c r="L115" s="200"/>
      <c r="M115" s="236"/>
      <c r="N115" s="160"/>
      <c r="O115" s="180"/>
      <c r="P115" s="160"/>
      <c r="Q115" s="195" t="s">
        <v>312</v>
      </c>
      <c r="R115" s="237" t="s">
        <v>98</v>
      </c>
      <c r="S115" s="199" t="s">
        <v>217</v>
      </c>
      <c r="T115" s="238"/>
      <c r="U115" s="239" t="s">
        <v>98</v>
      </c>
      <c r="V115" s="199" t="s">
        <v>232</v>
      </c>
      <c r="W115" s="184"/>
      <c r="X115" s="184"/>
      <c r="Y115" s="184"/>
      <c r="Z115" s="184"/>
      <c r="AA115" s="184"/>
      <c r="AB115" s="184"/>
      <c r="AC115" s="184"/>
      <c r="AD115" s="184"/>
      <c r="AE115" s="184"/>
      <c r="AF115" s="184"/>
      <c r="AG115" s="197"/>
      <c r="AH115" s="194"/>
      <c r="AI115" s="189"/>
      <c r="AJ115" s="189"/>
      <c r="AK115" s="190"/>
      <c r="AL115" s="1261"/>
      <c r="AM115" s="1261"/>
      <c r="AN115" s="1261"/>
      <c r="AO115" s="1261"/>
    </row>
    <row r="116" spans="1:41" ht="18.75" customHeight="1">
      <c r="A116" s="147" t="s">
        <v>196</v>
      </c>
      <c r="B116" s="148" t="s">
        <v>196</v>
      </c>
      <c r="C116" s="148" t="s">
        <v>196</v>
      </c>
      <c r="D116" s="148" t="s">
        <v>196</v>
      </c>
      <c r="E116" s="148" t="s">
        <v>132</v>
      </c>
      <c r="F116" s="148" t="s">
        <v>196</v>
      </c>
      <c r="G116" s="148" t="s">
        <v>196</v>
      </c>
      <c r="H116" s="148" t="s">
        <v>196</v>
      </c>
      <c r="I116" s="149" t="s">
        <v>196</v>
      </c>
      <c r="J116" s="176"/>
      <c r="K116" s="177"/>
      <c r="L116" s="200"/>
      <c r="M116" s="236"/>
      <c r="N116" s="160"/>
      <c r="O116" s="180"/>
      <c r="P116" s="160"/>
      <c r="Q116" s="198" t="s">
        <v>313</v>
      </c>
      <c r="R116" s="237" t="s">
        <v>98</v>
      </c>
      <c r="S116" s="199" t="s">
        <v>217</v>
      </c>
      <c r="T116" s="238"/>
      <c r="U116" s="239" t="s">
        <v>98</v>
      </c>
      <c r="V116" s="199" t="s">
        <v>232</v>
      </c>
      <c r="W116" s="184"/>
      <c r="X116" s="184"/>
      <c r="Y116" s="184"/>
      <c r="Z116" s="184"/>
      <c r="AA116" s="184"/>
      <c r="AB116" s="184"/>
      <c r="AC116" s="184"/>
      <c r="AD116" s="184"/>
      <c r="AE116" s="184"/>
      <c r="AF116" s="184"/>
      <c r="AG116" s="197"/>
      <c r="AH116" s="194"/>
      <c r="AI116" s="189"/>
      <c r="AJ116" s="189"/>
      <c r="AK116" s="190"/>
      <c r="AL116" s="1261"/>
      <c r="AM116" s="1261"/>
      <c r="AN116" s="1261"/>
      <c r="AO116" s="1261"/>
    </row>
    <row r="117" spans="1:41" ht="18.75" customHeight="1">
      <c r="A117" s="147" t="s">
        <v>196</v>
      </c>
      <c r="B117" s="148" t="s">
        <v>196</v>
      </c>
      <c r="C117" s="148" t="s">
        <v>196</v>
      </c>
      <c r="D117" s="148" t="s">
        <v>196</v>
      </c>
      <c r="E117" s="148" t="s">
        <v>132</v>
      </c>
      <c r="F117" s="148" t="s">
        <v>196</v>
      </c>
      <c r="G117" s="148" t="s">
        <v>196</v>
      </c>
      <c r="H117" s="148" t="s">
        <v>196</v>
      </c>
      <c r="I117" s="149" t="s">
        <v>196</v>
      </c>
      <c r="J117" s="176"/>
      <c r="K117" s="177"/>
      <c r="L117" s="200"/>
      <c r="M117" s="236"/>
      <c r="N117" s="160"/>
      <c r="O117" s="180"/>
      <c r="P117" s="160"/>
      <c r="Q117" s="198" t="s">
        <v>242</v>
      </c>
      <c r="R117" s="237" t="s">
        <v>98</v>
      </c>
      <c r="S117" s="199" t="s">
        <v>217</v>
      </c>
      <c r="T117" s="238"/>
      <c r="U117" s="239" t="s">
        <v>98</v>
      </c>
      <c r="V117" s="199" t="s">
        <v>232</v>
      </c>
      <c r="W117" s="184"/>
      <c r="X117" s="184"/>
      <c r="Y117" s="184"/>
      <c r="Z117" s="184"/>
      <c r="AA117" s="184"/>
      <c r="AB117" s="184"/>
      <c r="AC117" s="184"/>
      <c r="AD117" s="184"/>
      <c r="AE117" s="184"/>
      <c r="AF117" s="184"/>
      <c r="AG117" s="197"/>
      <c r="AH117" s="194"/>
      <c r="AI117" s="189"/>
      <c r="AJ117" s="189"/>
      <c r="AK117" s="190"/>
      <c r="AL117" s="1261"/>
      <c r="AM117" s="1261"/>
      <c r="AN117" s="1261"/>
      <c r="AO117" s="1261"/>
    </row>
    <row r="118" spans="1:41" ht="18.75" customHeight="1">
      <c r="A118" s="147" t="s">
        <v>196</v>
      </c>
      <c r="B118" s="148" t="s">
        <v>196</v>
      </c>
      <c r="C118" s="148" t="s">
        <v>196</v>
      </c>
      <c r="D118" s="148" t="s">
        <v>196</v>
      </c>
      <c r="E118" s="148" t="s">
        <v>132</v>
      </c>
      <c r="F118" s="148" t="s">
        <v>196</v>
      </c>
      <c r="G118" s="148" t="s">
        <v>196</v>
      </c>
      <c r="H118" s="148" t="s">
        <v>196</v>
      </c>
      <c r="I118" s="149" t="s">
        <v>196</v>
      </c>
      <c r="J118" s="176"/>
      <c r="K118" s="177"/>
      <c r="L118" s="200"/>
      <c r="M118" s="236"/>
      <c r="N118" s="160"/>
      <c r="O118" s="180"/>
      <c r="P118" s="160"/>
      <c r="Q118" s="198" t="s">
        <v>314</v>
      </c>
      <c r="R118" s="237" t="s">
        <v>98</v>
      </c>
      <c r="S118" s="199" t="s">
        <v>217</v>
      </c>
      <c r="T118" s="238"/>
      <c r="U118" s="239" t="s">
        <v>98</v>
      </c>
      <c r="V118" s="199" t="s">
        <v>232</v>
      </c>
      <c r="W118" s="184"/>
      <c r="X118" s="184"/>
      <c r="Y118" s="184"/>
      <c r="Z118" s="184"/>
      <c r="AA118" s="184"/>
      <c r="AB118" s="184"/>
      <c r="AC118" s="184"/>
      <c r="AD118" s="184"/>
      <c r="AE118" s="184"/>
      <c r="AF118" s="184"/>
      <c r="AG118" s="197"/>
      <c r="AH118" s="194"/>
      <c r="AI118" s="189"/>
      <c r="AJ118" s="189"/>
      <c r="AK118" s="190"/>
      <c r="AL118" s="1261"/>
      <c r="AM118" s="1261"/>
      <c r="AN118" s="1261"/>
      <c r="AO118" s="1261"/>
    </row>
    <row r="119" spans="1:41" ht="18.75" customHeight="1">
      <c r="A119" s="147" t="s">
        <v>196</v>
      </c>
      <c r="B119" s="148" t="s">
        <v>196</v>
      </c>
      <c r="C119" s="148" t="s">
        <v>196</v>
      </c>
      <c r="D119" s="148" t="s">
        <v>196</v>
      </c>
      <c r="E119" s="148" t="s">
        <v>132</v>
      </c>
      <c r="F119" s="148" t="s">
        <v>196</v>
      </c>
      <c r="G119" s="148" t="s">
        <v>196</v>
      </c>
      <c r="H119" s="148" t="s">
        <v>196</v>
      </c>
      <c r="I119" s="149" t="s">
        <v>196</v>
      </c>
      <c r="J119" s="176"/>
      <c r="K119" s="177"/>
      <c r="L119" s="200"/>
      <c r="M119" s="236"/>
      <c r="N119" s="160"/>
      <c r="O119" s="180"/>
      <c r="P119" s="160"/>
      <c r="Q119" s="198" t="s">
        <v>250</v>
      </c>
      <c r="R119" s="182" t="s">
        <v>98</v>
      </c>
      <c r="S119" s="183" t="s">
        <v>217</v>
      </c>
      <c r="T119" s="183"/>
      <c r="U119" s="186" t="s">
        <v>98</v>
      </c>
      <c r="V119" s="199" t="s">
        <v>232</v>
      </c>
      <c r="W119" s="183"/>
      <c r="X119" s="183"/>
      <c r="Y119" s="183"/>
      <c r="Z119" s="184"/>
      <c r="AA119" s="184"/>
      <c r="AB119" s="184"/>
      <c r="AC119" s="184"/>
      <c r="AD119" s="184"/>
      <c r="AE119" s="184"/>
      <c r="AF119" s="184"/>
      <c r="AG119" s="197"/>
      <c r="AH119" s="194"/>
      <c r="AI119" s="189"/>
      <c r="AJ119" s="189"/>
      <c r="AK119" s="190"/>
      <c r="AL119" s="1261"/>
      <c r="AM119" s="1261"/>
      <c r="AN119" s="1261"/>
      <c r="AO119" s="1261"/>
    </row>
    <row r="120" spans="1:41" ht="18.75" customHeight="1">
      <c r="A120" s="147" t="s">
        <v>196</v>
      </c>
      <c r="B120" s="148" t="s">
        <v>196</v>
      </c>
      <c r="C120" s="148" t="s">
        <v>196</v>
      </c>
      <c r="D120" s="148" t="s">
        <v>196</v>
      </c>
      <c r="E120" s="148" t="s">
        <v>132</v>
      </c>
      <c r="F120" s="148" t="s">
        <v>196</v>
      </c>
      <c r="G120" s="148" t="s">
        <v>196</v>
      </c>
      <c r="H120" s="148" t="s">
        <v>196</v>
      </c>
      <c r="I120" s="149" t="s">
        <v>196</v>
      </c>
      <c r="J120" s="176"/>
      <c r="K120" s="177"/>
      <c r="L120" s="200"/>
      <c r="M120" s="236"/>
      <c r="N120" s="160"/>
      <c r="O120" s="180"/>
      <c r="P120" s="160"/>
      <c r="Q120" s="198" t="s">
        <v>253</v>
      </c>
      <c r="R120" s="182" t="s">
        <v>98</v>
      </c>
      <c r="S120" s="183" t="s">
        <v>217</v>
      </c>
      <c r="T120" s="183"/>
      <c r="U120" s="186" t="s">
        <v>98</v>
      </c>
      <c r="V120" s="199" t="s">
        <v>232</v>
      </c>
      <c r="W120" s="183"/>
      <c r="X120" s="183"/>
      <c r="Y120" s="183"/>
      <c r="Z120" s="184"/>
      <c r="AA120" s="184"/>
      <c r="AB120" s="184"/>
      <c r="AC120" s="184"/>
      <c r="AD120" s="184"/>
      <c r="AE120" s="184"/>
      <c r="AF120" s="184"/>
      <c r="AG120" s="197"/>
      <c r="AH120" s="194"/>
      <c r="AI120" s="189"/>
      <c r="AJ120" s="189"/>
      <c r="AK120" s="190"/>
      <c r="AL120" s="1261"/>
      <c r="AM120" s="1261"/>
      <c r="AN120" s="1261"/>
      <c r="AO120" s="1261"/>
    </row>
    <row r="121" spans="1:41" ht="18.75" customHeight="1">
      <c r="A121" s="147" t="s">
        <v>196</v>
      </c>
      <c r="B121" s="148" t="s">
        <v>196</v>
      </c>
      <c r="C121" s="148" t="s">
        <v>196</v>
      </c>
      <c r="D121" s="148" t="s">
        <v>196</v>
      </c>
      <c r="E121" s="148" t="s">
        <v>132</v>
      </c>
      <c r="F121" s="148" t="s">
        <v>196</v>
      </c>
      <c r="G121" s="148" t="s">
        <v>196</v>
      </c>
      <c r="H121" s="148" t="s">
        <v>196</v>
      </c>
      <c r="I121" s="149" t="s">
        <v>196</v>
      </c>
      <c r="J121" s="176"/>
      <c r="K121" s="177"/>
      <c r="L121" s="200"/>
      <c r="M121" s="236"/>
      <c r="N121" s="160"/>
      <c r="O121" s="180"/>
      <c r="P121" s="160"/>
      <c r="Q121" s="201" t="s">
        <v>255</v>
      </c>
      <c r="R121" s="182" t="s">
        <v>98</v>
      </c>
      <c r="S121" s="183" t="s">
        <v>217</v>
      </c>
      <c r="T121" s="183"/>
      <c r="U121" s="186" t="s">
        <v>98</v>
      </c>
      <c r="V121" s="183" t="s">
        <v>229</v>
      </c>
      <c r="W121" s="183"/>
      <c r="X121" s="186" t="s">
        <v>98</v>
      </c>
      <c r="Y121" s="183" t="s">
        <v>230</v>
      </c>
      <c r="Z121" s="187"/>
      <c r="AA121" s="187"/>
      <c r="AB121" s="187"/>
      <c r="AC121" s="187"/>
      <c r="AD121" s="202"/>
      <c r="AE121" s="202"/>
      <c r="AF121" s="202"/>
      <c r="AG121" s="203"/>
      <c r="AH121" s="194"/>
      <c r="AI121" s="189"/>
      <c r="AJ121" s="189"/>
      <c r="AK121" s="190"/>
      <c r="AL121" s="1261"/>
      <c r="AM121" s="1261"/>
      <c r="AN121" s="1261"/>
      <c r="AO121" s="1261"/>
    </row>
    <row r="122" spans="1:41" ht="18.75" customHeight="1">
      <c r="A122" s="147" t="s">
        <v>196</v>
      </c>
      <c r="B122" s="148" t="s">
        <v>196</v>
      </c>
      <c r="C122" s="148" t="s">
        <v>196</v>
      </c>
      <c r="D122" s="148" t="s">
        <v>196</v>
      </c>
      <c r="E122" s="148" t="s">
        <v>132</v>
      </c>
      <c r="F122" s="148" t="s">
        <v>196</v>
      </c>
      <c r="G122" s="148" t="s">
        <v>196</v>
      </c>
      <c r="H122" s="148" t="s">
        <v>196</v>
      </c>
      <c r="I122" s="149" t="s">
        <v>196</v>
      </c>
      <c r="J122" s="176"/>
      <c r="K122" s="177"/>
      <c r="L122" s="200"/>
      <c r="M122" s="236"/>
      <c r="N122" s="160"/>
      <c r="O122" s="180"/>
      <c r="P122" s="160"/>
      <c r="Q122" s="198" t="s">
        <v>69</v>
      </c>
      <c r="R122" s="182" t="s">
        <v>98</v>
      </c>
      <c r="S122" s="183" t="s">
        <v>217</v>
      </c>
      <c r="T122" s="183"/>
      <c r="U122" s="186" t="s">
        <v>98</v>
      </c>
      <c r="V122" s="183" t="s">
        <v>258</v>
      </c>
      <c r="W122" s="183"/>
      <c r="X122" s="186" t="s">
        <v>98</v>
      </c>
      <c r="Y122" s="183" t="s">
        <v>315</v>
      </c>
      <c r="Z122" s="204"/>
      <c r="AA122" s="186" t="s">
        <v>98</v>
      </c>
      <c r="AB122" s="183" t="s">
        <v>259</v>
      </c>
      <c r="AC122" s="183"/>
      <c r="AD122" s="183"/>
      <c r="AE122" s="183"/>
      <c r="AF122" s="183"/>
      <c r="AG122" s="188"/>
      <c r="AH122" s="194"/>
      <c r="AI122" s="189"/>
      <c r="AJ122" s="189"/>
      <c r="AK122" s="190"/>
      <c r="AL122" s="1261"/>
      <c r="AM122" s="1261"/>
      <c r="AN122" s="1261"/>
      <c r="AO122" s="1261"/>
    </row>
    <row r="123" spans="1:41" ht="18.75" customHeight="1">
      <c r="A123" s="147" t="s">
        <v>196</v>
      </c>
      <c r="B123" s="148" t="s">
        <v>196</v>
      </c>
      <c r="C123" s="148" t="s">
        <v>196</v>
      </c>
      <c r="D123" s="148" t="s">
        <v>196</v>
      </c>
      <c r="E123" s="148" t="s">
        <v>132</v>
      </c>
      <c r="F123" s="148" t="s">
        <v>196</v>
      </c>
      <c r="G123" s="148" t="s">
        <v>196</v>
      </c>
      <c r="H123" s="148" t="s">
        <v>196</v>
      </c>
      <c r="I123" s="149" t="s">
        <v>196</v>
      </c>
      <c r="J123" s="176"/>
      <c r="K123" s="177"/>
      <c r="L123" s="178"/>
      <c r="M123" s="179"/>
      <c r="N123" s="160"/>
      <c r="O123" s="180"/>
      <c r="P123" s="191"/>
      <c r="Q123" s="1257" t="s">
        <v>260</v>
      </c>
      <c r="R123" s="205" t="s">
        <v>98</v>
      </c>
      <c r="S123" s="206" t="s">
        <v>217</v>
      </c>
      <c r="T123" s="206"/>
      <c r="U123" s="207"/>
      <c r="V123" s="208"/>
      <c r="W123" s="208"/>
      <c r="X123" s="207"/>
      <c r="Y123" s="208"/>
      <c r="Z123" s="209"/>
      <c r="AA123" s="207"/>
      <c r="AB123" s="208"/>
      <c r="AC123" s="209"/>
      <c r="AD123" s="210" t="s">
        <v>98</v>
      </c>
      <c r="AE123" s="206" t="s">
        <v>261</v>
      </c>
      <c r="AF123" s="202"/>
      <c r="AG123" s="203"/>
      <c r="AH123" s="189"/>
      <c r="AI123" s="189"/>
      <c r="AJ123" s="189"/>
      <c r="AK123" s="190"/>
      <c r="AL123" s="1261"/>
      <c r="AM123" s="1261"/>
      <c r="AN123" s="1261"/>
      <c r="AO123" s="1261"/>
    </row>
    <row r="124" spans="1:41" ht="18.75" customHeight="1">
      <c r="A124" s="147" t="s">
        <v>196</v>
      </c>
      <c r="B124" s="148" t="s">
        <v>196</v>
      </c>
      <c r="C124" s="148" t="s">
        <v>196</v>
      </c>
      <c r="D124" s="148" t="s">
        <v>196</v>
      </c>
      <c r="E124" s="148" t="s">
        <v>132</v>
      </c>
      <c r="F124" s="148" t="s">
        <v>196</v>
      </c>
      <c r="G124" s="148" t="s">
        <v>196</v>
      </c>
      <c r="H124" s="148" t="s">
        <v>196</v>
      </c>
      <c r="I124" s="149" t="s">
        <v>196</v>
      </c>
      <c r="J124" s="176"/>
      <c r="K124" s="177"/>
      <c r="L124" s="178"/>
      <c r="M124" s="179"/>
      <c r="N124" s="160"/>
      <c r="O124" s="180"/>
      <c r="P124" s="191"/>
      <c r="Q124" s="1258"/>
      <c r="R124" s="157" t="s">
        <v>98</v>
      </c>
      <c r="S124" s="158" t="s">
        <v>262</v>
      </c>
      <c r="T124" s="158"/>
      <c r="U124" s="150"/>
      <c r="V124" s="150" t="s">
        <v>98</v>
      </c>
      <c r="W124" s="158" t="s">
        <v>263</v>
      </c>
      <c r="X124" s="150"/>
      <c r="Y124" s="150"/>
      <c r="Z124" s="150" t="s">
        <v>98</v>
      </c>
      <c r="AA124" s="158" t="s">
        <v>264</v>
      </c>
      <c r="AB124" s="137"/>
      <c r="AC124" s="158"/>
      <c r="AD124" s="150" t="s">
        <v>98</v>
      </c>
      <c r="AE124" s="158" t="s">
        <v>265</v>
      </c>
      <c r="AF124" s="211"/>
      <c r="AG124" s="212"/>
      <c r="AH124" s="189"/>
      <c r="AI124" s="189"/>
      <c r="AJ124" s="189"/>
      <c r="AK124" s="190"/>
      <c r="AL124" s="1261"/>
      <c r="AM124" s="1261"/>
      <c r="AN124" s="1261"/>
      <c r="AO124" s="1261"/>
    </row>
    <row r="125" spans="1:41" ht="18.75" customHeight="1">
      <c r="A125" s="147" t="s">
        <v>196</v>
      </c>
      <c r="B125" s="148" t="s">
        <v>196</v>
      </c>
      <c r="C125" s="148" t="s">
        <v>196</v>
      </c>
      <c r="D125" s="148" t="s">
        <v>196</v>
      </c>
      <c r="E125" s="148" t="s">
        <v>132</v>
      </c>
      <c r="F125" s="148" t="s">
        <v>196</v>
      </c>
      <c r="G125" s="148" t="s">
        <v>196</v>
      </c>
      <c r="H125" s="148" t="s">
        <v>196</v>
      </c>
      <c r="I125" s="149" t="s">
        <v>196</v>
      </c>
      <c r="J125" s="176"/>
      <c r="K125" s="177"/>
      <c r="L125" s="178"/>
      <c r="M125" s="179"/>
      <c r="N125" s="160"/>
      <c r="O125" s="180"/>
      <c r="P125" s="191"/>
      <c r="Q125" s="1258"/>
      <c r="R125" s="157" t="s">
        <v>98</v>
      </c>
      <c r="S125" s="158" t="s">
        <v>266</v>
      </c>
      <c r="T125" s="158"/>
      <c r="U125" s="150"/>
      <c r="V125" s="150" t="s">
        <v>98</v>
      </c>
      <c r="W125" s="158" t="s">
        <v>267</v>
      </c>
      <c r="X125" s="150"/>
      <c r="Y125" s="150"/>
      <c r="Z125" s="150" t="s">
        <v>98</v>
      </c>
      <c r="AA125" s="158" t="s">
        <v>268</v>
      </c>
      <c r="AB125" s="137"/>
      <c r="AC125" s="158"/>
      <c r="AD125" s="150" t="s">
        <v>98</v>
      </c>
      <c r="AE125" s="158" t="s">
        <v>269</v>
      </c>
      <c r="AF125" s="211"/>
      <c r="AG125" s="212"/>
      <c r="AH125" s="189"/>
      <c r="AI125" s="189"/>
      <c r="AJ125" s="189"/>
      <c r="AK125" s="190"/>
      <c r="AL125" s="1261"/>
      <c r="AM125" s="1261"/>
      <c r="AN125" s="1261"/>
      <c r="AO125" s="1261"/>
    </row>
    <row r="126" spans="1:41" ht="18.75" customHeight="1">
      <c r="A126" s="147" t="s">
        <v>196</v>
      </c>
      <c r="B126" s="148" t="s">
        <v>196</v>
      </c>
      <c r="C126" s="148" t="s">
        <v>196</v>
      </c>
      <c r="D126" s="148" t="s">
        <v>196</v>
      </c>
      <c r="E126" s="148" t="s">
        <v>132</v>
      </c>
      <c r="F126" s="148" t="s">
        <v>196</v>
      </c>
      <c r="G126" s="148" t="s">
        <v>196</v>
      </c>
      <c r="H126" s="148" t="s">
        <v>196</v>
      </c>
      <c r="I126" s="149" t="s">
        <v>196</v>
      </c>
      <c r="J126" s="176"/>
      <c r="K126" s="177"/>
      <c r="L126" s="178"/>
      <c r="M126" s="179"/>
      <c r="N126" s="160"/>
      <c r="O126" s="180"/>
      <c r="P126" s="191"/>
      <c r="Q126" s="1258"/>
      <c r="R126" s="157" t="s">
        <v>98</v>
      </c>
      <c r="S126" s="158" t="s">
        <v>270</v>
      </c>
      <c r="T126" s="158"/>
      <c r="U126" s="150"/>
      <c r="V126" s="150" t="s">
        <v>98</v>
      </c>
      <c r="W126" s="158" t="s">
        <v>271</v>
      </c>
      <c r="X126" s="150"/>
      <c r="Y126" s="150"/>
      <c r="Z126" s="150" t="s">
        <v>98</v>
      </c>
      <c r="AA126" s="158" t="s">
        <v>272</v>
      </c>
      <c r="AB126" s="137"/>
      <c r="AC126" s="158"/>
      <c r="AD126" s="150" t="s">
        <v>98</v>
      </c>
      <c r="AE126" s="158" t="s">
        <v>273</v>
      </c>
      <c r="AF126" s="211"/>
      <c r="AG126" s="212"/>
      <c r="AH126" s="189"/>
      <c r="AI126" s="189"/>
      <c r="AJ126" s="189"/>
      <c r="AK126" s="190"/>
      <c r="AL126" s="1261"/>
      <c r="AM126" s="1261"/>
      <c r="AN126" s="1261"/>
      <c r="AO126" s="1261"/>
    </row>
    <row r="127" spans="1:41" ht="18.75" customHeight="1">
      <c r="A127" s="147" t="s">
        <v>196</v>
      </c>
      <c r="B127" s="148" t="s">
        <v>196</v>
      </c>
      <c r="C127" s="148" t="s">
        <v>196</v>
      </c>
      <c r="D127" s="148" t="s">
        <v>196</v>
      </c>
      <c r="E127" s="148" t="s">
        <v>132</v>
      </c>
      <c r="F127" s="148" t="s">
        <v>196</v>
      </c>
      <c r="G127" s="148" t="s">
        <v>196</v>
      </c>
      <c r="H127" s="148" t="s">
        <v>196</v>
      </c>
      <c r="I127" s="149" t="s">
        <v>196</v>
      </c>
      <c r="J127" s="176"/>
      <c r="K127" s="177"/>
      <c r="L127" s="178"/>
      <c r="M127" s="179"/>
      <c r="N127" s="160"/>
      <c r="O127" s="180"/>
      <c r="P127" s="191"/>
      <c r="Q127" s="1258"/>
      <c r="R127" s="157" t="s">
        <v>98</v>
      </c>
      <c r="S127" s="158" t="s">
        <v>274</v>
      </c>
      <c r="T127" s="158"/>
      <c r="U127" s="150"/>
      <c r="V127" s="150" t="s">
        <v>98</v>
      </c>
      <c r="W127" s="158" t="s">
        <v>275</v>
      </c>
      <c r="X127" s="150"/>
      <c r="Y127" s="150"/>
      <c r="Z127" s="150" t="s">
        <v>98</v>
      </c>
      <c r="AA127" s="158" t="s">
        <v>276</v>
      </c>
      <c r="AB127" s="137"/>
      <c r="AC127" s="158"/>
      <c r="AD127" s="150" t="s">
        <v>98</v>
      </c>
      <c r="AE127" s="158" t="s">
        <v>277</v>
      </c>
      <c r="AF127" s="211"/>
      <c r="AG127" s="212"/>
      <c r="AH127" s="189"/>
      <c r="AI127" s="189"/>
      <c r="AJ127" s="189"/>
      <c r="AK127" s="190"/>
      <c r="AL127" s="1261"/>
      <c r="AM127" s="1261"/>
      <c r="AN127" s="1261"/>
      <c r="AO127" s="1261"/>
    </row>
    <row r="128" spans="1:41" ht="18.75" customHeight="1">
      <c r="A128" s="154" t="s">
        <v>196</v>
      </c>
      <c r="B128" s="155" t="s">
        <v>196</v>
      </c>
      <c r="C128" s="155" t="s">
        <v>196</v>
      </c>
      <c r="D128" s="155" t="s">
        <v>196</v>
      </c>
      <c r="E128" s="155" t="s">
        <v>132</v>
      </c>
      <c r="F128" s="155" t="s">
        <v>196</v>
      </c>
      <c r="G128" s="155" t="s">
        <v>196</v>
      </c>
      <c r="H128" s="155" t="s">
        <v>196</v>
      </c>
      <c r="I128" s="156" t="s">
        <v>196</v>
      </c>
      <c r="J128" s="213"/>
      <c r="K128" s="214"/>
      <c r="L128" s="215"/>
      <c r="M128" s="216"/>
      <c r="N128" s="217"/>
      <c r="O128" s="218"/>
      <c r="P128" s="219"/>
      <c r="Q128" s="1259"/>
      <c r="R128" s="220" t="s">
        <v>98</v>
      </c>
      <c r="S128" s="221" t="s">
        <v>278</v>
      </c>
      <c r="T128" s="221"/>
      <c r="U128" s="222"/>
      <c r="V128" s="222"/>
      <c r="W128" s="221"/>
      <c r="X128" s="222"/>
      <c r="Y128" s="222"/>
      <c r="Z128" s="222"/>
      <c r="AA128" s="221"/>
      <c r="AB128" s="223"/>
      <c r="AC128" s="221"/>
      <c r="AD128" s="222"/>
      <c r="AE128" s="221"/>
      <c r="AF128" s="224"/>
      <c r="AG128" s="225"/>
      <c r="AH128" s="226"/>
      <c r="AI128" s="226"/>
      <c r="AJ128" s="226"/>
      <c r="AK128" s="227"/>
      <c r="AL128" s="1262"/>
      <c r="AM128" s="1262"/>
      <c r="AN128" s="1262"/>
      <c r="AO128" s="1262"/>
    </row>
    <row r="129" spans="1:41" ht="18.75" customHeight="1">
      <c r="A129" s="145" t="s">
        <v>196</v>
      </c>
      <c r="B129" s="145" t="s">
        <v>196</v>
      </c>
      <c r="C129" s="145" t="s">
        <v>196</v>
      </c>
      <c r="D129" s="145" t="s">
        <v>196</v>
      </c>
      <c r="E129" s="145" t="s">
        <v>132</v>
      </c>
      <c r="F129" s="145" t="s">
        <v>196</v>
      </c>
      <c r="G129" s="145" t="s">
        <v>196</v>
      </c>
      <c r="H129" s="145" t="s">
        <v>196</v>
      </c>
      <c r="I129" s="146" t="s">
        <v>196</v>
      </c>
      <c r="J129" s="161"/>
      <c r="K129" s="162"/>
      <c r="L129" s="232"/>
      <c r="M129" s="233"/>
      <c r="N129" s="153"/>
      <c r="O129" s="165"/>
      <c r="P129" s="153"/>
      <c r="Q129" s="234" t="s">
        <v>281</v>
      </c>
      <c r="R129" s="167" t="s">
        <v>98</v>
      </c>
      <c r="S129" s="168" t="s">
        <v>282</v>
      </c>
      <c r="T129" s="172"/>
      <c r="U129" s="169"/>
      <c r="V129" s="170" t="s">
        <v>98</v>
      </c>
      <c r="W129" s="168" t="s">
        <v>283</v>
      </c>
      <c r="X129" s="235"/>
      <c r="Y129" s="235"/>
      <c r="Z129" s="235"/>
      <c r="AA129" s="235"/>
      <c r="AB129" s="235"/>
      <c r="AC129" s="235"/>
      <c r="AD129" s="235"/>
      <c r="AE129" s="235"/>
      <c r="AF129" s="235"/>
      <c r="AG129" s="246"/>
      <c r="AH129" s="174" t="s">
        <v>98</v>
      </c>
      <c r="AI129" s="151" t="s">
        <v>220</v>
      </c>
      <c r="AJ129" s="151"/>
      <c r="AK129" s="175"/>
      <c r="AL129" s="1260"/>
      <c r="AM129" s="1260"/>
      <c r="AN129" s="1260"/>
      <c r="AO129" s="1260"/>
    </row>
    <row r="130" spans="1:41" ht="18.75" customHeight="1">
      <c r="A130" s="148" t="s">
        <v>196</v>
      </c>
      <c r="B130" s="148" t="s">
        <v>196</v>
      </c>
      <c r="C130" s="148" t="s">
        <v>196</v>
      </c>
      <c r="D130" s="148" t="s">
        <v>196</v>
      </c>
      <c r="E130" s="148" t="s">
        <v>132</v>
      </c>
      <c r="F130" s="148" t="s">
        <v>196</v>
      </c>
      <c r="G130" s="148" t="s">
        <v>196</v>
      </c>
      <c r="H130" s="148" t="s">
        <v>196</v>
      </c>
      <c r="I130" s="149" t="s">
        <v>196</v>
      </c>
      <c r="J130" s="176"/>
      <c r="K130" s="177"/>
      <c r="L130" s="200"/>
      <c r="M130" s="236"/>
      <c r="N130" s="160"/>
      <c r="O130" s="180"/>
      <c r="P130" s="160"/>
      <c r="Q130" s="1263" t="s">
        <v>216</v>
      </c>
      <c r="R130" s="205" t="s">
        <v>98</v>
      </c>
      <c r="S130" s="206" t="s">
        <v>217</v>
      </c>
      <c r="T130" s="206"/>
      <c r="U130" s="241"/>
      <c r="V130" s="210" t="s">
        <v>98</v>
      </c>
      <c r="W130" s="206" t="s">
        <v>316</v>
      </c>
      <c r="X130" s="206"/>
      <c r="Y130" s="241"/>
      <c r="Z130" s="210" t="s">
        <v>98</v>
      </c>
      <c r="AA130" s="241" t="s">
        <v>317</v>
      </c>
      <c r="AB130" s="241"/>
      <c r="AC130" s="241"/>
      <c r="AD130" s="210" t="s">
        <v>98</v>
      </c>
      <c r="AE130" s="241" t="s">
        <v>318</v>
      </c>
      <c r="AF130" s="241"/>
      <c r="AG130" s="242"/>
      <c r="AH130" s="157" t="s">
        <v>98</v>
      </c>
      <c r="AI130" s="158" t="s">
        <v>224</v>
      </c>
      <c r="AJ130" s="189"/>
      <c r="AK130" s="190"/>
      <c r="AL130" s="1261"/>
      <c r="AM130" s="1261"/>
      <c r="AN130" s="1261"/>
      <c r="AO130" s="1261"/>
    </row>
    <row r="131" spans="1:41" ht="18.75" customHeight="1">
      <c r="A131" s="148" t="s">
        <v>196</v>
      </c>
      <c r="B131" s="148" t="s">
        <v>196</v>
      </c>
      <c r="C131" s="148" t="s">
        <v>196</v>
      </c>
      <c r="D131" s="148" t="s">
        <v>196</v>
      </c>
      <c r="E131" s="148" t="s">
        <v>132</v>
      </c>
      <c r="F131" s="148" t="s">
        <v>196</v>
      </c>
      <c r="G131" s="148" t="s">
        <v>196</v>
      </c>
      <c r="H131" s="148" t="s">
        <v>196</v>
      </c>
      <c r="I131" s="149" t="s">
        <v>196</v>
      </c>
      <c r="J131" s="176"/>
      <c r="K131" s="177"/>
      <c r="L131" s="200"/>
      <c r="M131" s="236"/>
      <c r="N131" s="160"/>
      <c r="O131" s="180"/>
      <c r="P131" s="160"/>
      <c r="Q131" s="1264"/>
      <c r="R131" s="157" t="s">
        <v>98</v>
      </c>
      <c r="S131" s="158" t="s">
        <v>319</v>
      </c>
      <c r="T131" s="158"/>
      <c r="U131" s="137"/>
      <c r="V131" s="150" t="s">
        <v>98</v>
      </c>
      <c r="W131" s="158" t="s">
        <v>320</v>
      </c>
      <c r="X131" s="158"/>
      <c r="Y131" s="137"/>
      <c r="Z131" s="150" t="s">
        <v>98</v>
      </c>
      <c r="AA131" s="137" t="s">
        <v>321</v>
      </c>
      <c r="AB131" s="137"/>
      <c r="AC131" s="137"/>
      <c r="AD131" s="137"/>
      <c r="AE131" s="137"/>
      <c r="AF131" s="137"/>
      <c r="AG131" s="243"/>
      <c r="AH131" s="194"/>
      <c r="AI131" s="189"/>
      <c r="AJ131" s="189"/>
      <c r="AK131" s="190"/>
      <c r="AL131" s="1261"/>
      <c r="AM131" s="1261"/>
      <c r="AN131" s="1261"/>
      <c r="AO131" s="1261"/>
    </row>
    <row r="132" spans="1:41" ht="18.75" customHeight="1">
      <c r="A132" s="148" t="s">
        <v>196</v>
      </c>
      <c r="B132" s="148" t="s">
        <v>196</v>
      </c>
      <c r="C132" s="148" t="s">
        <v>196</v>
      </c>
      <c r="D132" s="148" t="s">
        <v>196</v>
      </c>
      <c r="E132" s="148" t="s">
        <v>132</v>
      </c>
      <c r="F132" s="148" t="s">
        <v>196</v>
      </c>
      <c r="G132" s="148" t="s">
        <v>196</v>
      </c>
      <c r="H132" s="148" t="s">
        <v>196</v>
      </c>
      <c r="I132" s="149" t="s">
        <v>196</v>
      </c>
      <c r="J132" s="176"/>
      <c r="K132" s="177"/>
      <c r="L132" s="200"/>
      <c r="M132" s="236"/>
      <c r="N132" s="160"/>
      <c r="O132" s="180"/>
      <c r="P132" s="160"/>
      <c r="Q132" s="1265"/>
      <c r="R132" s="237" t="s">
        <v>98</v>
      </c>
      <c r="S132" s="199" t="s">
        <v>322</v>
      </c>
      <c r="T132" s="199"/>
      <c r="U132" s="244"/>
      <c r="V132" s="239"/>
      <c r="W132" s="199"/>
      <c r="X132" s="199"/>
      <c r="Y132" s="244"/>
      <c r="Z132" s="239"/>
      <c r="AA132" s="244"/>
      <c r="AB132" s="244"/>
      <c r="AC132" s="244"/>
      <c r="AD132" s="244"/>
      <c r="AE132" s="244"/>
      <c r="AF132" s="244"/>
      <c r="AG132" s="245"/>
      <c r="AH132" s="194"/>
      <c r="AI132" s="189"/>
      <c r="AJ132" s="189"/>
      <c r="AK132" s="190"/>
      <c r="AL132" s="1261"/>
      <c r="AM132" s="1261"/>
      <c r="AN132" s="1261"/>
      <c r="AO132" s="1261"/>
    </row>
    <row r="133" spans="1:41" ht="18.75" customHeight="1">
      <c r="A133" s="148" t="s">
        <v>196</v>
      </c>
      <c r="B133" s="148" t="s">
        <v>196</v>
      </c>
      <c r="C133" s="148" t="s">
        <v>196</v>
      </c>
      <c r="D133" s="148" t="s">
        <v>196</v>
      </c>
      <c r="E133" s="148" t="s">
        <v>132</v>
      </c>
      <c r="F133" s="148" t="s">
        <v>196</v>
      </c>
      <c r="G133" s="148" t="s">
        <v>196</v>
      </c>
      <c r="H133" s="148" t="s">
        <v>196</v>
      </c>
      <c r="I133" s="149" t="s">
        <v>196</v>
      </c>
      <c r="J133" s="176"/>
      <c r="K133" s="177"/>
      <c r="L133" s="200"/>
      <c r="M133" s="236"/>
      <c r="N133" s="160"/>
      <c r="O133" s="180"/>
      <c r="P133" s="160"/>
      <c r="Q133" s="198" t="s">
        <v>24</v>
      </c>
      <c r="R133" s="182" t="s">
        <v>98</v>
      </c>
      <c r="S133" s="183" t="s">
        <v>285</v>
      </c>
      <c r="T133" s="184"/>
      <c r="U133" s="185"/>
      <c r="V133" s="186" t="s">
        <v>98</v>
      </c>
      <c r="W133" s="183" t="s">
        <v>286</v>
      </c>
      <c r="X133" s="184"/>
      <c r="Y133" s="184"/>
      <c r="Z133" s="187"/>
      <c r="AA133" s="187"/>
      <c r="AB133" s="187"/>
      <c r="AC133" s="187"/>
      <c r="AD133" s="187"/>
      <c r="AE133" s="187"/>
      <c r="AF133" s="187"/>
      <c r="AG133" s="193"/>
      <c r="AH133" s="194"/>
      <c r="AI133" s="189"/>
      <c r="AJ133" s="189"/>
      <c r="AK133" s="190"/>
      <c r="AL133" s="1261"/>
      <c r="AM133" s="1261"/>
      <c r="AN133" s="1261"/>
      <c r="AO133" s="1261"/>
    </row>
    <row r="134" spans="1:41" ht="18.75" customHeight="1">
      <c r="A134" s="148" t="s">
        <v>196</v>
      </c>
      <c r="B134" s="148" t="s">
        <v>196</v>
      </c>
      <c r="C134" s="148" t="s">
        <v>196</v>
      </c>
      <c r="D134" s="148" t="s">
        <v>196</v>
      </c>
      <c r="E134" s="148" t="s">
        <v>132</v>
      </c>
      <c r="F134" s="148" t="s">
        <v>196</v>
      </c>
      <c r="G134" s="148" t="s">
        <v>196</v>
      </c>
      <c r="H134" s="148" t="s">
        <v>196</v>
      </c>
      <c r="I134" s="149" t="s">
        <v>196</v>
      </c>
      <c r="J134" s="176"/>
      <c r="K134" s="177"/>
      <c r="L134" s="200"/>
      <c r="M134" s="236"/>
      <c r="N134" s="160"/>
      <c r="O134" s="180"/>
      <c r="P134" s="160"/>
      <c r="Q134" s="198" t="s">
        <v>287</v>
      </c>
      <c r="R134" s="182" t="s">
        <v>98</v>
      </c>
      <c r="S134" s="183" t="s">
        <v>222</v>
      </c>
      <c r="T134" s="184"/>
      <c r="U134" s="185"/>
      <c r="V134" s="186" t="s">
        <v>98</v>
      </c>
      <c r="W134" s="183" t="s">
        <v>223</v>
      </c>
      <c r="X134" s="184"/>
      <c r="Y134" s="184"/>
      <c r="Z134" s="187"/>
      <c r="AA134" s="187"/>
      <c r="AB134" s="187"/>
      <c r="AC134" s="187"/>
      <c r="AD134" s="187"/>
      <c r="AE134" s="187"/>
      <c r="AF134" s="187"/>
      <c r="AG134" s="193"/>
      <c r="AH134" s="194"/>
      <c r="AI134" s="189"/>
      <c r="AJ134" s="189"/>
      <c r="AK134" s="190"/>
      <c r="AL134" s="1261"/>
      <c r="AM134" s="1261"/>
      <c r="AN134" s="1261"/>
      <c r="AO134" s="1261"/>
    </row>
    <row r="135" spans="1:41" ht="18.75" customHeight="1">
      <c r="A135" s="148" t="s">
        <v>196</v>
      </c>
      <c r="B135" s="148" t="s">
        <v>196</v>
      </c>
      <c r="C135" s="148" t="s">
        <v>196</v>
      </c>
      <c r="D135" s="148" t="s">
        <v>196</v>
      </c>
      <c r="E135" s="148" t="s">
        <v>132</v>
      </c>
      <c r="F135" s="148" t="s">
        <v>196</v>
      </c>
      <c r="G135" s="148" t="s">
        <v>196</v>
      </c>
      <c r="H135" s="148" t="s">
        <v>196</v>
      </c>
      <c r="I135" s="149" t="s">
        <v>196</v>
      </c>
      <c r="J135" s="176"/>
      <c r="K135" s="177"/>
      <c r="L135" s="200"/>
      <c r="M135" s="236"/>
      <c r="N135" s="160"/>
      <c r="O135" s="180"/>
      <c r="P135" s="160"/>
      <c r="Q135" s="198" t="s">
        <v>288</v>
      </c>
      <c r="R135" s="182" t="s">
        <v>98</v>
      </c>
      <c r="S135" s="183" t="s">
        <v>222</v>
      </c>
      <c r="T135" s="184"/>
      <c r="U135" s="185"/>
      <c r="V135" s="186" t="s">
        <v>98</v>
      </c>
      <c r="W135" s="183" t="s">
        <v>223</v>
      </c>
      <c r="X135" s="184"/>
      <c r="Y135" s="184"/>
      <c r="Z135" s="187"/>
      <c r="AA135" s="187"/>
      <c r="AB135" s="187"/>
      <c r="AC135" s="187"/>
      <c r="AD135" s="187"/>
      <c r="AE135" s="187"/>
      <c r="AF135" s="187"/>
      <c r="AG135" s="193"/>
      <c r="AH135" s="194"/>
      <c r="AI135" s="189"/>
      <c r="AJ135" s="189"/>
      <c r="AK135" s="190"/>
      <c r="AL135" s="1261"/>
      <c r="AM135" s="1261"/>
      <c r="AN135" s="1261"/>
      <c r="AO135" s="1261"/>
    </row>
    <row r="136" spans="1:41" ht="19.5" customHeight="1">
      <c r="A136" s="148" t="s">
        <v>196</v>
      </c>
      <c r="B136" s="148" t="s">
        <v>196</v>
      </c>
      <c r="C136" s="148" t="s">
        <v>196</v>
      </c>
      <c r="D136" s="148" t="s">
        <v>196</v>
      </c>
      <c r="E136" s="148" t="s">
        <v>132</v>
      </c>
      <c r="F136" s="148" t="s">
        <v>196</v>
      </c>
      <c r="G136" s="148" t="s">
        <v>196</v>
      </c>
      <c r="H136" s="148" t="s">
        <v>196</v>
      </c>
      <c r="I136" s="149" t="s">
        <v>196</v>
      </c>
      <c r="J136" s="176"/>
      <c r="K136" s="177"/>
      <c r="L136" s="178"/>
      <c r="M136" s="179"/>
      <c r="N136" s="160"/>
      <c r="O136" s="180"/>
      <c r="P136" s="191"/>
      <c r="Q136" s="192" t="s">
        <v>225</v>
      </c>
      <c r="R136" s="182" t="s">
        <v>98</v>
      </c>
      <c r="S136" s="183" t="s">
        <v>222</v>
      </c>
      <c r="T136" s="184"/>
      <c r="U136" s="185"/>
      <c r="V136" s="186" t="s">
        <v>98</v>
      </c>
      <c r="W136" s="183" t="s">
        <v>226</v>
      </c>
      <c r="X136" s="186"/>
      <c r="Y136" s="183"/>
      <c r="Z136" s="187"/>
      <c r="AA136" s="187"/>
      <c r="AB136" s="187"/>
      <c r="AC136" s="187"/>
      <c r="AD136" s="187"/>
      <c r="AE136" s="187"/>
      <c r="AF136" s="187"/>
      <c r="AG136" s="193"/>
      <c r="AH136" s="189"/>
      <c r="AI136" s="189"/>
      <c r="AJ136" s="189"/>
      <c r="AK136" s="190"/>
      <c r="AL136" s="1261"/>
      <c r="AM136" s="1261"/>
      <c r="AN136" s="1261"/>
      <c r="AO136" s="1261"/>
    </row>
    <row r="137" spans="1:41" ht="19.5" customHeight="1">
      <c r="A137" s="148" t="s">
        <v>196</v>
      </c>
      <c r="B137" s="148" t="s">
        <v>196</v>
      </c>
      <c r="C137" s="148" t="s">
        <v>196</v>
      </c>
      <c r="D137" s="148" t="s">
        <v>196</v>
      </c>
      <c r="E137" s="148" t="s">
        <v>132</v>
      </c>
      <c r="F137" s="148" t="s">
        <v>196</v>
      </c>
      <c r="G137" s="148" t="s">
        <v>196</v>
      </c>
      <c r="H137" s="148" t="s">
        <v>196</v>
      </c>
      <c r="I137" s="149" t="s">
        <v>196</v>
      </c>
      <c r="J137" s="176"/>
      <c r="K137" s="177"/>
      <c r="L137" s="178"/>
      <c r="M137" s="179"/>
      <c r="N137" s="160"/>
      <c r="O137" s="180"/>
      <c r="P137" s="191"/>
      <c r="Q137" s="192" t="s">
        <v>227</v>
      </c>
      <c r="R137" s="182" t="s">
        <v>98</v>
      </c>
      <c r="S137" s="183" t="s">
        <v>222</v>
      </c>
      <c r="T137" s="184"/>
      <c r="U137" s="185"/>
      <c r="V137" s="186" t="s">
        <v>98</v>
      </c>
      <c r="W137" s="183" t="s">
        <v>226</v>
      </c>
      <c r="X137" s="186"/>
      <c r="Y137" s="183"/>
      <c r="Z137" s="187"/>
      <c r="AA137" s="187"/>
      <c r="AB137" s="187"/>
      <c r="AC137" s="187"/>
      <c r="AD137" s="187"/>
      <c r="AE137" s="187"/>
      <c r="AF137" s="187"/>
      <c r="AG137" s="193"/>
      <c r="AH137" s="189"/>
      <c r="AI137" s="189"/>
      <c r="AJ137" s="189"/>
      <c r="AK137" s="190"/>
      <c r="AL137" s="1261"/>
      <c r="AM137" s="1261"/>
      <c r="AN137" s="1261"/>
      <c r="AO137" s="1261"/>
    </row>
    <row r="138" spans="1:41" ht="37.5" customHeight="1">
      <c r="A138" s="148" t="s">
        <v>196</v>
      </c>
      <c r="B138" s="148" t="s">
        <v>196</v>
      </c>
      <c r="C138" s="148" t="s">
        <v>196</v>
      </c>
      <c r="D138" s="148" t="s">
        <v>196</v>
      </c>
      <c r="E138" s="148" t="s">
        <v>132</v>
      </c>
      <c r="F138" s="148" t="s">
        <v>196</v>
      </c>
      <c r="G138" s="148" t="s">
        <v>196</v>
      </c>
      <c r="H138" s="148" t="s">
        <v>196</v>
      </c>
      <c r="I138" s="149" t="s">
        <v>196</v>
      </c>
      <c r="J138" s="176"/>
      <c r="K138" s="177"/>
      <c r="L138" s="200"/>
      <c r="M138" s="236"/>
      <c r="N138" s="160"/>
      <c r="O138" s="180"/>
      <c r="P138" s="160"/>
      <c r="Q138" s="196" t="s">
        <v>289</v>
      </c>
      <c r="R138" s="237" t="s">
        <v>98</v>
      </c>
      <c r="S138" s="199" t="s">
        <v>217</v>
      </c>
      <c r="T138" s="238"/>
      <c r="U138" s="239" t="s">
        <v>98</v>
      </c>
      <c r="V138" s="199" t="s">
        <v>232</v>
      </c>
      <c r="W138" s="184"/>
      <c r="X138" s="204"/>
      <c r="Y138" s="204"/>
      <c r="Z138" s="204"/>
      <c r="AA138" s="204"/>
      <c r="AB138" s="204"/>
      <c r="AC138" s="204"/>
      <c r="AD138" s="204"/>
      <c r="AE138" s="204"/>
      <c r="AF138" s="204"/>
      <c r="AG138" s="247"/>
      <c r="AH138" s="194"/>
      <c r="AI138" s="189"/>
      <c r="AJ138" s="189"/>
      <c r="AK138" s="190"/>
      <c r="AL138" s="1261"/>
      <c r="AM138" s="1261"/>
      <c r="AN138" s="1261"/>
      <c r="AO138" s="1261"/>
    </row>
    <row r="139" spans="1:41" ht="18.75" customHeight="1">
      <c r="A139" s="148" t="s">
        <v>196</v>
      </c>
      <c r="B139" s="148" t="s">
        <v>196</v>
      </c>
      <c r="C139" s="148" t="s">
        <v>196</v>
      </c>
      <c r="D139" s="148" t="s">
        <v>196</v>
      </c>
      <c r="E139" s="148" t="s">
        <v>132</v>
      </c>
      <c r="F139" s="148" t="s">
        <v>196</v>
      </c>
      <c r="G139" s="148" t="s">
        <v>196</v>
      </c>
      <c r="H139" s="148" t="s">
        <v>196</v>
      </c>
      <c r="I139" s="149" t="s">
        <v>196</v>
      </c>
      <c r="J139" s="176"/>
      <c r="K139" s="177"/>
      <c r="L139" s="200"/>
      <c r="M139" s="236"/>
      <c r="N139" s="160"/>
      <c r="O139" s="180"/>
      <c r="P139" s="160"/>
      <c r="Q139" s="198" t="s">
        <v>99</v>
      </c>
      <c r="R139" s="237" t="s">
        <v>98</v>
      </c>
      <c r="S139" s="199" t="s">
        <v>217</v>
      </c>
      <c r="T139" s="238"/>
      <c r="U139" s="239" t="s">
        <v>98</v>
      </c>
      <c r="V139" s="199" t="s">
        <v>232</v>
      </c>
      <c r="W139" s="184"/>
      <c r="X139" s="187"/>
      <c r="Y139" s="187"/>
      <c r="Z139" s="187"/>
      <c r="AA139" s="187"/>
      <c r="AB139" s="187"/>
      <c r="AC139" s="187"/>
      <c r="AD139" s="187"/>
      <c r="AE139" s="187"/>
      <c r="AF139" s="187"/>
      <c r="AG139" s="193"/>
      <c r="AH139" s="194"/>
      <c r="AI139" s="189"/>
      <c r="AJ139" s="189"/>
      <c r="AK139" s="190"/>
      <c r="AL139" s="1261"/>
      <c r="AM139" s="1261"/>
      <c r="AN139" s="1261"/>
      <c r="AO139" s="1261"/>
    </row>
    <row r="140" spans="1:41" s="1064" customFormat="1" ht="18.75" customHeight="1">
      <c r="A140" s="148"/>
      <c r="B140" s="148"/>
      <c r="C140" s="148"/>
      <c r="D140" s="148"/>
      <c r="E140" s="148"/>
      <c r="F140" s="148"/>
      <c r="G140" s="148"/>
      <c r="H140" s="148"/>
      <c r="I140" s="149"/>
      <c r="J140" s="176"/>
      <c r="K140" s="1062"/>
      <c r="L140" s="200"/>
      <c r="M140" s="236"/>
      <c r="N140" s="160"/>
      <c r="O140" s="1065"/>
      <c r="P140" s="160"/>
      <c r="Q140" s="1066" t="s">
        <v>1896</v>
      </c>
      <c r="R140" s="1067" t="s">
        <v>1897</v>
      </c>
      <c r="S140" s="1068" t="s">
        <v>1898</v>
      </c>
      <c r="T140" s="1069"/>
      <c r="U140" s="1070"/>
      <c r="V140" s="1071" t="s">
        <v>98</v>
      </c>
      <c r="W140" s="1068" t="s">
        <v>1899</v>
      </c>
      <c r="X140" s="1072"/>
      <c r="Y140" s="1072"/>
      <c r="Z140" s="1073"/>
      <c r="AA140" s="1073"/>
      <c r="AB140" s="1073"/>
      <c r="AC140" s="1073"/>
      <c r="AD140" s="1073"/>
      <c r="AE140" s="1073"/>
      <c r="AF140" s="1073"/>
      <c r="AG140" s="1074"/>
      <c r="AH140" s="194"/>
      <c r="AI140" s="189"/>
      <c r="AJ140" s="189"/>
      <c r="AK140" s="190"/>
      <c r="AL140" s="1261"/>
      <c r="AM140" s="1261"/>
      <c r="AN140" s="1261"/>
      <c r="AO140" s="1261"/>
    </row>
    <row r="141" spans="1:41" ht="18.75" customHeight="1">
      <c r="A141" s="148" t="s">
        <v>196</v>
      </c>
      <c r="B141" s="148" t="s">
        <v>196</v>
      </c>
      <c r="C141" s="148" t="s">
        <v>196</v>
      </c>
      <c r="D141" s="148" t="s">
        <v>196</v>
      </c>
      <c r="E141" s="148" t="s">
        <v>132</v>
      </c>
      <c r="F141" s="148" t="s">
        <v>196</v>
      </c>
      <c r="G141" s="148" t="s">
        <v>196</v>
      </c>
      <c r="H141" s="148" t="s">
        <v>196</v>
      </c>
      <c r="I141" s="149" t="s">
        <v>196</v>
      </c>
      <c r="J141" s="176"/>
      <c r="K141" s="177"/>
      <c r="L141" s="200"/>
      <c r="M141" s="236"/>
      <c r="N141" s="160"/>
      <c r="O141" s="180"/>
      <c r="P141" s="160"/>
      <c r="Q141" s="198" t="s">
        <v>323</v>
      </c>
      <c r="R141" s="237" t="s">
        <v>98</v>
      </c>
      <c r="S141" s="199" t="s">
        <v>217</v>
      </c>
      <c r="T141" s="238"/>
      <c r="U141" s="239" t="s">
        <v>98</v>
      </c>
      <c r="V141" s="199" t="s">
        <v>232</v>
      </c>
      <c r="W141" s="184"/>
      <c r="X141" s="183"/>
      <c r="Y141" s="183"/>
      <c r="Z141" s="183"/>
      <c r="AA141" s="183"/>
      <c r="AB141" s="183"/>
      <c r="AC141" s="183"/>
      <c r="AD141" s="183"/>
      <c r="AE141" s="183"/>
      <c r="AF141" s="183"/>
      <c r="AG141" s="188"/>
      <c r="AH141" s="194"/>
      <c r="AI141" s="189"/>
      <c r="AJ141" s="189"/>
      <c r="AK141" s="190"/>
      <c r="AL141" s="1261"/>
      <c r="AM141" s="1261"/>
      <c r="AN141" s="1261"/>
      <c r="AO141" s="1261"/>
    </row>
    <row r="142" spans="1:41" ht="18.75" customHeight="1">
      <c r="A142" s="148" t="s">
        <v>196</v>
      </c>
      <c r="B142" s="148" t="s">
        <v>196</v>
      </c>
      <c r="C142" s="148" t="s">
        <v>196</v>
      </c>
      <c r="D142" s="148" t="s">
        <v>196</v>
      </c>
      <c r="E142" s="148" t="s">
        <v>132</v>
      </c>
      <c r="F142" s="148" t="s">
        <v>196</v>
      </c>
      <c r="G142" s="148" t="s">
        <v>196</v>
      </c>
      <c r="H142" s="148" t="s">
        <v>196</v>
      </c>
      <c r="I142" s="149" t="s">
        <v>196</v>
      </c>
      <c r="J142" s="176"/>
      <c r="K142" s="177"/>
      <c r="L142" s="200"/>
      <c r="M142" s="236"/>
      <c r="N142" s="160"/>
      <c r="O142" s="180"/>
      <c r="P142" s="160"/>
      <c r="Q142" s="198" t="s">
        <v>324</v>
      </c>
      <c r="R142" s="237" t="s">
        <v>98</v>
      </c>
      <c r="S142" s="199" t="s">
        <v>217</v>
      </c>
      <c r="T142" s="238"/>
      <c r="U142" s="239" t="s">
        <v>98</v>
      </c>
      <c r="V142" s="199" t="s">
        <v>232</v>
      </c>
      <c r="W142" s="184"/>
      <c r="X142" s="187"/>
      <c r="Y142" s="187"/>
      <c r="Z142" s="187"/>
      <c r="AA142" s="187"/>
      <c r="AB142" s="187"/>
      <c r="AC142" s="187"/>
      <c r="AD142" s="187"/>
      <c r="AE142" s="187"/>
      <c r="AF142" s="187"/>
      <c r="AG142" s="193"/>
      <c r="AH142" s="194"/>
      <c r="AI142" s="189"/>
      <c r="AJ142" s="189"/>
      <c r="AK142" s="190"/>
      <c r="AL142" s="1261"/>
      <c r="AM142" s="1261"/>
      <c r="AN142" s="1261"/>
      <c r="AO142" s="1261"/>
    </row>
    <row r="143" spans="1:41" ht="18.75" customHeight="1">
      <c r="A143" s="148" t="s">
        <v>196</v>
      </c>
      <c r="B143" s="148" t="s">
        <v>196</v>
      </c>
      <c r="C143" s="148" t="s">
        <v>196</v>
      </c>
      <c r="D143" s="148" t="s">
        <v>196</v>
      </c>
      <c r="E143" s="148" t="s">
        <v>132</v>
      </c>
      <c r="F143" s="148" t="s">
        <v>196</v>
      </c>
      <c r="G143" s="148" t="s">
        <v>196</v>
      </c>
      <c r="H143" s="148" t="s">
        <v>196</v>
      </c>
      <c r="I143" s="149" t="s">
        <v>196</v>
      </c>
      <c r="J143" s="176"/>
      <c r="K143" s="177"/>
      <c r="L143" s="200"/>
      <c r="M143" s="236"/>
      <c r="N143" s="160"/>
      <c r="O143" s="180"/>
      <c r="P143" s="160"/>
      <c r="Q143" s="240" t="s">
        <v>303</v>
      </c>
      <c r="R143" s="237" t="s">
        <v>98</v>
      </c>
      <c r="S143" s="199" t="s">
        <v>217</v>
      </c>
      <c r="T143" s="238"/>
      <c r="U143" s="239" t="s">
        <v>98</v>
      </c>
      <c r="V143" s="199" t="s">
        <v>232</v>
      </c>
      <c r="W143" s="184"/>
      <c r="X143" s="187"/>
      <c r="Y143" s="187"/>
      <c r="Z143" s="187"/>
      <c r="AA143" s="187"/>
      <c r="AB143" s="187"/>
      <c r="AC143" s="187"/>
      <c r="AD143" s="187"/>
      <c r="AE143" s="187"/>
      <c r="AF143" s="187"/>
      <c r="AG143" s="193"/>
      <c r="AH143" s="194"/>
      <c r="AI143" s="189"/>
      <c r="AJ143" s="189"/>
      <c r="AK143" s="190"/>
      <c r="AL143" s="1261"/>
      <c r="AM143" s="1261"/>
      <c r="AN143" s="1261"/>
      <c r="AO143" s="1261"/>
    </row>
    <row r="144" spans="1:41" ht="18.75" customHeight="1">
      <c r="A144" s="148" t="s">
        <v>196</v>
      </c>
      <c r="B144" s="148" t="s">
        <v>196</v>
      </c>
      <c r="C144" s="148" t="s">
        <v>196</v>
      </c>
      <c r="D144" s="148" t="s">
        <v>196</v>
      </c>
      <c r="E144" s="148" t="s">
        <v>132</v>
      </c>
      <c r="F144" s="148" t="s">
        <v>196</v>
      </c>
      <c r="G144" s="148" t="s">
        <v>196</v>
      </c>
      <c r="H144" s="148" t="s">
        <v>196</v>
      </c>
      <c r="I144" s="149" t="s">
        <v>196</v>
      </c>
      <c r="J144" s="176"/>
      <c r="K144" s="177"/>
      <c r="L144" s="200"/>
      <c r="M144" s="157" t="s">
        <v>98</v>
      </c>
      <c r="N144" s="160" t="s">
        <v>332</v>
      </c>
      <c r="O144" s="180"/>
      <c r="P144" s="160"/>
      <c r="Q144" s="198" t="s">
        <v>153</v>
      </c>
      <c r="R144" s="237" t="s">
        <v>98</v>
      </c>
      <c r="S144" s="199" t="s">
        <v>217</v>
      </c>
      <c r="T144" s="238"/>
      <c r="U144" s="239" t="s">
        <v>98</v>
      </c>
      <c r="V144" s="199" t="s">
        <v>232</v>
      </c>
      <c r="W144" s="184"/>
      <c r="X144" s="187"/>
      <c r="Y144" s="187"/>
      <c r="Z144" s="187"/>
      <c r="AA144" s="187"/>
      <c r="AB144" s="187"/>
      <c r="AC144" s="187"/>
      <c r="AD144" s="187"/>
      <c r="AE144" s="187"/>
      <c r="AF144" s="187"/>
      <c r="AG144" s="193"/>
      <c r="AH144" s="194"/>
      <c r="AI144" s="189"/>
      <c r="AJ144" s="189"/>
      <c r="AK144" s="190"/>
      <c r="AL144" s="1261"/>
      <c r="AM144" s="1261"/>
      <c r="AN144" s="1261"/>
      <c r="AO144" s="1261"/>
    </row>
    <row r="145" spans="1:41" ht="18.75" customHeight="1">
      <c r="A145" s="148" t="s">
        <v>196</v>
      </c>
      <c r="B145" s="148" t="s">
        <v>196</v>
      </c>
      <c r="C145" s="148" t="s">
        <v>196</v>
      </c>
      <c r="D145" s="148" t="s">
        <v>196</v>
      </c>
      <c r="E145" s="148" t="s">
        <v>132</v>
      </c>
      <c r="F145" s="148" t="s">
        <v>196</v>
      </c>
      <c r="G145" s="148" t="s">
        <v>196</v>
      </c>
      <c r="H145" s="148" t="s">
        <v>196</v>
      </c>
      <c r="I145" s="149" t="s">
        <v>196</v>
      </c>
      <c r="J145" s="176"/>
      <c r="K145" s="177"/>
      <c r="L145" s="200"/>
      <c r="M145" s="157" t="s">
        <v>98</v>
      </c>
      <c r="N145" s="160" t="s">
        <v>333</v>
      </c>
      <c r="O145" s="180"/>
      <c r="P145" s="160"/>
      <c r="Q145" s="198" t="s">
        <v>162</v>
      </c>
      <c r="R145" s="182" t="s">
        <v>98</v>
      </c>
      <c r="S145" s="183" t="s">
        <v>334</v>
      </c>
      <c r="T145" s="183"/>
      <c r="U145" s="187"/>
      <c r="V145" s="187"/>
      <c r="W145" s="187"/>
      <c r="X145" s="187"/>
      <c r="Y145" s="186" t="s">
        <v>98</v>
      </c>
      <c r="Z145" s="183" t="s">
        <v>335</v>
      </c>
      <c r="AA145" s="187"/>
      <c r="AB145" s="187"/>
      <c r="AC145" s="187"/>
      <c r="AD145" s="187"/>
      <c r="AE145" s="187"/>
      <c r="AF145" s="187"/>
      <c r="AG145" s="193"/>
      <c r="AH145" s="194"/>
      <c r="AI145" s="189"/>
      <c r="AJ145" s="189"/>
      <c r="AK145" s="190"/>
      <c r="AL145" s="1261"/>
      <c r="AM145" s="1261"/>
      <c r="AN145" s="1261"/>
      <c r="AO145" s="1261"/>
    </row>
    <row r="146" spans="1:41" ht="18.75" customHeight="1">
      <c r="A146" s="148" t="s">
        <v>196</v>
      </c>
      <c r="B146" s="148" t="s">
        <v>196</v>
      </c>
      <c r="C146" s="148" t="s">
        <v>196</v>
      </c>
      <c r="D146" s="148" t="s">
        <v>196</v>
      </c>
      <c r="E146" s="148" t="s">
        <v>132</v>
      </c>
      <c r="F146" s="148" t="s">
        <v>196</v>
      </c>
      <c r="G146" s="148" t="s">
        <v>196</v>
      </c>
      <c r="H146" s="148" t="s">
        <v>196</v>
      </c>
      <c r="I146" s="149" t="s">
        <v>196</v>
      </c>
      <c r="J146" s="157" t="s">
        <v>98</v>
      </c>
      <c r="K146" s="177">
        <v>52</v>
      </c>
      <c r="L146" s="200" t="s">
        <v>336</v>
      </c>
      <c r="M146" s="157" t="s">
        <v>98</v>
      </c>
      <c r="N146" s="160" t="s">
        <v>337</v>
      </c>
      <c r="O146" s="180"/>
      <c r="P146" s="160"/>
      <c r="Q146" s="198" t="s">
        <v>338</v>
      </c>
      <c r="R146" s="237" t="s">
        <v>98</v>
      </c>
      <c r="S146" s="199" t="s">
        <v>217</v>
      </c>
      <c r="T146" s="238"/>
      <c r="U146" s="239" t="s">
        <v>98</v>
      </c>
      <c r="V146" s="199" t="s">
        <v>232</v>
      </c>
      <c r="W146" s="184"/>
      <c r="X146" s="204"/>
      <c r="Y146" s="204"/>
      <c r="Z146" s="204"/>
      <c r="AA146" s="204"/>
      <c r="AB146" s="204"/>
      <c r="AC146" s="204"/>
      <c r="AD146" s="204"/>
      <c r="AE146" s="204"/>
      <c r="AF146" s="204"/>
      <c r="AG146" s="247"/>
      <c r="AH146" s="194"/>
      <c r="AI146" s="189"/>
      <c r="AJ146" s="189"/>
      <c r="AK146" s="190"/>
      <c r="AL146" s="1261"/>
      <c r="AM146" s="1261"/>
      <c r="AN146" s="1261"/>
      <c r="AO146" s="1261"/>
    </row>
    <row r="147" spans="1:41" ht="18.75" customHeight="1">
      <c r="A147" s="148" t="s">
        <v>196</v>
      </c>
      <c r="B147" s="148" t="s">
        <v>196</v>
      </c>
      <c r="C147" s="148" t="s">
        <v>196</v>
      </c>
      <c r="D147" s="148" t="s">
        <v>196</v>
      </c>
      <c r="E147" s="148" t="s">
        <v>132</v>
      </c>
      <c r="F147" s="148" t="s">
        <v>196</v>
      </c>
      <c r="G147" s="148" t="s">
        <v>196</v>
      </c>
      <c r="H147" s="148" t="s">
        <v>196</v>
      </c>
      <c r="I147" s="149" t="s">
        <v>196</v>
      </c>
      <c r="J147" s="176"/>
      <c r="K147" s="177"/>
      <c r="L147" s="200"/>
      <c r="M147" s="157" t="s">
        <v>98</v>
      </c>
      <c r="N147" s="160" t="s">
        <v>339</v>
      </c>
      <c r="O147" s="180"/>
      <c r="P147" s="160"/>
      <c r="Q147" s="198" t="s">
        <v>340</v>
      </c>
      <c r="R147" s="237" t="s">
        <v>98</v>
      </c>
      <c r="S147" s="199" t="s">
        <v>217</v>
      </c>
      <c r="T147" s="238"/>
      <c r="U147" s="239" t="s">
        <v>98</v>
      </c>
      <c r="V147" s="199" t="s">
        <v>232</v>
      </c>
      <c r="W147" s="184"/>
      <c r="X147" s="204"/>
      <c r="Y147" s="204"/>
      <c r="Z147" s="204"/>
      <c r="AA147" s="204"/>
      <c r="AB147" s="204"/>
      <c r="AC147" s="204"/>
      <c r="AD147" s="204"/>
      <c r="AE147" s="204"/>
      <c r="AF147" s="204"/>
      <c r="AG147" s="247"/>
      <c r="AH147" s="194"/>
      <c r="AI147" s="189"/>
      <c r="AJ147" s="189"/>
      <c r="AK147" s="190"/>
      <c r="AL147" s="1261"/>
      <c r="AM147" s="1261"/>
      <c r="AN147" s="1261"/>
      <c r="AO147" s="1261"/>
    </row>
    <row r="148" spans="1:41" ht="18.75" customHeight="1">
      <c r="A148" s="148" t="s">
        <v>196</v>
      </c>
      <c r="B148" s="148" t="s">
        <v>196</v>
      </c>
      <c r="C148" s="148" t="s">
        <v>196</v>
      </c>
      <c r="D148" s="148" t="s">
        <v>196</v>
      </c>
      <c r="E148" s="148" t="s">
        <v>132</v>
      </c>
      <c r="F148" s="148" t="s">
        <v>196</v>
      </c>
      <c r="G148" s="148" t="s">
        <v>196</v>
      </c>
      <c r="H148" s="148" t="s">
        <v>196</v>
      </c>
      <c r="I148" s="149" t="s">
        <v>196</v>
      </c>
      <c r="J148" s="176"/>
      <c r="K148" s="177"/>
      <c r="L148" s="200"/>
      <c r="M148" s="236"/>
      <c r="N148" s="160"/>
      <c r="O148" s="180"/>
      <c r="P148" s="160"/>
      <c r="Q148" s="198" t="s">
        <v>308</v>
      </c>
      <c r="R148" s="237" t="s">
        <v>98</v>
      </c>
      <c r="S148" s="199" t="s">
        <v>217</v>
      </c>
      <c r="T148" s="238"/>
      <c r="U148" s="239" t="s">
        <v>98</v>
      </c>
      <c r="V148" s="199" t="s">
        <v>232</v>
      </c>
      <c r="W148" s="184"/>
      <c r="X148" s="187"/>
      <c r="Y148" s="187"/>
      <c r="Z148" s="187"/>
      <c r="AA148" s="187"/>
      <c r="AB148" s="187"/>
      <c r="AC148" s="187"/>
      <c r="AD148" s="187"/>
      <c r="AE148" s="187"/>
      <c r="AF148" s="187"/>
      <c r="AG148" s="193"/>
      <c r="AH148" s="194"/>
      <c r="AI148" s="189"/>
      <c r="AJ148" s="189"/>
      <c r="AK148" s="190"/>
      <c r="AL148" s="1261"/>
      <c r="AM148" s="1261"/>
      <c r="AN148" s="1261"/>
      <c r="AO148" s="1261"/>
    </row>
    <row r="149" spans="1:41" ht="18.75" customHeight="1">
      <c r="A149" s="148" t="s">
        <v>196</v>
      </c>
      <c r="B149" s="148" t="s">
        <v>196</v>
      </c>
      <c r="C149" s="148" t="s">
        <v>196</v>
      </c>
      <c r="D149" s="148" t="s">
        <v>196</v>
      </c>
      <c r="E149" s="148" t="s">
        <v>132</v>
      </c>
      <c r="F149" s="148" t="s">
        <v>196</v>
      </c>
      <c r="G149" s="148" t="s">
        <v>196</v>
      </c>
      <c r="H149" s="148" t="s">
        <v>196</v>
      </c>
      <c r="I149" s="149" t="s">
        <v>196</v>
      </c>
      <c r="J149" s="176"/>
      <c r="K149" s="177"/>
      <c r="L149" s="200"/>
      <c r="M149" s="236"/>
      <c r="N149" s="160"/>
      <c r="O149" s="180"/>
      <c r="P149" s="160"/>
      <c r="Q149" s="198" t="s">
        <v>309</v>
      </c>
      <c r="R149" s="237" t="s">
        <v>98</v>
      </c>
      <c r="S149" s="199" t="s">
        <v>217</v>
      </c>
      <c r="T149" s="238"/>
      <c r="U149" s="239" t="s">
        <v>98</v>
      </c>
      <c r="V149" s="199" t="s">
        <v>232</v>
      </c>
      <c r="W149" s="184"/>
      <c r="X149" s="187"/>
      <c r="Y149" s="187"/>
      <c r="Z149" s="187"/>
      <c r="AA149" s="187"/>
      <c r="AB149" s="187"/>
      <c r="AC149" s="187"/>
      <c r="AD149" s="187"/>
      <c r="AE149" s="187"/>
      <c r="AF149" s="187"/>
      <c r="AG149" s="193"/>
      <c r="AH149" s="194"/>
      <c r="AI149" s="189"/>
      <c r="AJ149" s="189"/>
      <c r="AK149" s="190"/>
      <c r="AL149" s="1261"/>
      <c r="AM149" s="1261"/>
      <c r="AN149" s="1261"/>
      <c r="AO149" s="1261"/>
    </row>
    <row r="150" spans="1:41" ht="18.75" customHeight="1">
      <c r="A150" s="148" t="s">
        <v>196</v>
      </c>
      <c r="B150" s="148" t="s">
        <v>196</v>
      </c>
      <c r="C150" s="148" t="s">
        <v>196</v>
      </c>
      <c r="D150" s="148" t="s">
        <v>196</v>
      </c>
      <c r="E150" s="148" t="s">
        <v>132</v>
      </c>
      <c r="F150" s="148" t="s">
        <v>196</v>
      </c>
      <c r="G150" s="148" t="s">
        <v>196</v>
      </c>
      <c r="H150" s="148" t="s">
        <v>196</v>
      </c>
      <c r="I150" s="149" t="s">
        <v>196</v>
      </c>
      <c r="J150" s="176"/>
      <c r="K150" s="177"/>
      <c r="L150" s="200"/>
      <c r="M150" s="236"/>
      <c r="N150" s="160"/>
      <c r="O150" s="180"/>
      <c r="P150" s="160"/>
      <c r="Q150" s="198" t="s">
        <v>56</v>
      </c>
      <c r="R150" s="182" t="s">
        <v>98</v>
      </c>
      <c r="S150" s="183" t="s">
        <v>217</v>
      </c>
      <c r="T150" s="183"/>
      <c r="U150" s="186" t="s">
        <v>98</v>
      </c>
      <c r="V150" s="183" t="s">
        <v>229</v>
      </c>
      <c r="W150" s="183"/>
      <c r="X150" s="186" t="s">
        <v>98</v>
      </c>
      <c r="Y150" s="183" t="s">
        <v>230</v>
      </c>
      <c r="Z150" s="187"/>
      <c r="AA150" s="187"/>
      <c r="AB150" s="187"/>
      <c r="AC150" s="187"/>
      <c r="AD150" s="187"/>
      <c r="AE150" s="187"/>
      <c r="AF150" s="187"/>
      <c r="AG150" s="193"/>
      <c r="AH150" s="194"/>
      <c r="AI150" s="189"/>
      <c r="AJ150" s="189"/>
      <c r="AK150" s="190"/>
      <c r="AL150" s="1261"/>
      <c r="AM150" s="1261"/>
      <c r="AN150" s="1261"/>
      <c r="AO150" s="1261"/>
    </row>
    <row r="151" spans="1:41" ht="18.75" customHeight="1">
      <c r="A151" s="148" t="s">
        <v>196</v>
      </c>
      <c r="B151" s="148" t="s">
        <v>196</v>
      </c>
      <c r="C151" s="148" t="s">
        <v>196</v>
      </c>
      <c r="D151" s="148" t="s">
        <v>196</v>
      </c>
      <c r="E151" s="148" t="s">
        <v>132</v>
      </c>
      <c r="F151" s="148" t="s">
        <v>196</v>
      </c>
      <c r="G151" s="148" t="s">
        <v>196</v>
      </c>
      <c r="H151" s="148" t="s">
        <v>196</v>
      </c>
      <c r="I151" s="149" t="s">
        <v>196</v>
      </c>
      <c r="J151" s="176"/>
      <c r="K151" s="177"/>
      <c r="L151" s="200"/>
      <c r="M151" s="236"/>
      <c r="N151" s="160"/>
      <c r="O151" s="180"/>
      <c r="P151" s="160"/>
      <c r="Q151" s="198" t="s">
        <v>158</v>
      </c>
      <c r="R151" s="182" t="s">
        <v>98</v>
      </c>
      <c r="S151" s="183" t="s">
        <v>217</v>
      </c>
      <c r="T151" s="183"/>
      <c r="U151" s="186" t="s">
        <v>98</v>
      </c>
      <c r="V151" s="183" t="s">
        <v>229</v>
      </c>
      <c r="W151" s="183"/>
      <c r="X151" s="186" t="s">
        <v>98</v>
      </c>
      <c r="Y151" s="183" t="s">
        <v>230</v>
      </c>
      <c r="Z151" s="184"/>
      <c r="AA151" s="184"/>
      <c r="AB151" s="184"/>
      <c r="AC151" s="184"/>
      <c r="AD151" s="184"/>
      <c r="AE151" s="184"/>
      <c r="AF151" s="184"/>
      <c r="AG151" s="197"/>
      <c r="AH151" s="194"/>
      <c r="AI151" s="189"/>
      <c r="AJ151" s="189"/>
      <c r="AK151" s="190"/>
      <c r="AL151" s="1261"/>
      <c r="AM151" s="1261"/>
      <c r="AN151" s="1261"/>
      <c r="AO151" s="1261"/>
    </row>
    <row r="152" spans="1:41" ht="18.75" customHeight="1">
      <c r="A152" s="148" t="s">
        <v>196</v>
      </c>
      <c r="B152" s="148" t="s">
        <v>196</v>
      </c>
      <c r="C152" s="148" t="s">
        <v>196</v>
      </c>
      <c r="D152" s="148" t="s">
        <v>196</v>
      </c>
      <c r="E152" s="148" t="s">
        <v>132</v>
      </c>
      <c r="F152" s="148" t="s">
        <v>196</v>
      </c>
      <c r="G152" s="148" t="s">
        <v>196</v>
      </c>
      <c r="H152" s="148" t="s">
        <v>196</v>
      </c>
      <c r="I152" s="149" t="s">
        <v>196</v>
      </c>
      <c r="J152" s="176"/>
      <c r="K152" s="177"/>
      <c r="L152" s="200"/>
      <c r="M152" s="236"/>
      <c r="N152" s="160"/>
      <c r="O152" s="180"/>
      <c r="P152" s="160"/>
      <c r="Q152" s="1263" t="s">
        <v>341</v>
      </c>
      <c r="R152" s="205" t="s">
        <v>98</v>
      </c>
      <c r="S152" s="206" t="s">
        <v>342</v>
      </c>
      <c r="T152" s="248"/>
      <c r="U152" s="249"/>
      <c r="V152" s="206"/>
      <c r="W152" s="206"/>
      <c r="X152" s="202"/>
      <c r="Y152" s="202"/>
      <c r="Z152" s="210" t="s">
        <v>98</v>
      </c>
      <c r="AA152" s="206" t="s">
        <v>343</v>
      </c>
      <c r="AB152" s="241"/>
      <c r="AC152" s="241"/>
      <c r="AD152" s="241"/>
      <c r="AE152" s="241"/>
      <c r="AF152" s="241"/>
      <c r="AG152" s="242"/>
      <c r="AH152" s="194"/>
      <c r="AI152" s="189"/>
      <c r="AJ152" s="189"/>
      <c r="AK152" s="190"/>
      <c r="AL152" s="1261"/>
      <c r="AM152" s="1261"/>
      <c r="AN152" s="1261"/>
      <c r="AO152" s="1261"/>
    </row>
    <row r="153" spans="1:41" ht="18.75" customHeight="1">
      <c r="A153" s="148" t="s">
        <v>196</v>
      </c>
      <c r="B153" s="148" t="s">
        <v>196</v>
      </c>
      <c r="C153" s="148" t="s">
        <v>196</v>
      </c>
      <c r="D153" s="148" t="s">
        <v>196</v>
      </c>
      <c r="E153" s="148" t="s">
        <v>132</v>
      </c>
      <c r="F153" s="148" t="s">
        <v>196</v>
      </c>
      <c r="G153" s="148" t="s">
        <v>196</v>
      </c>
      <c r="H153" s="148" t="s">
        <v>196</v>
      </c>
      <c r="I153" s="149" t="s">
        <v>196</v>
      </c>
      <c r="J153" s="176"/>
      <c r="K153" s="177"/>
      <c r="L153" s="200"/>
      <c r="M153" s="236"/>
      <c r="N153" s="160"/>
      <c r="O153" s="180"/>
      <c r="P153" s="160"/>
      <c r="Q153" s="1265"/>
      <c r="R153" s="237" t="s">
        <v>98</v>
      </c>
      <c r="S153" s="199" t="s">
        <v>344</v>
      </c>
      <c r="T153" s="250"/>
      <c r="U153" s="250"/>
      <c r="V153" s="250"/>
      <c r="W153" s="250"/>
      <c r="X153" s="250"/>
      <c r="Y153" s="250"/>
      <c r="Z153" s="239" t="s">
        <v>98</v>
      </c>
      <c r="AA153" s="199" t="s">
        <v>345</v>
      </c>
      <c r="AB153" s="244"/>
      <c r="AC153" s="244"/>
      <c r="AD153" s="244"/>
      <c r="AE153" s="244"/>
      <c r="AF153" s="244"/>
      <c r="AG153" s="245"/>
      <c r="AH153" s="194"/>
      <c r="AI153" s="189"/>
      <c r="AJ153" s="189"/>
      <c r="AK153" s="190"/>
      <c r="AL153" s="1261"/>
      <c r="AM153" s="1261"/>
      <c r="AN153" s="1261"/>
      <c r="AO153" s="1261"/>
    </row>
    <row r="154" spans="1:41" ht="18.75" customHeight="1">
      <c r="A154" s="148" t="s">
        <v>196</v>
      </c>
      <c r="B154" s="148" t="s">
        <v>196</v>
      </c>
      <c r="C154" s="148" t="s">
        <v>196</v>
      </c>
      <c r="D154" s="148" t="s">
        <v>196</v>
      </c>
      <c r="E154" s="148" t="s">
        <v>132</v>
      </c>
      <c r="F154" s="148" t="s">
        <v>196</v>
      </c>
      <c r="G154" s="148" t="s">
        <v>196</v>
      </c>
      <c r="H154" s="148" t="s">
        <v>196</v>
      </c>
      <c r="I154" s="149" t="s">
        <v>196</v>
      </c>
      <c r="J154" s="176"/>
      <c r="K154" s="177"/>
      <c r="L154" s="200"/>
      <c r="M154" s="236"/>
      <c r="N154" s="160"/>
      <c r="O154" s="180"/>
      <c r="P154" s="160"/>
      <c r="Q154" s="195" t="s">
        <v>331</v>
      </c>
      <c r="R154" s="237" t="s">
        <v>98</v>
      </c>
      <c r="S154" s="199" t="s">
        <v>217</v>
      </c>
      <c r="T154" s="238"/>
      <c r="U154" s="186" t="s">
        <v>98</v>
      </c>
      <c r="V154" s="183" t="s">
        <v>234</v>
      </c>
      <c r="W154" s="183"/>
      <c r="X154" s="186" t="s">
        <v>98</v>
      </c>
      <c r="Y154" s="183" t="s">
        <v>235</v>
      </c>
      <c r="Z154" s="184"/>
      <c r="AA154" s="184"/>
      <c r="AB154" s="184"/>
      <c r="AC154" s="184"/>
      <c r="AD154" s="184"/>
      <c r="AE154" s="184"/>
      <c r="AF154" s="184"/>
      <c r="AG154" s="197"/>
      <c r="AH154" s="194"/>
      <c r="AI154" s="189"/>
      <c r="AJ154" s="189"/>
      <c r="AK154" s="190"/>
      <c r="AL154" s="1261"/>
      <c r="AM154" s="1261"/>
      <c r="AN154" s="1261"/>
      <c r="AO154" s="1261"/>
    </row>
    <row r="155" spans="1:41" ht="18.75" customHeight="1">
      <c r="A155" s="148" t="s">
        <v>196</v>
      </c>
      <c r="B155" s="148" t="s">
        <v>196</v>
      </c>
      <c r="C155" s="148" t="s">
        <v>196</v>
      </c>
      <c r="D155" s="148" t="s">
        <v>196</v>
      </c>
      <c r="E155" s="148" t="s">
        <v>132</v>
      </c>
      <c r="F155" s="148" t="s">
        <v>196</v>
      </c>
      <c r="G155" s="148" t="s">
        <v>196</v>
      </c>
      <c r="H155" s="148" t="s">
        <v>196</v>
      </c>
      <c r="I155" s="149" t="s">
        <v>196</v>
      </c>
      <c r="J155" s="176"/>
      <c r="K155" s="177"/>
      <c r="L155" s="200"/>
      <c r="M155" s="236"/>
      <c r="N155" s="160"/>
      <c r="O155" s="180"/>
      <c r="P155" s="160"/>
      <c r="Q155" s="195" t="s">
        <v>312</v>
      </c>
      <c r="R155" s="237" t="s">
        <v>98</v>
      </c>
      <c r="S155" s="199" t="s">
        <v>217</v>
      </c>
      <c r="T155" s="238"/>
      <c r="U155" s="239" t="s">
        <v>98</v>
      </c>
      <c r="V155" s="199" t="s">
        <v>232</v>
      </c>
      <c r="W155" s="184"/>
      <c r="X155" s="187"/>
      <c r="Y155" s="187"/>
      <c r="Z155" s="187"/>
      <c r="AA155" s="187"/>
      <c r="AB155" s="187"/>
      <c r="AC155" s="187"/>
      <c r="AD155" s="187"/>
      <c r="AE155" s="187"/>
      <c r="AF155" s="187"/>
      <c r="AG155" s="193"/>
      <c r="AH155" s="194"/>
      <c r="AI155" s="189"/>
      <c r="AJ155" s="189"/>
      <c r="AK155" s="190"/>
      <c r="AL155" s="1261"/>
      <c r="AM155" s="1261"/>
      <c r="AN155" s="1261"/>
      <c r="AO155" s="1261"/>
    </row>
    <row r="156" spans="1:41" ht="18.75" customHeight="1">
      <c r="A156" s="148" t="s">
        <v>196</v>
      </c>
      <c r="B156" s="148" t="s">
        <v>196</v>
      </c>
      <c r="C156" s="148" t="s">
        <v>196</v>
      </c>
      <c r="D156" s="148" t="s">
        <v>196</v>
      </c>
      <c r="E156" s="148" t="s">
        <v>132</v>
      </c>
      <c r="F156" s="148" t="s">
        <v>196</v>
      </c>
      <c r="G156" s="148" t="s">
        <v>196</v>
      </c>
      <c r="H156" s="148" t="s">
        <v>196</v>
      </c>
      <c r="I156" s="149" t="s">
        <v>196</v>
      </c>
      <c r="J156" s="176"/>
      <c r="K156" s="177"/>
      <c r="L156" s="200"/>
      <c r="M156" s="236"/>
      <c r="N156" s="160"/>
      <c r="O156" s="180"/>
      <c r="P156" s="160"/>
      <c r="Q156" s="198" t="s">
        <v>313</v>
      </c>
      <c r="R156" s="237" t="s">
        <v>98</v>
      </c>
      <c r="S156" s="199" t="s">
        <v>217</v>
      </c>
      <c r="T156" s="238"/>
      <c r="U156" s="239" t="s">
        <v>98</v>
      </c>
      <c r="V156" s="199" t="s">
        <v>232</v>
      </c>
      <c r="W156" s="184"/>
      <c r="X156" s="187"/>
      <c r="Y156" s="187"/>
      <c r="Z156" s="187"/>
      <c r="AA156" s="187"/>
      <c r="AB156" s="187"/>
      <c r="AC156" s="187"/>
      <c r="AD156" s="187"/>
      <c r="AE156" s="187"/>
      <c r="AF156" s="187"/>
      <c r="AG156" s="193"/>
      <c r="AH156" s="194"/>
      <c r="AI156" s="189"/>
      <c r="AJ156" s="189"/>
      <c r="AK156" s="190"/>
      <c r="AL156" s="1261"/>
      <c r="AM156" s="1261"/>
      <c r="AN156" s="1261"/>
      <c r="AO156" s="1261"/>
    </row>
    <row r="157" spans="1:41" ht="18.75" customHeight="1">
      <c r="A157" s="148" t="s">
        <v>196</v>
      </c>
      <c r="B157" s="148" t="s">
        <v>196</v>
      </c>
      <c r="C157" s="148" t="s">
        <v>196</v>
      </c>
      <c r="D157" s="148" t="s">
        <v>196</v>
      </c>
      <c r="E157" s="148" t="s">
        <v>132</v>
      </c>
      <c r="F157" s="148" t="s">
        <v>196</v>
      </c>
      <c r="G157" s="148" t="s">
        <v>196</v>
      </c>
      <c r="H157" s="148" t="s">
        <v>196</v>
      </c>
      <c r="I157" s="149" t="s">
        <v>196</v>
      </c>
      <c r="J157" s="176"/>
      <c r="K157" s="177"/>
      <c r="L157" s="200"/>
      <c r="M157" s="236"/>
      <c r="N157" s="160"/>
      <c r="O157" s="180"/>
      <c r="P157" s="160"/>
      <c r="Q157" s="198" t="s">
        <v>242</v>
      </c>
      <c r="R157" s="237" t="s">
        <v>98</v>
      </c>
      <c r="S157" s="199" t="s">
        <v>217</v>
      </c>
      <c r="T157" s="238"/>
      <c r="U157" s="239" t="s">
        <v>98</v>
      </c>
      <c r="V157" s="199" t="s">
        <v>232</v>
      </c>
      <c r="W157" s="184"/>
      <c r="X157" s="187"/>
      <c r="Y157" s="187"/>
      <c r="Z157" s="187"/>
      <c r="AA157" s="187"/>
      <c r="AB157" s="187"/>
      <c r="AC157" s="187"/>
      <c r="AD157" s="187"/>
      <c r="AE157" s="187"/>
      <c r="AF157" s="187"/>
      <c r="AG157" s="193"/>
      <c r="AH157" s="194"/>
      <c r="AI157" s="189"/>
      <c r="AJ157" s="189"/>
      <c r="AK157" s="190"/>
      <c r="AL157" s="1261"/>
      <c r="AM157" s="1261"/>
      <c r="AN157" s="1261"/>
      <c r="AO157" s="1261"/>
    </row>
    <row r="158" spans="1:41" ht="18.75" customHeight="1">
      <c r="A158" s="148" t="s">
        <v>196</v>
      </c>
      <c r="B158" s="148" t="s">
        <v>196</v>
      </c>
      <c r="C158" s="148" t="s">
        <v>196</v>
      </c>
      <c r="D158" s="148" t="s">
        <v>196</v>
      </c>
      <c r="E158" s="148" t="s">
        <v>132</v>
      </c>
      <c r="F158" s="148" t="s">
        <v>196</v>
      </c>
      <c r="G158" s="148" t="s">
        <v>196</v>
      </c>
      <c r="H158" s="148" t="s">
        <v>196</v>
      </c>
      <c r="I158" s="149" t="s">
        <v>196</v>
      </c>
      <c r="J158" s="176"/>
      <c r="K158" s="177"/>
      <c r="L158" s="200"/>
      <c r="M158" s="236"/>
      <c r="N158" s="160"/>
      <c r="O158" s="180"/>
      <c r="P158" s="160"/>
      <c r="Q158" s="198" t="s">
        <v>314</v>
      </c>
      <c r="R158" s="237" t="s">
        <v>98</v>
      </c>
      <c r="S158" s="199" t="s">
        <v>217</v>
      </c>
      <c r="T158" s="238"/>
      <c r="U158" s="239" t="s">
        <v>98</v>
      </c>
      <c r="V158" s="199" t="s">
        <v>232</v>
      </c>
      <c r="W158" s="184"/>
      <c r="X158" s="187"/>
      <c r="Y158" s="187"/>
      <c r="Z158" s="187"/>
      <c r="AA158" s="187"/>
      <c r="AB158" s="187"/>
      <c r="AC158" s="187"/>
      <c r="AD158" s="187"/>
      <c r="AE158" s="187"/>
      <c r="AF158" s="187"/>
      <c r="AG158" s="193"/>
      <c r="AH158" s="194"/>
      <c r="AI158" s="189"/>
      <c r="AJ158" s="189"/>
      <c r="AK158" s="190"/>
      <c r="AL158" s="1261"/>
      <c r="AM158" s="1261"/>
      <c r="AN158" s="1261"/>
      <c r="AO158" s="1261"/>
    </row>
    <row r="159" spans="1:41" ht="18.75" customHeight="1">
      <c r="A159" s="148" t="s">
        <v>196</v>
      </c>
      <c r="B159" s="148" t="s">
        <v>196</v>
      </c>
      <c r="C159" s="148" t="s">
        <v>196</v>
      </c>
      <c r="D159" s="148" t="s">
        <v>196</v>
      </c>
      <c r="E159" s="148" t="s">
        <v>132</v>
      </c>
      <c r="F159" s="148" t="s">
        <v>196</v>
      </c>
      <c r="G159" s="148" t="s">
        <v>196</v>
      </c>
      <c r="H159" s="148" t="s">
        <v>196</v>
      </c>
      <c r="I159" s="149" t="s">
        <v>196</v>
      </c>
      <c r="J159" s="176"/>
      <c r="K159" s="177"/>
      <c r="L159" s="200"/>
      <c r="M159" s="236"/>
      <c r="N159" s="160"/>
      <c r="O159" s="180"/>
      <c r="P159" s="160"/>
      <c r="Q159" s="198" t="s">
        <v>250</v>
      </c>
      <c r="R159" s="182" t="s">
        <v>98</v>
      </c>
      <c r="S159" s="183" t="s">
        <v>217</v>
      </c>
      <c r="T159" s="183"/>
      <c r="U159" s="186" t="s">
        <v>98</v>
      </c>
      <c r="V159" s="199" t="s">
        <v>232</v>
      </c>
      <c r="W159" s="183"/>
      <c r="X159" s="183"/>
      <c r="Y159" s="183"/>
      <c r="Z159" s="184"/>
      <c r="AA159" s="184"/>
      <c r="AB159" s="184"/>
      <c r="AC159" s="184"/>
      <c r="AD159" s="184"/>
      <c r="AE159" s="184"/>
      <c r="AF159" s="184"/>
      <c r="AG159" s="197"/>
      <c r="AH159" s="194"/>
      <c r="AI159" s="189"/>
      <c r="AJ159" s="189"/>
      <c r="AK159" s="190"/>
      <c r="AL159" s="1261"/>
      <c r="AM159" s="1261"/>
      <c r="AN159" s="1261"/>
      <c r="AO159" s="1261"/>
    </row>
    <row r="160" spans="1:41" ht="18.75" customHeight="1">
      <c r="A160" s="148" t="s">
        <v>196</v>
      </c>
      <c r="B160" s="148" t="s">
        <v>196</v>
      </c>
      <c r="C160" s="148" t="s">
        <v>196</v>
      </c>
      <c r="D160" s="148" t="s">
        <v>196</v>
      </c>
      <c r="E160" s="148" t="s">
        <v>132</v>
      </c>
      <c r="F160" s="148" t="s">
        <v>196</v>
      </c>
      <c r="G160" s="148" t="s">
        <v>196</v>
      </c>
      <c r="H160" s="148" t="s">
        <v>196</v>
      </c>
      <c r="I160" s="149" t="s">
        <v>196</v>
      </c>
      <c r="J160" s="176"/>
      <c r="K160" s="177"/>
      <c r="L160" s="200"/>
      <c r="M160" s="236"/>
      <c r="N160" s="160"/>
      <c r="O160" s="180"/>
      <c r="P160" s="160"/>
      <c r="Q160" s="198" t="s">
        <v>253</v>
      </c>
      <c r="R160" s="182" t="s">
        <v>98</v>
      </c>
      <c r="S160" s="183" t="s">
        <v>217</v>
      </c>
      <c r="T160" s="183"/>
      <c r="U160" s="186" t="s">
        <v>98</v>
      </c>
      <c r="V160" s="199" t="s">
        <v>232</v>
      </c>
      <c r="W160" s="183"/>
      <c r="X160" s="183"/>
      <c r="Y160" s="183"/>
      <c r="Z160" s="184"/>
      <c r="AA160" s="184"/>
      <c r="AB160" s="184"/>
      <c r="AC160" s="184"/>
      <c r="AD160" s="184"/>
      <c r="AE160" s="184"/>
      <c r="AF160" s="184"/>
      <c r="AG160" s="197"/>
      <c r="AH160" s="194"/>
      <c r="AI160" s="189"/>
      <c r="AJ160" s="189"/>
      <c r="AK160" s="190"/>
      <c r="AL160" s="1261"/>
      <c r="AM160" s="1261"/>
      <c r="AN160" s="1261"/>
      <c r="AO160" s="1261"/>
    </row>
    <row r="161" spans="1:41" ht="18.75" customHeight="1">
      <c r="A161" s="148" t="s">
        <v>196</v>
      </c>
      <c r="B161" s="148" t="s">
        <v>196</v>
      </c>
      <c r="C161" s="148" t="s">
        <v>196</v>
      </c>
      <c r="D161" s="148" t="s">
        <v>196</v>
      </c>
      <c r="E161" s="148" t="s">
        <v>132</v>
      </c>
      <c r="F161" s="148" t="s">
        <v>196</v>
      </c>
      <c r="G161" s="148" t="s">
        <v>196</v>
      </c>
      <c r="H161" s="148" t="s">
        <v>196</v>
      </c>
      <c r="I161" s="149" t="s">
        <v>196</v>
      </c>
      <c r="J161" s="176"/>
      <c r="K161" s="177"/>
      <c r="L161" s="200"/>
      <c r="M161" s="236"/>
      <c r="N161" s="160"/>
      <c r="O161" s="180"/>
      <c r="P161" s="160"/>
      <c r="Q161" s="201" t="s">
        <v>255</v>
      </c>
      <c r="R161" s="182" t="s">
        <v>98</v>
      </c>
      <c r="S161" s="183" t="s">
        <v>217</v>
      </c>
      <c r="T161" s="183"/>
      <c r="U161" s="186" t="s">
        <v>98</v>
      </c>
      <c r="V161" s="183" t="s">
        <v>229</v>
      </c>
      <c r="W161" s="183"/>
      <c r="X161" s="186" t="s">
        <v>98</v>
      </c>
      <c r="Y161" s="183" t="s">
        <v>230</v>
      </c>
      <c r="Z161" s="187"/>
      <c r="AA161" s="187"/>
      <c r="AB161" s="187"/>
      <c r="AC161" s="187"/>
      <c r="AD161" s="202"/>
      <c r="AE161" s="202"/>
      <c r="AF161" s="202"/>
      <c r="AG161" s="203"/>
      <c r="AH161" s="194"/>
      <c r="AI161" s="189"/>
      <c r="AJ161" s="189"/>
      <c r="AK161" s="190"/>
      <c r="AL161" s="1261"/>
      <c r="AM161" s="1261"/>
      <c r="AN161" s="1261"/>
      <c r="AO161" s="1261"/>
    </row>
    <row r="162" spans="1:41" ht="18.75" customHeight="1">
      <c r="A162" s="148" t="s">
        <v>196</v>
      </c>
      <c r="B162" s="148" t="s">
        <v>196</v>
      </c>
      <c r="C162" s="148" t="s">
        <v>196</v>
      </c>
      <c r="D162" s="148" t="s">
        <v>196</v>
      </c>
      <c r="E162" s="148" t="s">
        <v>132</v>
      </c>
      <c r="F162" s="148" t="s">
        <v>196</v>
      </c>
      <c r="G162" s="148" t="s">
        <v>196</v>
      </c>
      <c r="H162" s="148" t="s">
        <v>196</v>
      </c>
      <c r="I162" s="149" t="s">
        <v>196</v>
      </c>
      <c r="J162" s="176"/>
      <c r="K162" s="177"/>
      <c r="L162" s="200"/>
      <c r="M162" s="236"/>
      <c r="N162" s="160"/>
      <c r="O162" s="180"/>
      <c r="P162" s="160"/>
      <c r="Q162" s="198" t="s">
        <v>69</v>
      </c>
      <c r="R162" s="182" t="s">
        <v>98</v>
      </c>
      <c r="S162" s="183" t="s">
        <v>217</v>
      </c>
      <c r="T162" s="183"/>
      <c r="U162" s="186" t="s">
        <v>98</v>
      </c>
      <c r="V162" s="183" t="s">
        <v>258</v>
      </c>
      <c r="W162" s="183"/>
      <c r="X162" s="186" t="s">
        <v>98</v>
      </c>
      <c r="Y162" s="183" t="s">
        <v>315</v>
      </c>
      <c r="Z162" s="204"/>
      <c r="AA162" s="186" t="s">
        <v>98</v>
      </c>
      <c r="AB162" s="183" t="s">
        <v>259</v>
      </c>
      <c r="AC162" s="183"/>
      <c r="AD162" s="204"/>
      <c r="AE162" s="204"/>
      <c r="AF162" s="204"/>
      <c r="AG162" s="247"/>
      <c r="AH162" s="194"/>
      <c r="AI162" s="189"/>
      <c r="AJ162" s="189"/>
      <c r="AK162" s="190"/>
      <c r="AL162" s="1261"/>
      <c r="AM162" s="1261"/>
      <c r="AN162" s="1261"/>
      <c r="AO162" s="1261"/>
    </row>
    <row r="163" spans="1:41" ht="18.75" customHeight="1">
      <c r="A163" s="148" t="s">
        <v>196</v>
      </c>
      <c r="B163" s="148" t="s">
        <v>196</v>
      </c>
      <c r="C163" s="148" t="s">
        <v>196</v>
      </c>
      <c r="D163" s="148" t="s">
        <v>196</v>
      </c>
      <c r="E163" s="148" t="s">
        <v>132</v>
      </c>
      <c r="F163" s="148" t="s">
        <v>196</v>
      </c>
      <c r="G163" s="148" t="s">
        <v>196</v>
      </c>
      <c r="H163" s="148" t="s">
        <v>196</v>
      </c>
      <c r="I163" s="149" t="s">
        <v>196</v>
      </c>
      <c r="J163" s="176"/>
      <c r="K163" s="177"/>
      <c r="L163" s="178"/>
      <c r="M163" s="179"/>
      <c r="N163" s="160"/>
      <c r="O163" s="180"/>
      <c r="P163" s="191"/>
      <c r="Q163" s="1257" t="s">
        <v>260</v>
      </c>
      <c r="R163" s="205" t="s">
        <v>98</v>
      </c>
      <c r="S163" s="206" t="s">
        <v>217</v>
      </c>
      <c r="T163" s="206"/>
      <c r="U163" s="207"/>
      <c r="V163" s="208"/>
      <c r="W163" s="208"/>
      <c r="X163" s="207"/>
      <c r="Y163" s="208"/>
      <c r="Z163" s="209"/>
      <c r="AA163" s="207"/>
      <c r="AB163" s="208"/>
      <c r="AC163" s="209"/>
      <c r="AD163" s="210" t="s">
        <v>98</v>
      </c>
      <c r="AE163" s="206" t="s">
        <v>261</v>
      </c>
      <c r="AF163" s="202"/>
      <c r="AG163" s="203"/>
      <c r="AH163" s="189"/>
      <c r="AI163" s="189"/>
      <c r="AJ163" s="189"/>
      <c r="AK163" s="190"/>
      <c r="AL163" s="1261"/>
      <c r="AM163" s="1261"/>
      <c r="AN163" s="1261"/>
      <c r="AO163" s="1261"/>
    </row>
    <row r="164" spans="1:41" ht="18.75" customHeight="1">
      <c r="A164" s="148" t="s">
        <v>196</v>
      </c>
      <c r="B164" s="148" t="s">
        <v>196</v>
      </c>
      <c r="C164" s="148" t="s">
        <v>196</v>
      </c>
      <c r="D164" s="148" t="s">
        <v>196</v>
      </c>
      <c r="E164" s="148" t="s">
        <v>132</v>
      </c>
      <c r="F164" s="148" t="s">
        <v>196</v>
      </c>
      <c r="G164" s="148" t="s">
        <v>196</v>
      </c>
      <c r="H164" s="148" t="s">
        <v>196</v>
      </c>
      <c r="I164" s="149" t="s">
        <v>196</v>
      </c>
      <c r="J164" s="176"/>
      <c r="K164" s="177"/>
      <c r="L164" s="178"/>
      <c r="M164" s="179"/>
      <c r="N164" s="160"/>
      <c r="O164" s="180"/>
      <c r="P164" s="191"/>
      <c r="Q164" s="1258"/>
      <c r="R164" s="157" t="s">
        <v>98</v>
      </c>
      <c r="S164" s="158" t="s">
        <v>262</v>
      </c>
      <c r="T164" s="158"/>
      <c r="U164" s="150"/>
      <c r="V164" s="150" t="s">
        <v>98</v>
      </c>
      <c r="W164" s="158" t="s">
        <v>263</v>
      </c>
      <c r="X164" s="150"/>
      <c r="Y164" s="150"/>
      <c r="Z164" s="150" t="s">
        <v>98</v>
      </c>
      <c r="AA164" s="158" t="s">
        <v>264</v>
      </c>
      <c r="AB164" s="137"/>
      <c r="AC164" s="158"/>
      <c r="AD164" s="150" t="s">
        <v>98</v>
      </c>
      <c r="AE164" s="158" t="s">
        <v>265</v>
      </c>
      <c r="AF164" s="211"/>
      <c r="AG164" s="212"/>
      <c r="AH164" s="189"/>
      <c r="AI164" s="189"/>
      <c r="AJ164" s="189"/>
      <c r="AK164" s="190"/>
      <c r="AL164" s="1261"/>
      <c r="AM164" s="1261"/>
      <c r="AN164" s="1261"/>
      <c r="AO164" s="1261"/>
    </row>
    <row r="165" spans="1:41" ht="18.75" customHeight="1">
      <c r="A165" s="148" t="s">
        <v>196</v>
      </c>
      <c r="B165" s="148" t="s">
        <v>196</v>
      </c>
      <c r="C165" s="148" t="s">
        <v>196</v>
      </c>
      <c r="D165" s="148" t="s">
        <v>196</v>
      </c>
      <c r="E165" s="148" t="s">
        <v>132</v>
      </c>
      <c r="F165" s="148" t="s">
        <v>196</v>
      </c>
      <c r="G165" s="148" t="s">
        <v>196</v>
      </c>
      <c r="H165" s="148" t="s">
        <v>196</v>
      </c>
      <c r="I165" s="149" t="s">
        <v>196</v>
      </c>
      <c r="J165" s="176"/>
      <c r="K165" s="177"/>
      <c r="L165" s="178"/>
      <c r="M165" s="179"/>
      <c r="N165" s="160"/>
      <c r="O165" s="180"/>
      <c r="P165" s="191"/>
      <c r="Q165" s="1258"/>
      <c r="R165" s="157" t="s">
        <v>98</v>
      </c>
      <c r="S165" s="158" t="s">
        <v>266</v>
      </c>
      <c r="T165" s="158"/>
      <c r="U165" s="150"/>
      <c r="V165" s="150" t="s">
        <v>98</v>
      </c>
      <c r="W165" s="158" t="s">
        <v>267</v>
      </c>
      <c r="X165" s="150"/>
      <c r="Y165" s="150"/>
      <c r="Z165" s="150" t="s">
        <v>98</v>
      </c>
      <c r="AA165" s="158" t="s">
        <v>268</v>
      </c>
      <c r="AB165" s="137"/>
      <c r="AC165" s="158"/>
      <c r="AD165" s="150" t="s">
        <v>98</v>
      </c>
      <c r="AE165" s="158" t="s">
        <v>269</v>
      </c>
      <c r="AF165" s="211"/>
      <c r="AG165" s="212"/>
      <c r="AH165" s="189"/>
      <c r="AI165" s="189"/>
      <c r="AJ165" s="189"/>
      <c r="AK165" s="190"/>
      <c r="AL165" s="1261"/>
      <c r="AM165" s="1261"/>
      <c r="AN165" s="1261"/>
      <c r="AO165" s="1261"/>
    </row>
    <row r="166" spans="1:41" ht="18.75" customHeight="1">
      <c r="A166" s="148" t="s">
        <v>196</v>
      </c>
      <c r="B166" s="148" t="s">
        <v>196</v>
      </c>
      <c r="C166" s="148" t="s">
        <v>196</v>
      </c>
      <c r="D166" s="148" t="s">
        <v>196</v>
      </c>
      <c r="E166" s="148" t="s">
        <v>132</v>
      </c>
      <c r="F166" s="148" t="s">
        <v>196</v>
      </c>
      <c r="G166" s="148" t="s">
        <v>196</v>
      </c>
      <c r="H166" s="148" t="s">
        <v>196</v>
      </c>
      <c r="I166" s="149" t="s">
        <v>196</v>
      </c>
      <c r="J166" s="176"/>
      <c r="K166" s="177"/>
      <c r="L166" s="178"/>
      <c r="M166" s="179"/>
      <c r="N166" s="160"/>
      <c r="O166" s="180"/>
      <c r="P166" s="191"/>
      <c r="Q166" s="1258"/>
      <c r="R166" s="157" t="s">
        <v>98</v>
      </c>
      <c r="S166" s="158" t="s">
        <v>270</v>
      </c>
      <c r="T166" s="158"/>
      <c r="U166" s="150"/>
      <c r="V166" s="150" t="s">
        <v>98</v>
      </c>
      <c r="W166" s="158" t="s">
        <v>271</v>
      </c>
      <c r="X166" s="150"/>
      <c r="Y166" s="150"/>
      <c r="Z166" s="150" t="s">
        <v>98</v>
      </c>
      <c r="AA166" s="158" t="s">
        <v>272</v>
      </c>
      <c r="AB166" s="137"/>
      <c r="AC166" s="158"/>
      <c r="AD166" s="150" t="s">
        <v>98</v>
      </c>
      <c r="AE166" s="158" t="s">
        <v>273</v>
      </c>
      <c r="AF166" s="211"/>
      <c r="AG166" s="212"/>
      <c r="AH166" s="189"/>
      <c r="AI166" s="189"/>
      <c r="AJ166" s="189"/>
      <c r="AK166" s="190"/>
      <c r="AL166" s="1261"/>
      <c r="AM166" s="1261"/>
      <c r="AN166" s="1261"/>
      <c r="AO166" s="1261"/>
    </row>
    <row r="167" spans="1:41" ht="18.75" customHeight="1">
      <c r="A167" s="148" t="s">
        <v>196</v>
      </c>
      <c r="B167" s="148" t="s">
        <v>196</v>
      </c>
      <c r="C167" s="148" t="s">
        <v>196</v>
      </c>
      <c r="D167" s="148" t="s">
        <v>196</v>
      </c>
      <c r="E167" s="148" t="s">
        <v>132</v>
      </c>
      <c r="F167" s="148" t="s">
        <v>196</v>
      </c>
      <c r="G167" s="148" t="s">
        <v>196</v>
      </c>
      <c r="H167" s="148" t="s">
        <v>196</v>
      </c>
      <c r="I167" s="149" t="s">
        <v>196</v>
      </c>
      <c r="J167" s="176"/>
      <c r="K167" s="177"/>
      <c r="L167" s="178"/>
      <c r="M167" s="179"/>
      <c r="N167" s="160"/>
      <c r="O167" s="180"/>
      <c r="P167" s="191"/>
      <c r="Q167" s="1258"/>
      <c r="R167" s="157" t="s">
        <v>98</v>
      </c>
      <c r="S167" s="158" t="s">
        <v>274</v>
      </c>
      <c r="T167" s="158"/>
      <c r="U167" s="150"/>
      <c r="V167" s="150" t="s">
        <v>98</v>
      </c>
      <c r="W167" s="158" t="s">
        <v>275</v>
      </c>
      <c r="X167" s="150"/>
      <c r="Y167" s="150"/>
      <c r="Z167" s="150" t="s">
        <v>98</v>
      </c>
      <c r="AA167" s="158" t="s">
        <v>276</v>
      </c>
      <c r="AB167" s="137"/>
      <c r="AC167" s="158"/>
      <c r="AD167" s="150" t="s">
        <v>98</v>
      </c>
      <c r="AE167" s="158" t="s">
        <v>277</v>
      </c>
      <c r="AF167" s="211"/>
      <c r="AG167" s="212"/>
      <c r="AH167" s="189"/>
      <c r="AI167" s="189"/>
      <c r="AJ167" s="189"/>
      <c r="AK167" s="190"/>
      <c r="AL167" s="1261"/>
      <c r="AM167" s="1261"/>
      <c r="AN167" s="1261"/>
      <c r="AO167" s="1261"/>
    </row>
    <row r="168" spans="1:41" ht="18.75" customHeight="1">
      <c r="A168" s="155" t="s">
        <v>196</v>
      </c>
      <c r="B168" s="155" t="s">
        <v>196</v>
      </c>
      <c r="C168" s="155" t="s">
        <v>196</v>
      </c>
      <c r="D168" s="155" t="s">
        <v>196</v>
      </c>
      <c r="E168" s="155" t="s">
        <v>132</v>
      </c>
      <c r="F168" s="155" t="s">
        <v>196</v>
      </c>
      <c r="G168" s="155" t="s">
        <v>196</v>
      </c>
      <c r="H168" s="155" t="s">
        <v>196</v>
      </c>
      <c r="I168" s="156" t="s">
        <v>196</v>
      </c>
      <c r="J168" s="213"/>
      <c r="K168" s="214"/>
      <c r="L168" s="215"/>
      <c r="M168" s="216"/>
      <c r="N168" s="217"/>
      <c r="O168" s="218"/>
      <c r="P168" s="219"/>
      <c r="Q168" s="1259"/>
      <c r="R168" s="220" t="s">
        <v>98</v>
      </c>
      <c r="S168" s="221" t="s">
        <v>278</v>
      </c>
      <c r="T168" s="221"/>
      <c r="U168" s="222"/>
      <c r="V168" s="222"/>
      <c r="W168" s="221"/>
      <c r="X168" s="222"/>
      <c r="Y168" s="222"/>
      <c r="Z168" s="222"/>
      <c r="AA168" s="221"/>
      <c r="AB168" s="223"/>
      <c r="AC168" s="221"/>
      <c r="AD168" s="222"/>
      <c r="AE168" s="221"/>
      <c r="AF168" s="224"/>
      <c r="AG168" s="225"/>
      <c r="AH168" s="226"/>
      <c r="AI168" s="226"/>
      <c r="AJ168" s="226"/>
      <c r="AK168" s="227"/>
      <c r="AL168" s="1262"/>
      <c r="AM168" s="1262"/>
      <c r="AN168" s="1262"/>
      <c r="AO168" s="1262"/>
    </row>
    <row r="169" spans="1:41" ht="18.75" customHeight="1">
      <c r="A169" s="135" t="s">
        <v>196</v>
      </c>
      <c r="B169" s="135" t="s">
        <v>196</v>
      </c>
      <c r="C169" s="135" t="s">
        <v>196</v>
      </c>
      <c r="D169" s="135" t="s">
        <v>196</v>
      </c>
      <c r="E169" s="135" t="s">
        <v>132</v>
      </c>
      <c r="F169" s="135" t="s">
        <v>196</v>
      </c>
      <c r="G169" s="135" t="s">
        <v>196</v>
      </c>
      <c r="H169" s="135" t="s">
        <v>196</v>
      </c>
      <c r="I169" s="135" t="s">
        <v>196</v>
      </c>
      <c r="J169" s="161"/>
      <c r="K169" s="162"/>
      <c r="L169" s="232"/>
      <c r="M169" s="233"/>
      <c r="N169" s="153"/>
      <c r="O169" s="165"/>
      <c r="P169" s="153"/>
      <c r="Q169" s="234" t="s">
        <v>281</v>
      </c>
      <c r="R169" s="167" t="s">
        <v>98</v>
      </c>
      <c r="S169" s="168" t="s">
        <v>282</v>
      </c>
      <c r="T169" s="172"/>
      <c r="U169" s="169"/>
      <c r="V169" s="170" t="s">
        <v>98</v>
      </c>
      <c r="W169" s="168" t="s">
        <v>283</v>
      </c>
      <c r="X169" s="235"/>
      <c r="Y169" s="235"/>
      <c r="Z169" s="235"/>
      <c r="AA169" s="235"/>
      <c r="AB169" s="235"/>
      <c r="AC169" s="235"/>
      <c r="AD169" s="235"/>
      <c r="AE169" s="235"/>
      <c r="AF169" s="235"/>
      <c r="AG169" s="246"/>
      <c r="AH169" s="174" t="s">
        <v>98</v>
      </c>
      <c r="AI169" s="151" t="s">
        <v>220</v>
      </c>
      <c r="AJ169" s="151"/>
      <c r="AK169" s="175"/>
      <c r="AL169" s="1260"/>
      <c r="AM169" s="1260"/>
      <c r="AN169" s="1260"/>
      <c r="AO169" s="1260"/>
    </row>
    <row r="170" spans="1:41" ht="18.75" customHeight="1">
      <c r="A170" s="135" t="s">
        <v>196</v>
      </c>
      <c r="B170" s="135" t="s">
        <v>196</v>
      </c>
      <c r="C170" s="135" t="s">
        <v>196</v>
      </c>
      <c r="D170" s="135" t="s">
        <v>196</v>
      </c>
      <c r="E170" s="135" t="s">
        <v>132</v>
      </c>
      <c r="F170" s="135" t="s">
        <v>196</v>
      </c>
      <c r="G170" s="135" t="s">
        <v>196</v>
      </c>
      <c r="H170" s="135" t="s">
        <v>196</v>
      </c>
      <c r="I170" s="135" t="s">
        <v>196</v>
      </c>
      <c r="J170" s="176"/>
      <c r="K170" s="177"/>
      <c r="L170" s="200"/>
      <c r="M170" s="236"/>
      <c r="N170" s="160"/>
      <c r="O170" s="180"/>
      <c r="P170" s="160"/>
      <c r="Q170" s="1263" t="s">
        <v>216</v>
      </c>
      <c r="R170" s="205" t="s">
        <v>98</v>
      </c>
      <c r="S170" s="206" t="s">
        <v>217</v>
      </c>
      <c r="T170" s="206"/>
      <c r="U170" s="241"/>
      <c r="V170" s="210" t="s">
        <v>98</v>
      </c>
      <c r="W170" s="206" t="s">
        <v>316</v>
      </c>
      <c r="X170" s="206"/>
      <c r="Y170" s="241"/>
      <c r="Z170" s="210" t="s">
        <v>98</v>
      </c>
      <c r="AA170" s="241" t="s">
        <v>317</v>
      </c>
      <c r="AB170" s="241"/>
      <c r="AC170" s="241"/>
      <c r="AD170" s="210" t="s">
        <v>98</v>
      </c>
      <c r="AE170" s="241" t="s">
        <v>318</v>
      </c>
      <c r="AF170" s="241"/>
      <c r="AG170" s="242"/>
      <c r="AH170" s="157" t="s">
        <v>98</v>
      </c>
      <c r="AI170" s="158" t="s">
        <v>224</v>
      </c>
      <c r="AJ170" s="189"/>
      <c r="AK170" s="190"/>
      <c r="AL170" s="1261"/>
      <c r="AM170" s="1261"/>
      <c r="AN170" s="1261"/>
      <c r="AO170" s="1261"/>
    </row>
    <row r="171" spans="1:41" ht="18.75" customHeight="1">
      <c r="A171" s="135" t="s">
        <v>196</v>
      </c>
      <c r="B171" s="135" t="s">
        <v>196</v>
      </c>
      <c r="C171" s="135" t="s">
        <v>196</v>
      </c>
      <c r="D171" s="135" t="s">
        <v>196</v>
      </c>
      <c r="E171" s="135" t="s">
        <v>132</v>
      </c>
      <c r="F171" s="135" t="s">
        <v>196</v>
      </c>
      <c r="G171" s="135" t="s">
        <v>196</v>
      </c>
      <c r="H171" s="135" t="s">
        <v>196</v>
      </c>
      <c r="I171" s="135" t="s">
        <v>196</v>
      </c>
      <c r="J171" s="176"/>
      <c r="K171" s="177"/>
      <c r="L171" s="200"/>
      <c r="M171" s="236"/>
      <c r="N171" s="160"/>
      <c r="O171" s="180"/>
      <c r="P171" s="160"/>
      <c r="Q171" s="1264"/>
      <c r="R171" s="157" t="s">
        <v>98</v>
      </c>
      <c r="S171" s="158" t="s">
        <v>319</v>
      </c>
      <c r="T171" s="158"/>
      <c r="U171" s="137"/>
      <c r="V171" s="150" t="s">
        <v>98</v>
      </c>
      <c r="W171" s="158" t="s">
        <v>320</v>
      </c>
      <c r="X171" s="158"/>
      <c r="Y171" s="137"/>
      <c r="Z171" s="150" t="s">
        <v>98</v>
      </c>
      <c r="AA171" s="137" t="s">
        <v>321</v>
      </c>
      <c r="AB171" s="137"/>
      <c r="AC171" s="137"/>
      <c r="AD171" s="137"/>
      <c r="AE171" s="137"/>
      <c r="AF171" s="137"/>
      <c r="AG171" s="243"/>
      <c r="AH171" s="194"/>
      <c r="AI171" s="189"/>
      <c r="AJ171" s="189"/>
      <c r="AK171" s="190"/>
      <c r="AL171" s="1261"/>
      <c r="AM171" s="1261"/>
      <c r="AN171" s="1261"/>
      <c r="AO171" s="1261"/>
    </row>
    <row r="172" spans="1:41" ht="18.75" customHeight="1">
      <c r="A172" s="135" t="s">
        <v>196</v>
      </c>
      <c r="B172" s="135" t="s">
        <v>196</v>
      </c>
      <c r="C172" s="135" t="s">
        <v>196</v>
      </c>
      <c r="D172" s="135" t="s">
        <v>196</v>
      </c>
      <c r="E172" s="135" t="s">
        <v>132</v>
      </c>
      <c r="F172" s="135" t="s">
        <v>196</v>
      </c>
      <c r="G172" s="135" t="s">
        <v>196</v>
      </c>
      <c r="H172" s="135" t="s">
        <v>196</v>
      </c>
      <c r="I172" s="135" t="s">
        <v>196</v>
      </c>
      <c r="J172" s="176"/>
      <c r="K172" s="177"/>
      <c r="L172" s="200"/>
      <c r="M172" s="236"/>
      <c r="N172" s="160"/>
      <c r="O172" s="180"/>
      <c r="P172" s="160"/>
      <c r="Q172" s="1265"/>
      <c r="R172" s="237" t="s">
        <v>98</v>
      </c>
      <c r="S172" s="199" t="s">
        <v>322</v>
      </c>
      <c r="T172" s="199"/>
      <c r="U172" s="244"/>
      <c r="V172" s="239"/>
      <c r="W172" s="199"/>
      <c r="X172" s="199"/>
      <c r="Y172" s="244"/>
      <c r="Z172" s="239"/>
      <c r="AA172" s="244"/>
      <c r="AB172" s="244"/>
      <c r="AC172" s="244"/>
      <c r="AD172" s="244"/>
      <c r="AE172" s="244"/>
      <c r="AF172" s="244"/>
      <c r="AG172" s="245"/>
      <c r="AH172" s="194"/>
      <c r="AI172" s="189"/>
      <c r="AJ172" s="189"/>
      <c r="AK172" s="190"/>
      <c r="AL172" s="1261"/>
      <c r="AM172" s="1261"/>
      <c r="AN172" s="1261"/>
      <c r="AO172" s="1261"/>
    </row>
    <row r="173" spans="1:41" ht="18.75" customHeight="1">
      <c r="A173" s="135" t="s">
        <v>196</v>
      </c>
      <c r="B173" s="135" t="s">
        <v>196</v>
      </c>
      <c r="C173" s="135" t="s">
        <v>196</v>
      </c>
      <c r="D173" s="135" t="s">
        <v>196</v>
      </c>
      <c r="E173" s="135" t="s">
        <v>132</v>
      </c>
      <c r="F173" s="135" t="s">
        <v>196</v>
      </c>
      <c r="G173" s="135" t="s">
        <v>196</v>
      </c>
      <c r="H173" s="135" t="s">
        <v>196</v>
      </c>
      <c r="I173" s="135" t="s">
        <v>196</v>
      </c>
      <c r="J173" s="176"/>
      <c r="K173" s="177"/>
      <c r="L173" s="200"/>
      <c r="M173" s="236"/>
      <c r="N173" s="160"/>
      <c r="O173" s="180"/>
      <c r="P173" s="160"/>
      <c r="Q173" s="198" t="s">
        <v>24</v>
      </c>
      <c r="R173" s="182" t="s">
        <v>98</v>
      </c>
      <c r="S173" s="183" t="s">
        <v>285</v>
      </c>
      <c r="T173" s="184"/>
      <c r="U173" s="185"/>
      <c r="V173" s="186" t="s">
        <v>98</v>
      </c>
      <c r="W173" s="183" t="s">
        <v>286</v>
      </c>
      <c r="X173" s="184"/>
      <c r="Y173" s="184"/>
      <c r="Z173" s="184"/>
      <c r="AA173" s="184"/>
      <c r="AB173" s="184"/>
      <c r="AC173" s="184"/>
      <c r="AD173" s="184"/>
      <c r="AE173" s="184"/>
      <c r="AF173" s="184"/>
      <c r="AG173" s="197"/>
      <c r="AH173" s="194"/>
      <c r="AI173" s="189"/>
      <c r="AJ173" s="189"/>
      <c r="AK173" s="190"/>
      <c r="AL173" s="1261"/>
      <c r="AM173" s="1261"/>
      <c r="AN173" s="1261"/>
      <c r="AO173" s="1261"/>
    </row>
    <row r="174" spans="1:41" ht="18.75" customHeight="1">
      <c r="A174" s="135" t="s">
        <v>196</v>
      </c>
      <c r="B174" s="135" t="s">
        <v>196</v>
      </c>
      <c r="C174" s="135" t="s">
        <v>196</v>
      </c>
      <c r="D174" s="135" t="s">
        <v>196</v>
      </c>
      <c r="E174" s="135" t="s">
        <v>132</v>
      </c>
      <c r="F174" s="135" t="s">
        <v>196</v>
      </c>
      <c r="G174" s="135" t="s">
        <v>196</v>
      </c>
      <c r="H174" s="135" t="s">
        <v>196</v>
      </c>
      <c r="I174" s="135" t="s">
        <v>196</v>
      </c>
      <c r="J174" s="176"/>
      <c r="K174" s="177"/>
      <c r="L174" s="200"/>
      <c r="M174" s="236"/>
      <c r="N174" s="160"/>
      <c r="O174" s="180"/>
      <c r="P174" s="160"/>
      <c r="Q174" s="198" t="s">
        <v>287</v>
      </c>
      <c r="R174" s="182" t="s">
        <v>98</v>
      </c>
      <c r="S174" s="183" t="s">
        <v>222</v>
      </c>
      <c r="T174" s="184"/>
      <c r="U174" s="185"/>
      <c r="V174" s="186" t="s">
        <v>98</v>
      </c>
      <c r="W174" s="183" t="s">
        <v>223</v>
      </c>
      <c r="X174" s="184"/>
      <c r="Y174" s="184"/>
      <c r="Z174" s="184"/>
      <c r="AA174" s="184"/>
      <c r="AB174" s="184"/>
      <c r="AC174" s="184"/>
      <c r="AD174" s="184"/>
      <c r="AE174" s="184"/>
      <c r="AF174" s="184"/>
      <c r="AG174" s="197"/>
      <c r="AH174" s="194"/>
      <c r="AI174" s="189"/>
      <c r="AJ174" s="189"/>
      <c r="AK174" s="190"/>
      <c r="AL174" s="1261"/>
      <c r="AM174" s="1261"/>
      <c r="AN174" s="1261"/>
      <c r="AO174" s="1261"/>
    </row>
    <row r="175" spans="1:41" ht="18.75" customHeight="1">
      <c r="A175" s="135" t="s">
        <v>196</v>
      </c>
      <c r="B175" s="135" t="s">
        <v>196</v>
      </c>
      <c r="C175" s="135" t="s">
        <v>196</v>
      </c>
      <c r="D175" s="135" t="s">
        <v>196</v>
      </c>
      <c r="E175" s="135" t="s">
        <v>132</v>
      </c>
      <c r="F175" s="135" t="s">
        <v>196</v>
      </c>
      <c r="G175" s="135" t="s">
        <v>196</v>
      </c>
      <c r="H175" s="135" t="s">
        <v>196</v>
      </c>
      <c r="I175" s="135" t="s">
        <v>196</v>
      </c>
      <c r="J175" s="176"/>
      <c r="K175" s="177"/>
      <c r="L175" s="200"/>
      <c r="M175" s="236"/>
      <c r="N175" s="160"/>
      <c r="O175" s="180"/>
      <c r="P175" s="160"/>
      <c r="Q175" s="198" t="s">
        <v>288</v>
      </c>
      <c r="R175" s="182" t="s">
        <v>98</v>
      </c>
      <c r="S175" s="183" t="s">
        <v>222</v>
      </c>
      <c r="T175" s="184"/>
      <c r="U175" s="185"/>
      <c r="V175" s="186" t="s">
        <v>98</v>
      </c>
      <c r="W175" s="183" t="s">
        <v>223</v>
      </c>
      <c r="X175" s="184"/>
      <c r="Y175" s="184"/>
      <c r="Z175" s="184"/>
      <c r="AA175" s="184"/>
      <c r="AB175" s="184"/>
      <c r="AC175" s="184"/>
      <c r="AD175" s="184"/>
      <c r="AE175" s="184"/>
      <c r="AF175" s="184"/>
      <c r="AG175" s="197"/>
      <c r="AH175" s="194"/>
      <c r="AI175" s="189"/>
      <c r="AJ175" s="189"/>
      <c r="AK175" s="190"/>
      <c r="AL175" s="1261"/>
      <c r="AM175" s="1261"/>
      <c r="AN175" s="1261"/>
      <c r="AO175" s="1261"/>
    </row>
    <row r="176" spans="1:41" ht="19.5" customHeight="1">
      <c r="A176" s="135" t="s">
        <v>196</v>
      </c>
      <c r="B176" s="135" t="s">
        <v>196</v>
      </c>
      <c r="C176" s="135" t="s">
        <v>196</v>
      </c>
      <c r="D176" s="135" t="s">
        <v>196</v>
      </c>
      <c r="E176" s="135" t="s">
        <v>132</v>
      </c>
      <c r="F176" s="135" t="s">
        <v>196</v>
      </c>
      <c r="G176" s="135" t="s">
        <v>196</v>
      </c>
      <c r="H176" s="135" t="s">
        <v>196</v>
      </c>
      <c r="I176" s="135" t="s">
        <v>196</v>
      </c>
      <c r="J176" s="176"/>
      <c r="K176" s="177"/>
      <c r="L176" s="178"/>
      <c r="M176" s="179"/>
      <c r="N176" s="160"/>
      <c r="O176" s="180"/>
      <c r="P176" s="191"/>
      <c r="Q176" s="192" t="s">
        <v>225</v>
      </c>
      <c r="R176" s="182" t="s">
        <v>98</v>
      </c>
      <c r="S176" s="183" t="s">
        <v>222</v>
      </c>
      <c r="T176" s="184"/>
      <c r="U176" s="185"/>
      <c r="V176" s="186" t="s">
        <v>98</v>
      </c>
      <c r="W176" s="183" t="s">
        <v>226</v>
      </c>
      <c r="X176" s="186"/>
      <c r="Y176" s="183"/>
      <c r="Z176" s="187"/>
      <c r="AA176" s="187"/>
      <c r="AB176" s="187"/>
      <c r="AC176" s="187"/>
      <c r="AD176" s="187"/>
      <c r="AE176" s="187"/>
      <c r="AF176" s="187"/>
      <c r="AG176" s="193"/>
      <c r="AH176" s="189"/>
      <c r="AI176" s="189"/>
      <c r="AJ176" s="189"/>
      <c r="AK176" s="190"/>
      <c r="AL176" s="1261"/>
      <c r="AM176" s="1261"/>
      <c r="AN176" s="1261"/>
      <c r="AO176" s="1261"/>
    </row>
    <row r="177" spans="1:41" ht="19.5" customHeight="1">
      <c r="A177" s="135" t="s">
        <v>196</v>
      </c>
      <c r="B177" s="135" t="s">
        <v>196</v>
      </c>
      <c r="C177" s="135" t="s">
        <v>196</v>
      </c>
      <c r="D177" s="135" t="s">
        <v>196</v>
      </c>
      <c r="E177" s="135" t="s">
        <v>132</v>
      </c>
      <c r="F177" s="135" t="s">
        <v>196</v>
      </c>
      <c r="G177" s="135" t="s">
        <v>196</v>
      </c>
      <c r="H177" s="135" t="s">
        <v>196</v>
      </c>
      <c r="I177" s="135" t="s">
        <v>196</v>
      </c>
      <c r="J177" s="176"/>
      <c r="K177" s="177"/>
      <c r="L177" s="178"/>
      <c r="M177" s="179"/>
      <c r="N177" s="160"/>
      <c r="O177" s="180"/>
      <c r="P177" s="191"/>
      <c r="Q177" s="192" t="s">
        <v>227</v>
      </c>
      <c r="R177" s="182" t="s">
        <v>98</v>
      </c>
      <c r="S177" s="183" t="s">
        <v>222</v>
      </c>
      <c r="T177" s="184"/>
      <c r="U177" s="185"/>
      <c r="V177" s="186" t="s">
        <v>98</v>
      </c>
      <c r="W177" s="183" t="s">
        <v>226</v>
      </c>
      <c r="X177" s="186"/>
      <c r="Y177" s="183"/>
      <c r="Z177" s="187"/>
      <c r="AA177" s="187"/>
      <c r="AB177" s="187"/>
      <c r="AC177" s="187"/>
      <c r="AD177" s="187"/>
      <c r="AE177" s="187"/>
      <c r="AF177" s="187"/>
      <c r="AG177" s="193"/>
      <c r="AH177" s="189"/>
      <c r="AI177" s="189"/>
      <c r="AJ177" s="189"/>
      <c r="AK177" s="190"/>
      <c r="AL177" s="1261"/>
      <c r="AM177" s="1261"/>
      <c r="AN177" s="1261"/>
      <c r="AO177" s="1261"/>
    </row>
    <row r="178" spans="1:41" ht="18.75" customHeight="1">
      <c r="A178" s="135" t="s">
        <v>196</v>
      </c>
      <c r="B178" s="135" t="s">
        <v>196</v>
      </c>
      <c r="C178" s="135" t="s">
        <v>196</v>
      </c>
      <c r="D178" s="135" t="s">
        <v>196</v>
      </c>
      <c r="E178" s="135" t="s">
        <v>132</v>
      </c>
      <c r="F178" s="135" t="s">
        <v>196</v>
      </c>
      <c r="G178" s="135" t="s">
        <v>196</v>
      </c>
      <c r="H178" s="135" t="s">
        <v>196</v>
      </c>
      <c r="I178" s="135" t="s">
        <v>196</v>
      </c>
      <c r="J178" s="176"/>
      <c r="K178" s="177"/>
      <c r="L178" s="200"/>
      <c r="M178" s="236"/>
      <c r="N178" s="160"/>
      <c r="O178" s="180"/>
      <c r="P178" s="160"/>
      <c r="Q178" s="1257" t="s">
        <v>289</v>
      </c>
      <c r="R178" s="1280" t="s">
        <v>98</v>
      </c>
      <c r="S178" s="1282" t="s">
        <v>217</v>
      </c>
      <c r="T178" s="1282"/>
      <c r="U178" s="1284" t="s">
        <v>98</v>
      </c>
      <c r="V178" s="1282" t="s">
        <v>232</v>
      </c>
      <c r="W178" s="1282"/>
      <c r="X178" s="206"/>
      <c r="Y178" s="206"/>
      <c r="Z178" s="206"/>
      <c r="AA178" s="206"/>
      <c r="AB178" s="206"/>
      <c r="AC178" s="206"/>
      <c r="AD178" s="206"/>
      <c r="AE178" s="206"/>
      <c r="AF178" s="206"/>
      <c r="AG178" s="251"/>
      <c r="AH178" s="194"/>
      <c r="AI178" s="189"/>
      <c r="AJ178" s="189"/>
      <c r="AK178" s="190"/>
      <c r="AL178" s="1261"/>
      <c r="AM178" s="1261"/>
      <c r="AN178" s="1261"/>
      <c r="AO178" s="1261"/>
    </row>
    <row r="179" spans="1:41" ht="18.75" customHeight="1">
      <c r="A179" s="135" t="s">
        <v>196</v>
      </c>
      <c r="B179" s="135" t="s">
        <v>196</v>
      </c>
      <c r="C179" s="135" t="s">
        <v>196</v>
      </c>
      <c r="D179" s="135" t="s">
        <v>196</v>
      </c>
      <c r="E179" s="135" t="s">
        <v>132</v>
      </c>
      <c r="F179" s="135" t="s">
        <v>196</v>
      </c>
      <c r="G179" s="135" t="s">
        <v>196</v>
      </c>
      <c r="H179" s="135" t="s">
        <v>196</v>
      </c>
      <c r="I179" s="135" t="s">
        <v>196</v>
      </c>
      <c r="J179" s="176"/>
      <c r="K179" s="177"/>
      <c r="L179" s="200"/>
      <c r="M179" s="236"/>
      <c r="N179" s="160"/>
      <c r="O179" s="180"/>
      <c r="P179" s="160"/>
      <c r="Q179" s="1279"/>
      <c r="R179" s="1281"/>
      <c r="S179" s="1283"/>
      <c r="T179" s="1283"/>
      <c r="U179" s="1285"/>
      <c r="V179" s="1283"/>
      <c r="W179" s="1283"/>
      <c r="X179" s="199"/>
      <c r="Y179" s="199"/>
      <c r="Z179" s="199"/>
      <c r="AA179" s="199"/>
      <c r="AB179" s="199"/>
      <c r="AC179" s="199"/>
      <c r="AD179" s="199"/>
      <c r="AE179" s="199"/>
      <c r="AF179" s="199"/>
      <c r="AG179" s="252"/>
      <c r="AH179" s="194"/>
      <c r="AI179" s="189"/>
      <c r="AJ179" s="189"/>
      <c r="AK179" s="190"/>
      <c r="AL179" s="1261"/>
      <c r="AM179" s="1261"/>
      <c r="AN179" s="1261"/>
      <c r="AO179" s="1261"/>
    </row>
    <row r="180" spans="1:41" ht="18.75" customHeight="1">
      <c r="A180" s="135" t="s">
        <v>196</v>
      </c>
      <c r="B180" s="135" t="s">
        <v>196</v>
      </c>
      <c r="C180" s="135" t="s">
        <v>196</v>
      </c>
      <c r="D180" s="135" t="s">
        <v>196</v>
      </c>
      <c r="E180" s="135" t="s">
        <v>132</v>
      </c>
      <c r="F180" s="135" t="s">
        <v>196</v>
      </c>
      <c r="G180" s="135" t="s">
        <v>196</v>
      </c>
      <c r="H180" s="135" t="s">
        <v>196</v>
      </c>
      <c r="I180" s="135" t="s">
        <v>196</v>
      </c>
      <c r="J180" s="157" t="s">
        <v>98</v>
      </c>
      <c r="K180" s="177">
        <v>52</v>
      </c>
      <c r="L180" s="200" t="s">
        <v>336</v>
      </c>
      <c r="M180" s="157" t="s">
        <v>98</v>
      </c>
      <c r="N180" s="160" t="s">
        <v>346</v>
      </c>
      <c r="O180" s="180"/>
      <c r="P180" s="160"/>
      <c r="Q180" s="198" t="s">
        <v>99</v>
      </c>
      <c r="R180" s="237" t="s">
        <v>98</v>
      </c>
      <c r="S180" s="199" t="s">
        <v>217</v>
      </c>
      <c r="T180" s="238"/>
      <c r="U180" s="239" t="s">
        <v>98</v>
      </c>
      <c r="V180" s="199" t="s">
        <v>232</v>
      </c>
      <c r="W180" s="184"/>
      <c r="X180" s="184"/>
      <c r="Y180" s="184"/>
      <c r="Z180" s="184"/>
      <c r="AA180" s="184"/>
      <c r="AB180" s="184"/>
      <c r="AC180" s="184"/>
      <c r="AD180" s="184"/>
      <c r="AE180" s="184"/>
      <c r="AF180" s="184"/>
      <c r="AG180" s="197"/>
      <c r="AH180" s="194"/>
      <c r="AI180" s="189"/>
      <c r="AJ180" s="189"/>
      <c r="AK180" s="190"/>
      <c r="AL180" s="1261"/>
      <c r="AM180" s="1261"/>
      <c r="AN180" s="1261"/>
      <c r="AO180" s="1261"/>
    </row>
    <row r="181" spans="1:41" s="1064" customFormat="1" ht="18.75" customHeight="1">
      <c r="A181" s="1063"/>
      <c r="B181" s="1063"/>
      <c r="C181" s="1063"/>
      <c r="D181" s="1063"/>
      <c r="E181" s="1063"/>
      <c r="F181" s="1063"/>
      <c r="G181" s="1063"/>
      <c r="H181" s="1063"/>
      <c r="I181" s="1063"/>
      <c r="J181" s="157"/>
      <c r="K181" s="1062"/>
      <c r="L181" s="200"/>
      <c r="M181" s="157"/>
      <c r="N181" s="160"/>
      <c r="O181" s="1065"/>
      <c r="P181" s="160"/>
      <c r="Q181" s="1066" t="s">
        <v>1896</v>
      </c>
      <c r="R181" s="1067" t="s">
        <v>1897</v>
      </c>
      <c r="S181" s="1068" t="s">
        <v>1898</v>
      </c>
      <c r="T181" s="1069"/>
      <c r="U181" s="1070"/>
      <c r="V181" s="1071" t="s">
        <v>98</v>
      </c>
      <c r="W181" s="1068" t="s">
        <v>1899</v>
      </c>
      <c r="X181" s="1072"/>
      <c r="Y181" s="1072"/>
      <c r="Z181" s="1073"/>
      <c r="AA181" s="1073"/>
      <c r="AB181" s="1073"/>
      <c r="AC181" s="1073"/>
      <c r="AD181" s="1073"/>
      <c r="AE181" s="1073"/>
      <c r="AF181" s="1073"/>
      <c r="AG181" s="1074"/>
      <c r="AH181" s="194"/>
      <c r="AI181" s="189"/>
      <c r="AJ181" s="189"/>
      <c r="AK181" s="190"/>
      <c r="AL181" s="1261"/>
      <c r="AM181" s="1261"/>
      <c r="AN181" s="1261"/>
      <c r="AO181" s="1261"/>
    </row>
    <row r="182" spans="1:41" ht="18.75" customHeight="1">
      <c r="A182" s="135" t="s">
        <v>196</v>
      </c>
      <c r="B182" s="135" t="s">
        <v>196</v>
      </c>
      <c r="C182" s="135" t="s">
        <v>196</v>
      </c>
      <c r="D182" s="135" t="s">
        <v>196</v>
      </c>
      <c r="E182" s="135" t="s">
        <v>132</v>
      </c>
      <c r="F182" s="135" t="s">
        <v>196</v>
      </c>
      <c r="G182" s="135" t="s">
        <v>196</v>
      </c>
      <c r="H182" s="135" t="s">
        <v>196</v>
      </c>
      <c r="I182" s="135" t="s">
        <v>196</v>
      </c>
      <c r="J182" s="176"/>
      <c r="K182" s="177"/>
      <c r="L182" s="200"/>
      <c r="M182" s="157" t="s">
        <v>98</v>
      </c>
      <c r="N182" s="160" t="s">
        <v>347</v>
      </c>
      <c r="O182" s="180"/>
      <c r="P182" s="160"/>
      <c r="Q182" s="198" t="s">
        <v>324</v>
      </c>
      <c r="R182" s="237" t="s">
        <v>98</v>
      </c>
      <c r="S182" s="199" t="s">
        <v>217</v>
      </c>
      <c r="T182" s="238"/>
      <c r="U182" s="239" t="s">
        <v>98</v>
      </c>
      <c r="V182" s="199" t="s">
        <v>232</v>
      </c>
      <c r="W182" s="184"/>
      <c r="X182" s="184"/>
      <c r="Y182" s="184"/>
      <c r="Z182" s="184"/>
      <c r="AA182" s="184"/>
      <c r="AB182" s="184"/>
      <c r="AC182" s="184"/>
      <c r="AD182" s="184"/>
      <c r="AE182" s="184"/>
      <c r="AF182" s="184"/>
      <c r="AG182" s="197"/>
      <c r="AH182" s="194"/>
      <c r="AI182" s="189"/>
      <c r="AJ182" s="189"/>
      <c r="AK182" s="190"/>
      <c r="AL182" s="1261"/>
      <c r="AM182" s="1261"/>
      <c r="AN182" s="1261"/>
      <c r="AO182" s="1261"/>
    </row>
    <row r="183" spans="1:41" ht="18.75" customHeight="1">
      <c r="A183" s="135" t="s">
        <v>196</v>
      </c>
      <c r="B183" s="135" t="s">
        <v>196</v>
      </c>
      <c r="C183" s="135" t="s">
        <v>196</v>
      </c>
      <c r="D183" s="135" t="s">
        <v>196</v>
      </c>
      <c r="E183" s="135" t="s">
        <v>132</v>
      </c>
      <c r="F183" s="135" t="s">
        <v>196</v>
      </c>
      <c r="G183" s="135" t="s">
        <v>196</v>
      </c>
      <c r="H183" s="135" t="s">
        <v>196</v>
      </c>
      <c r="I183" s="135" t="s">
        <v>196</v>
      </c>
      <c r="J183" s="176"/>
      <c r="K183" s="177"/>
      <c r="L183" s="200"/>
      <c r="M183" s="236"/>
      <c r="N183" s="160"/>
      <c r="O183" s="180"/>
      <c r="P183" s="160"/>
      <c r="Q183" s="240" t="s">
        <v>303</v>
      </c>
      <c r="R183" s="237" t="s">
        <v>98</v>
      </c>
      <c r="S183" s="199" t="s">
        <v>217</v>
      </c>
      <c r="T183" s="238"/>
      <c r="U183" s="239" t="s">
        <v>98</v>
      </c>
      <c r="V183" s="199" t="s">
        <v>232</v>
      </c>
      <c r="W183" s="184"/>
      <c r="X183" s="184"/>
      <c r="Y183" s="184"/>
      <c r="Z183" s="184"/>
      <c r="AA183" s="184"/>
      <c r="AB183" s="184"/>
      <c r="AC183" s="184"/>
      <c r="AD183" s="184"/>
      <c r="AE183" s="184"/>
      <c r="AF183" s="184"/>
      <c r="AG183" s="197"/>
      <c r="AH183" s="194"/>
      <c r="AI183" s="189"/>
      <c r="AJ183" s="189"/>
      <c r="AK183" s="190"/>
      <c r="AL183" s="1261"/>
      <c r="AM183" s="1261"/>
      <c r="AN183" s="1261"/>
      <c r="AO183" s="1261"/>
    </row>
    <row r="184" spans="1:41" ht="18.75" customHeight="1">
      <c r="A184" s="135" t="s">
        <v>196</v>
      </c>
      <c r="B184" s="135" t="s">
        <v>196</v>
      </c>
      <c r="C184" s="135" t="s">
        <v>196</v>
      </c>
      <c r="D184" s="135" t="s">
        <v>196</v>
      </c>
      <c r="E184" s="135" t="s">
        <v>132</v>
      </c>
      <c r="F184" s="135" t="s">
        <v>196</v>
      </c>
      <c r="G184" s="135" t="s">
        <v>196</v>
      </c>
      <c r="H184" s="135" t="s">
        <v>196</v>
      </c>
      <c r="I184" s="135" t="s">
        <v>196</v>
      </c>
      <c r="J184" s="176"/>
      <c r="K184" s="177"/>
      <c r="L184" s="200"/>
      <c r="M184" s="236"/>
      <c r="N184" s="160"/>
      <c r="O184" s="180"/>
      <c r="P184" s="160"/>
      <c r="Q184" s="198" t="s">
        <v>153</v>
      </c>
      <c r="R184" s="237" t="s">
        <v>98</v>
      </c>
      <c r="S184" s="199" t="s">
        <v>217</v>
      </c>
      <c r="T184" s="238"/>
      <c r="U184" s="239" t="s">
        <v>98</v>
      </c>
      <c r="V184" s="199" t="s">
        <v>232</v>
      </c>
      <c r="W184" s="184"/>
      <c r="X184" s="184"/>
      <c r="Y184" s="184"/>
      <c r="Z184" s="184"/>
      <c r="AA184" s="184"/>
      <c r="AB184" s="184"/>
      <c r="AC184" s="184"/>
      <c r="AD184" s="184"/>
      <c r="AE184" s="184"/>
      <c r="AF184" s="184"/>
      <c r="AG184" s="197"/>
      <c r="AH184" s="194"/>
      <c r="AI184" s="189"/>
      <c r="AJ184" s="189"/>
      <c r="AK184" s="190"/>
      <c r="AL184" s="1261"/>
      <c r="AM184" s="1261"/>
      <c r="AN184" s="1261"/>
      <c r="AO184" s="1261"/>
    </row>
    <row r="185" spans="1:41" ht="18.75" customHeight="1">
      <c r="A185" s="135" t="s">
        <v>196</v>
      </c>
      <c r="B185" s="135" t="s">
        <v>196</v>
      </c>
      <c r="C185" s="135" t="s">
        <v>196</v>
      </c>
      <c r="D185" s="135" t="s">
        <v>196</v>
      </c>
      <c r="E185" s="135" t="s">
        <v>132</v>
      </c>
      <c r="F185" s="135" t="s">
        <v>196</v>
      </c>
      <c r="G185" s="135" t="s">
        <v>196</v>
      </c>
      <c r="H185" s="135" t="s">
        <v>196</v>
      </c>
      <c r="I185" s="135" t="s">
        <v>196</v>
      </c>
      <c r="J185" s="176"/>
      <c r="K185" s="177"/>
      <c r="L185" s="200"/>
      <c r="M185" s="236"/>
      <c r="N185" s="160"/>
      <c r="O185" s="180"/>
      <c r="P185" s="160"/>
      <c r="Q185" s="198" t="s">
        <v>308</v>
      </c>
      <c r="R185" s="237" t="s">
        <v>98</v>
      </c>
      <c r="S185" s="199" t="s">
        <v>217</v>
      </c>
      <c r="T185" s="238"/>
      <c r="U185" s="239" t="s">
        <v>98</v>
      </c>
      <c r="V185" s="199" t="s">
        <v>232</v>
      </c>
      <c r="W185" s="184"/>
      <c r="X185" s="184"/>
      <c r="Y185" s="184"/>
      <c r="Z185" s="184"/>
      <c r="AA185" s="184"/>
      <c r="AB185" s="184"/>
      <c r="AC185" s="184"/>
      <c r="AD185" s="184"/>
      <c r="AE185" s="184"/>
      <c r="AF185" s="184"/>
      <c r="AG185" s="197"/>
      <c r="AH185" s="194"/>
      <c r="AI185" s="189"/>
      <c r="AJ185" s="189"/>
      <c r="AK185" s="190"/>
      <c r="AL185" s="1261"/>
      <c r="AM185" s="1261"/>
      <c r="AN185" s="1261"/>
      <c r="AO185" s="1261"/>
    </row>
    <row r="186" spans="1:41" ht="18.75" customHeight="1">
      <c r="A186" s="135" t="s">
        <v>196</v>
      </c>
      <c r="B186" s="135" t="s">
        <v>196</v>
      </c>
      <c r="C186" s="135" t="s">
        <v>196</v>
      </c>
      <c r="D186" s="135" t="s">
        <v>196</v>
      </c>
      <c r="E186" s="135" t="s">
        <v>132</v>
      </c>
      <c r="F186" s="135" t="s">
        <v>196</v>
      </c>
      <c r="G186" s="135" t="s">
        <v>196</v>
      </c>
      <c r="H186" s="135" t="s">
        <v>196</v>
      </c>
      <c r="I186" s="135" t="s">
        <v>196</v>
      </c>
      <c r="J186" s="176"/>
      <c r="K186" s="177"/>
      <c r="L186" s="200"/>
      <c r="M186" s="236"/>
      <c r="N186" s="160"/>
      <c r="O186" s="180"/>
      <c r="P186" s="160"/>
      <c r="Q186" s="198" t="s">
        <v>309</v>
      </c>
      <c r="R186" s="237" t="s">
        <v>98</v>
      </c>
      <c r="S186" s="199" t="s">
        <v>217</v>
      </c>
      <c r="T186" s="238"/>
      <c r="U186" s="239" t="s">
        <v>98</v>
      </c>
      <c r="V186" s="199" t="s">
        <v>232</v>
      </c>
      <c r="W186" s="184"/>
      <c r="X186" s="184"/>
      <c r="Y186" s="184"/>
      <c r="Z186" s="184"/>
      <c r="AA186" s="184"/>
      <c r="AB186" s="184"/>
      <c r="AC186" s="184"/>
      <c r="AD186" s="184"/>
      <c r="AE186" s="184"/>
      <c r="AF186" s="184"/>
      <c r="AG186" s="197"/>
      <c r="AH186" s="194"/>
      <c r="AI186" s="189"/>
      <c r="AJ186" s="189"/>
      <c r="AK186" s="190"/>
      <c r="AL186" s="1261"/>
      <c r="AM186" s="1261"/>
      <c r="AN186" s="1261"/>
      <c r="AO186" s="1261"/>
    </row>
    <row r="187" spans="1:41" ht="18.75" customHeight="1">
      <c r="A187" s="135" t="s">
        <v>196</v>
      </c>
      <c r="B187" s="135" t="s">
        <v>196</v>
      </c>
      <c r="C187" s="135" t="s">
        <v>196</v>
      </c>
      <c r="D187" s="135" t="s">
        <v>196</v>
      </c>
      <c r="E187" s="135" t="s">
        <v>132</v>
      </c>
      <c r="F187" s="135" t="s">
        <v>196</v>
      </c>
      <c r="G187" s="135" t="s">
        <v>196</v>
      </c>
      <c r="H187" s="135" t="s">
        <v>196</v>
      </c>
      <c r="I187" s="135" t="s">
        <v>196</v>
      </c>
      <c r="J187" s="176"/>
      <c r="K187" s="177"/>
      <c r="L187" s="200"/>
      <c r="M187" s="236"/>
      <c r="N187" s="160"/>
      <c r="O187" s="180"/>
      <c r="P187" s="160"/>
      <c r="Q187" s="198" t="s">
        <v>56</v>
      </c>
      <c r="R187" s="182" t="s">
        <v>98</v>
      </c>
      <c r="S187" s="183" t="s">
        <v>217</v>
      </c>
      <c r="T187" s="183"/>
      <c r="U187" s="186" t="s">
        <v>98</v>
      </c>
      <c r="V187" s="183" t="s">
        <v>229</v>
      </c>
      <c r="W187" s="183"/>
      <c r="X187" s="186" t="s">
        <v>98</v>
      </c>
      <c r="Y187" s="183" t="s">
        <v>230</v>
      </c>
      <c r="Z187" s="187"/>
      <c r="AA187" s="184"/>
      <c r="AB187" s="184"/>
      <c r="AC187" s="184"/>
      <c r="AD187" s="184"/>
      <c r="AE187" s="184"/>
      <c r="AF187" s="184"/>
      <c r="AG187" s="197"/>
      <c r="AH187" s="194"/>
      <c r="AI187" s="189"/>
      <c r="AJ187" s="189"/>
      <c r="AK187" s="190"/>
      <c r="AL187" s="1261"/>
      <c r="AM187" s="1261"/>
      <c r="AN187" s="1261"/>
      <c r="AO187" s="1261"/>
    </row>
    <row r="188" spans="1:41" ht="18.75" customHeight="1">
      <c r="A188" s="135" t="s">
        <v>196</v>
      </c>
      <c r="B188" s="135" t="s">
        <v>196</v>
      </c>
      <c r="C188" s="135" t="s">
        <v>196</v>
      </c>
      <c r="D188" s="135" t="s">
        <v>196</v>
      </c>
      <c r="E188" s="135" t="s">
        <v>132</v>
      </c>
      <c r="F188" s="135" t="s">
        <v>196</v>
      </c>
      <c r="G188" s="135" t="s">
        <v>196</v>
      </c>
      <c r="H188" s="135" t="s">
        <v>196</v>
      </c>
      <c r="I188" s="135" t="s">
        <v>196</v>
      </c>
      <c r="J188" s="176"/>
      <c r="K188" s="177"/>
      <c r="L188" s="200"/>
      <c r="M188" s="236"/>
      <c r="N188" s="160"/>
      <c r="O188" s="180"/>
      <c r="P188" s="160"/>
      <c r="Q188" s="198" t="s">
        <v>158</v>
      </c>
      <c r="R188" s="182" t="s">
        <v>98</v>
      </c>
      <c r="S188" s="183" t="s">
        <v>217</v>
      </c>
      <c r="T188" s="183"/>
      <c r="U188" s="186" t="s">
        <v>98</v>
      </c>
      <c r="V188" s="183" t="s">
        <v>229</v>
      </c>
      <c r="W188" s="183"/>
      <c r="X188" s="186" t="s">
        <v>98</v>
      </c>
      <c r="Y188" s="183" t="s">
        <v>230</v>
      </c>
      <c r="Z188" s="184"/>
      <c r="AA188" s="184"/>
      <c r="AB188" s="184"/>
      <c r="AC188" s="184"/>
      <c r="AD188" s="184"/>
      <c r="AE188" s="184"/>
      <c r="AF188" s="184"/>
      <c r="AG188" s="197"/>
      <c r="AH188" s="194"/>
      <c r="AI188" s="189"/>
      <c r="AJ188" s="189"/>
      <c r="AK188" s="190"/>
      <c r="AL188" s="1261"/>
      <c r="AM188" s="1261"/>
      <c r="AN188" s="1261"/>
      <c r="AO188" s="1261"/>
    </row>
    <row r="189" spans="1:41" ht="18.75" customHeight="1">
      <c r="A189" s="135" t="s">
        <v>196</v>
      </c>
      <c r="B189" s="135" t="s">
        <v>196</v>
      </c>
      <c r="C189" s="135" t="s">
        <v>196</v>
      </c>
      <c r="D189" s="135" t="s">
        <v>196</v>
      </c>
      <c r="E189" s="135" t="s">
        <v>132</v>
      </c>
      <c r="F189" s="135" t="s">
        <v>196</v>
      </c>
      <c r="G189" s="135" t="s">
        <v>196</v>
      </c>
      <c r="H189" s="135" t="s">
        <v>196</v>
      </c>
      <c r="I189" s="135" t="s">
        <v>196</v>
      </c>
      <c r="J189" s="176"/>
      <c r="K189" s="177"/>
      <c r="L189" s="200"/>
      <c r="M189" s="236"/>
      <c r="N189" s="160"/>
      <c r="O189" s="180"/>
      <c r="P189" s="160"/>
      <c r="Q189" s="198" t="s">
        <v>250</v>
      </c>
      <c r="R189" s="182" t="s">
        <v>98</v>
      </c>
      <c r="S189" s="183" t="s">
        <v>217</v>
      </c>
      <c r="T189" s="183"/>
      <c r="U189" s="186" t="s">
        <v>98</v>
      </c>
      <c r="V189" s="199" t="s">
        <v>232</v>
      </c>
      <c r="W189" s="183"/>
      <c r="X189" s="183"/>
      <c r="Y189" s="183"/>
      <c r="Z189" s="184"/>
      <c r="AA189" s="184"/>
      <c r="AB189" s="184"/>
      <c r="AC189" s="184"/>
      <c r="AD189" s="184"/>
      <c r="AE189" s="184"/>
      <c r="AF189" s="184"/>
      <c r="AG189" s="197"/>
      <c r="AH189" s="194"/>
      <c r="AI189" s="189"/>
      <c r="AJ189" s="189"/>
      <c r="AK189" s="190"/>
      <c r="AL189" s="1261"/>
      <c r="AM189" s="1261"/>
      <c r="AN189" s="1261"/>
      <c r="AO189" s="1261"/>
    </row>
    <row r="190" spans="1:41" ht="18.75" customHeight="1">
      <c r="A190" s="135" t="s">
        <v>196</v>
      </c>
      <c r="B190" s="135" t="s">
        <v>196</v>
      </c>
      <c r="C190" s="135" t="s">
        <v>196</v>
      </c>
      <c r="D190" s="135" t="s">
        <v>196</v>
      </c>
      <c r="E190" s="135" t="s">
        <v>132</v>
      </c>
      <c r="F190" s="135" t="s">
        <v>196</v>
      </c>
      <c r="G190" s="135" t="s">
        <v>196</v>
      </c>
      <c r="H190" s="135" t="s">
        <v>196</v>
      </c>
      <c r="I190" s="135" t="s">
        <v>196</v>
      </c>
      <c r="J190" s="176"/>
      <c r="K190" s="177"/>
      <c r="L190" s="200"/>
      <c r="M190" s="236"/>
      <c r="N190" s="160"/>
      <c r="O190" s="180"/>
      <c r="P190" s="160"/>
      <c r="Q190" s="198" t="s">
        <v>253</v>
      </c>
      <c r="R190" s="182" t="s">
        <v>98</v>
      </c>
      <c r="S190" s="183" t="s">
        <v>217</v>
      </c>
      <c r="T190" s="183"/>
      <c r="U190" s="186" t="s">
        <v>98</v>
      </c>
      <c r="V190" s="199" t="s">
        <v>232</v>
      </c>
      <c r="W190" s="183"/>
      <c r="X190" s="183"/>
      <c r="Y190" s="183"/>
      <c r="Z190" s="184"/>
      <c r="AA190" s="184"/>
      <c r="AB190" s="184"/>
      <c r="AC190" s="184"/>
      <c r="AD190" s="184"/>
      <c r="AE190" s="184"/>
      <c r="AF190" s="184"/>
      <c r="AG190" s="197"/>
      <c r="AH190" s="194"/>
      <c r="AI190" s="189"/>
      <c r="AJ190" s="189"/>
      <c r="AK190" s="190"/>
      <c r="AL190" s="1261"/>
      <c r="AM190" s="1261"/>
      <c r="AN190" s="1261"/>
      <c r="AO190" s="1261"/>
    </row>
    <row r="191" spans="1:41" ht="18.75" customHeight="1">
      <c r="A191" s="135" t="s">
        <v>196</v>
      </c>
      <c r="B191" s="135" t="s">
        <v>196</v>
      </c>
      <c r="C191" s="135" t="s">
        <v>196</v>
      </c>
      <c r="D191" s="135" t="s">
        <v>196</v>
      </c>
      <c r="E191" s="135" t="s">
        <v>132</v>
      </c>
      <c r="F191" s="135" t="s">
        <v>196</v>
      </c>
      <c r="G191" s="135" t="s">
        <v>196</v>
      </c>
      <c r="H191" s="135" t="s">
        <v>196</v>
      </c>
      <c r="I191" s="135" t="s">
        <v>196</v>
      </c>
      <c r="J191" s="176"/>
      <c r="K191" s="177"/>
      <c r="L191" s="200"/>
      <c r="M191" s="236"/>
      <c r="N191" s="160"/>
      <c r="O191" s="180"/>
      <c r="P191" s="160"/>
      <c r="Q191" s="201" t="s">
        <v>255</v>
      </c>
      <c r="R191" s="182" t="s">
        <v>98</v>
      </c>
      <c r="S191" s="183" t="s">
        <v>217</v>
      </c>
      <c r="T191" s="183"/>
      <c r="U191" s="186" t="s">
        <v>98</v>
      </c>
      <c r="V191" s="183" t="s">
        <v>229</v>
      </c>
      <c r="W191" s="183"/>
      <c r="X191" s="186" t="s">
        <v>98</v>
      </c>
      <c r="Y191" s="183" t="s">
        <v>230</v>
      </c>
      <c r="Z191" s="187"/>
      <c r="AA191" s="187"/>
      <c r="AB191" s="187"/>
      <c r="AC191" s="187"/>
      <c r="AD191" s="202"/>
      <c r="AE191" s="202"/>
      <c r="AF191" s="202"/>
      <c r="AG191" s="203"/>
      <c r="AH191" s="194"/>
      <c r="AI191" s="189"/>
      <c r="AJ191" s="189"/>
      <c r="AK191" s="190"/>
      <c r="AL191" s="1261"/>
      <c r="AM191" s="1261"/>
      <c r="AN191" s="1261"/>
      <c r="AO191" s="1261"/>
    </row>
    <row r="192" spans="1:41" ht="18.75" customHeight="1">
      <c r="A192" s="135" t="s">
        <v>196</v>
      </c>
      <c r="B192" s="135" t="s">
        <v>196</v>
      </c>
      <c r="C192" s="135" t="s">
        <v>196</v>
      </c>
      <c r="D192" s="135" t="s">
        <v>196</v>
      </c>
      <c r="E192" s="135" t="s">
        <v>132</v>
      </c>
      <c r="F192" s="135" t="s">
        <v>196</v>
      </c>
      <c r="G192" s="135" t="s">
        <v>196</v>
      </c>
      <c r="H192" s="135" t="s">
        <v>196</v>
      </c>
      <c r="I192" s="135" t="s">
        <v>196</v>
      </c>
      <c r="J192" s="176"/>
      <c r="K192" s="177"/>
      <c r="L192" s="200"/>
      <c r="M192" s="236"/>
      <c r="N192" s="160"/>
      <c r="O192" s="180"/>
      <c r="P192" s="160"/>
      <c r="Q192" s="198" t="s">
        <v>69</v>
      </c>
      <c r="R192" s="182" t="s">
        <v>98</v>
      </c>
      <c r="S192" s="183" t="s">
        <v>217</v>
      </c>
      <c r="T192" s="183"/>
      <c r="U192" s="186" t="s">
        <v>98</v>
      </c>
      <c r="V192" s="183" t="s">
        <v>258</v>
      </c>
      <c r="W192" s="183"/>
      <c r="X192" s="186" t="s">
        <v>98</v>
      </c>
      <c r="Y192" s="183" t="s">
        <v>315</v>
      </c>
      <c r="Z192" s="204"/>
      <c r="AA192" s="186" t="s">
        <v>98</v>
      </c>
      <c r="AB192" s="183" t="s">
        <v>259</v>
      </c>
      <c r="AC192" s="183"/>
      <c r="AD192" s="183"/>
      <c r="AE192" s="183"/>
      <c r="AF192" s="183"/>
      <c r="AG192" s="188"/>
      <c r="AH192" s="194"/>
      <c r="AI192" s="189"/>
      <c r="AJ192" s="189"/>
      <c r="AK192" s="190"/>
      <c r="AL192" s="1261"/>
      <c r="AM192" s="1261"/>
      <c r="AN192" s="1261"/>
      <c r="AO192" s="1261"/>
    </row>
    <row r="193" spans="1:41" ht="18.75" customHeight="1">
      <c r="A193" s="135" t="s">
        <v>196</v>
      </c>
      <c r="B193" s="135" t="s">
        <v>196</v>
      </c>
      <c r="C193" s="135" t="s">
        <v>196</v>
      </c>
      <c r="D193" s="135" t="s">
        <v>196</v>
      </c>
      <c r="E193" s="135" t="s">
        <v>132</v>
      </c>
      <c r="F193" s="135" t="s">
        <v>196</v>
      </c>
      <c r="G193" s="135" t="s">
        <v>196</v>
      </c>
      <c r="H193" s="135" t="s">
        <v>196</v>
      </c>
      <c r="I193" s="135" t="s">
        <v>196</v>
      </c>
      <c r="J193" s="176"/>
      <c r="K193" s="177"/>
      <c r="L193" s="178"/>
      <c r="M193" s="179"/>
      <c r="N193" s="160"/>
      <c r="O193" s="180"/>
      <c r="P193" s="191"/>
      <c r="Q193" s="1257" t="s">
        <v>260</v>
      </c>
      <c r="R193" s="205" t="s">
        <v>98</v>
      </c>
      <c r="S193" s="206" t="s">
        <v>217</v>
      </c>
      <c r="T193" s="206"/>
      <c r="U193" s="207"/>
      <c r="V193" s="208"/>
      <c r="W193" s="208"/>
      <c r="X193" s="207"/>
      <c r="Y193" s="208"/>
      <c r="Z193" s="209"/>
      <c r="AA193" s="207"/>
      <c r="AB193" s="208"/>
      <c r="AC193" s="209"/>
      <c r="AD193" s="210" t="s">
        <v>98</v>
      </c>
      <c r="AE193" s="206" t="s">
        <v>261</v>
      </c>
      <c r="AF193" s="202"/>
      <c r="AG193" s="203"/>
      <c r="AH193" s="189"/>
      <c r="AI193" s="189"/>
      <c r="AJ193" s="189"/>
      <c r="AK193" s="190"/>
      <c r="AL193" s="1261"/>
      <c r="AM193" s="1261"/>
      <c r="AN193" s="1261"/>
      <c r="AO193" s="1261"/>
    </row>
    <row r="194" spans="1:41" ht="18.75" customHeight="1">
      <c r="A194" s="135" t="s">
        <v>196</v>
      </c>
      <c r="B194" s="135" t="s">
        <v>196</v>
      </c>
      <c r="C194" s="135" t="s">
        <v>196</v>
      </c>
      <c r="D194" s="135" t="s">
        <v>196</v>
      </c>
      <c r="E194" s="135" t="s">
        <v>132</v>
      </c>
      <c r="F194" s="135" t="s">
        <v>196</v>
      </c>
      <c r="G194" s="135" t="s">
        <v>196</v>
      </c>
      <c r="H194" s="135" t="s">
        <v>196</v>
      </c>
      <c r="I194" s="135" t="s">
        <v>196</v>
      </c>
      <c r="J194" s="176"/>
      <c r="K194" s="177"/>
      <c r="L194" s="178"/>
      <c r="M194" s="179"/>
      <c r="N194" s="160"/>
      <c r="O194" s="180"/>
      <c r="P194" s="191"/>
      <c r="Q194" s="1258"/>
      <c r="R194" s="157" t="s">
        <v>98</v>
      </c>
      <c r="S194" s="158" t="s">
        <v>262</v>
      </c>
      <c r="T194" s="158"/>
      <c r="U194" s="150"/>
      <c r="V194" s="150" t="s">
        <v>98</v>
      </c>
      <c r="W194" s="158" t="s">
        <v>263</v>
      </c>
      <c r="X194" s="150"/>
      <c r="Y194" s="150"/>
      <c r="Z194" s="150" t="s">
        <v>98</v>
      </c>
      <c r="AA194" s="158" t="s">
        <v>264</v>
      </c>
      <c r="AB194" s="137"/>
      <c r="AC194" s="158"/>
      <c r="AD194" s="150" t="s">
        <v>98</v>
      </c>
      <c r="AE194" s="158" t="s">
        <v>265</v>
      </c>
      <c r="AF194" s="211"/>
      <c r="AG194" s="212"/>
      <c r="AH194" s="189"/>
      <c r="AI194" s="189"/>
      <c r="AJ194" s="189"/>
      <c r="AK194" s="190"/>
      <c r="AL194" s="1261"/>
      <c r="AM194" s="1261"/>
      <c r="AN194" s="1261"/>
      <c r="AO194" s="1261"/>
    </row>
    <row r="195" spans="1:41" ht="18.75" customHeight="1">
      <c r="A195" s="135" t="s">
        <v>196</v>
      </c>
      <c r="B195" s="135" t="s">
        <v>196</v>
      </c>
      <c r="C195" s="135" t="s">
        <v>196</v>
      </c>
      <c r="D195" s="135" t="s">
        <v>196</v>
      </c>
      <c r="E195" s="135" t="s">
        <v>132</v>
      </c>
      <c r="F195" s="135" t="s">
        <v>196</v>
      </c>
      <c r="G195" s="135" t="s">
        <v>196</v>
      </c>
      <c r="H195" s="135" t="s">
        <v>196</v>
      </c>
      <c r="I195" s="135" t="s">
        <v>196</v>
      </c>
      <c r="J195" s="176"/>
      <c r="K195" s="177"/>
      <c r="L195" s="178"/>
      <c r="M195" s="179"/>
      <c r="N195" s="160"/>
      <c r="O195" s="180"/>
      <c r="P195" s="191"/>
      <c r="Q195" s="1258"/>
      <c r="R195" s="157" t="s">
        <v>98</v>
      </c>
      <c r="S195" s="158" t="s">
        <v>266</v>
      </c>
      <c r="T195" s="158"/>
      <c r="U195" s="150"/>
      <c r="V195" s="150" t="s">
        <v>98</v>
      </c>
      <c r="W195" s="158" t="s">
        <v>267</v>
      </c>
      <c r="X195" s="150"/>
      <c r="Y195" s="150"/>
      <c r="Z195" s="150" t="s">
        <v>98</v>
      </c>
      <c r="AA195" s="158" t="s">
        <v>268</v>
      </c>
      <c r="AB195" s="137"/>
      <c r="AC195" s="158"/>
      <c r="AD195" s="150" t="s">
        <v>98</v>
      </c>
      <c r="AE195" s="158" t="s">
        <v>269</v>
      </c>
      <c r="AF195" s="211"/>
      <c r="AG195" s="212"/>
      <c r="AH195" s="189"/>
      <c r="AI195" s="189"/>
      <c r="AJ195" s="189"/>
      <c r="AK195" s="190"/>
      <c r="AL195" s="1261"/>
      <c r="AM195" s="1261"/>
      <c r="AN195" s="1261"/>
      <c r="AO195" s="1261"/>
    </row>
    <row r="196" spans="1:41" ht="18.75" customHeight="1">
      <c r="A196" s="135" t="s">
        <v>196</v>
      </c>
      <c r="B196" s="135" t="s">
        <v>196</v>
      </c>
      <c r="C196" s="135" t="s">
        <v>196</v>
      </c>
      <c r="D196" s="135" t="s">
        <v>196</v>
      </c>
      <c r="E196" s="135" t="s">
        <v>132</v>
      </c>
      <c r="F196" s="135" t="s">
        <v>196</v>
      </c>
      <c r="G196" s="135" t="s">
        <v>196</v>
      </c>
      <c r="H196" s="135" t="s">
        <v>196</v>
      </c>
      <c r="I196" s="135" t="s">
        <v>196</v>
      </c>
      <c r="J196" s="176"/>
      <c r="K196" s="177"/>
      <c r="L196" s="178"/>
      <c r="M196" s="179"/>
      <c r="N196" s="160"/>
      <c r="O196" s="180"/>
      <c r="P196" s="191"/>
      <c r="Q196" s="1258"/>
      <c r="R196" s="157" t="s">
        <v>98</v>
      </c>
      <c r="S196" s="158" t="s">
        <v>270</v>
      </c>
      <c r="T196" s="158"/>
      <c r="U196" s="150"/>
      <c r="V196" s="150" t="s">
        <v>98</v>
      </c>
      <c r="W196" s="158" t="s">
        <v>271</v>
      </c>
      <c r="X196" s="150"/>
      <c r="Y196" s="150"/>
      <c r="Z196" s="150" t="s">
        <v>98</v>
      </c>
      <c r="AA196" s="158" t="s">
        <v>272</v>
      </c>
      <c r="AB196" s="137"/>
      <c r="AC196" s="158"/>
      <c r="AD196" s="150" t="s">
        <v>98</v>
      </c>
      <c r="AE196" s="158" t="s">
        <v>273</v>
      </c>
      <c r="AF196" s="211"/>
      <c r="AG196" s="212"/>
      <c r="AH196" s="189"/>
      <c r="AI196" s="189"/>
      <c r="AJ196" s="189"/>
      <c r="AK196" s="190"/>
      <c r="AL196" s="1261"/>
      <c r="AM196" s="1261"/>
      <c r="AN196" s="1261"/>
      <c r="AO196" s="1261"/>
    </row>
    <row r="197" spans="1:41" ht="18.75" customHeight="1">
      <c r="A197" s="135" t="s">
        <v>196</v>
      </c>
      <c r="B197" s="135" t="s">
        <v>196</v>
      </c>
      <c r="C197" s="135" t="s">
        <v>196</v>
      </c>
      <c r="D197" s="135" t="s">
        <v>196</v>
      </c>
      <c r="E197" s="135" t="s">
        <v>132</v>
      </c>
      <c r="F197" s="135" t="s">
        <v>196</v>
      </c>
      <c r="G197" s="135" t="s">
        <v>196</v>
      </c>
      <c r="H197" s="135" t="s">
        <v>196</v>
      </c>
      <c r="I197" s="135" t="s">
        <v>196</v>
      </c>
      <c r="J197" s="176"/>
      <c r="K197" s="177"/>
      <c r="L197" s="178"/>
      <c r="M197" s="179"/>
      <c r="N197" s="160"/>
      <c r="O197" s="180"/>
      <c r="P197" s="191"/>
      <c r="Q197" s="1258"/>
      <c r="R197" s="157" t="s">
        <v>98</v>
      </c>
      <c r="S197" s="158" t="s">
        <v>274</v>
      </c>
      <c r="T197" s="158"/>
      <c r="U197" s="150"/>
      <c r="V197" s="150" t="s">
        <v>98</v>
      </c>
      <c r="W197" s="158" t="s">
        <v>275</v>
      </c>
      <c r="X197" s="150"/>
      <c r="Y197" s="150"/>
      <c r="Z197" s="150" t="s">
        <v>98</v>
      </c>
      <c r="AA197" s="158" t="s">
        <v>276</v>
      </c>
      <c r="AB197" s="137"/>
      <c r="AC197" s="158"/>
      <c r="AD197" s="150" t="s">
        <v>98</v>
      </c>
      <c r="AE197" s="158" t="s">
        <v>277</v>
      </c>
      <c r="AF197" s="211"/>
      <c r="AG197" s="212"/>
      <c r="AH197" s="189"/>
      <c r="AI197" s="189"/>
      <c r="AJ197" s="189"/>
      <c r="AK197" s="190"/>
      <c r="AL197" s="1261"/>
      <c r="AM197" s="1261"/>
      <c r="AN197" s="1261"/>
      <c r="AO197" s="1261"/>
    </row>
    <row r="198" spans="1:41" ht="18.75" customHeight="1">
      <c r="A198" s="155" t="s">
        <v>196</v>
      </c>
      <c r="B198" s="155" t="s">
        <v>196</v>
      </c>
      <c r="C198" s="155" t="s">
        <v>196</v>
      </c>
      <c r="D198" s="155" t="s">
        <v>196</v>
      </c>
      <c r="E198" s="155" t="s">
        <v>132</v>
      </c>
      <c r="F198" s="155" t="s">
        <v>196</v>
      </c>
      <c r="G198" s="155" t="s">
        <v>196</v>
      </c>
      <c r="H198" s="155" t="s">
        <v>196</v>
      </c>
      <c r="I198" s="156" t="s">
        <v>196</v>
      </c>
      <c r="J198" s="213"/>
      <c r="K198" s="214"/>
      <c r="L198" s="215"/>
      <c r="M198" s="216"/>
      <c r="N198" s="217"/>
      <c r="O198" s="218"/>
      <c r="P198" s="219"/>
      <c r="Q198" s="1259"/>
      <c r="R198" s="220" t="s">
        <v>98</v>
      </c>
      <c r="S198" s="221" t="s">
        <v>278</v>
      </c>
      <c r="T198" s="221"/>
      <c r="U198" s="222"/>
      <c r="V198" s="222"/>
      <c r="W198" s="221"/>
      <c r="X198" s="222"/>
      <c r="Y198" s="222"/>
      <c r="Z198" s="222"/>
      <c r="AA198" s="221"/>
      <c r="AB198" s="223"/>
      <c r="AC198" s="221"/>
      <c r="AD198" s="222"/>
      <c r="AE198" s="221"/>
      <c r="AF198" s="224"/>
      <c r="AG198" s="225"/>
      <c r="AH198" s="226"/>
      <c r="AI198" s="226"/>
      <c r="AJ198" s="226"/>
      <c r="AK198" s="227"/>
      <c r="AL198" s="1262"/>
      <c r="AM198" s="1262"/>
      <c r="AN198" s="1262"/>
      <c r="AO198" s="1262"/>
    </row>
    <row r="199" spans="1:41" ht="18.75" hidden="1" customHeight="1">
      <c r="A199" s="135" t="s">
        <v>196</v>
      </c>
      <c r="B199" s="135" t="s">
        <v>196</v>
      </c>
      <c r="C199" s="135" t="s">
        <v>196</v>
      </c>
      <c r="D199" s="135" t="s">
        <v>196</v>
      </c>
      <c r="E199" s="135" t="s">
        <v>195</v>
      </c>
      <c r="F199" s="135" t="s">
        <v>134</v>
      </c>
      <c r="G199" s="135" t="s">
        <v>196</v>
      </c>
      <c r="H199" s="135" t="s">
        <v>196</v>
      </c>
      <c r="I199" s="135" t="s">
        <v>196</v>
      </c>
      <c r="J199" s="161"/>
      <c r="K199" s="162"/>
      <c r="L199" s="232"/>
      <c r="M199" s="233"/>
      <c r="N199" s="153"/>
      <c r="O199" s="165"/>
      <c r="P199" s="153"/>
      <c r="Q199" s="1272" t="s">
        <v>281</v>
      </c>
      <c r="R199" s="174" t="s">
        <v>98</v>
      </c>
      <c r="S199" s="151" t="s">
        <v>282</v>
      </c>
      <c r="T199" s="253"/>
      <c r="U199" s="254"/>
      <c r="V199" s="255" t="s">
        <v>98</v>
      </c>
      <c r="W199" s="151" t="s">
        <v>348</v>
      </c>
      <c r="X199" s="254"/>
      <c r="Y199" s="254"/>
      <c r="Z199" s="255" t="s">
        <v>98</v>
      </c>
      <c r="AA199" s="151" t="s">
        <v>349</v>
      </c>
      <c r="AB199" s="254"/>
      <c r="AC199" s="254"/>
      <c r="AD199" s="255" t="s">
        <v>98</v>
      </c>
      <c r="AE199" s="151" t="s">
        <v>350</v>
      </c>
      <c r="AF199" s="254"/>
      <c r="AG199" s="256"/>
      <c r="AH199" s="174" t="s">
        <v>98</v>
      </c>
      <c r="AI199" s="151" t="s">
        <v>220</v>
      </c>
      <c r="AJ199" s="151"/>
      <c r="AK199" s="175"/>
      <c r="AL199" s="1273"/>
      <c r="AM199" s="1274"/>
      <c r="AN199" s="1274"/>
      <c r="AO199" s="1275"/>
    </row>
    <row r="200" spans="1:41" ht="18.75" hidden="1" customHeight="1">
      <c r="A200" s="135" t="s">
        <v>196</v>
      </c>
      <c r="B200" s="135" t="s">
        <v>196</v>
      </c>
      <c r="C200" s="135" t="s">
        <v>196</v>
      </c>
      <c r="D200" s="135" t="s">
        <v>196</v>
      </c>
      <c r="E200" s="135" t="s">
        <v>196</v>
      </c>
      <c r="F200" s="135" t="s">
        <v>132</v>
      </c>
      <c r="G200" s="135" t="s">
        <v>196</v>
      </c>
      <c r="H200" s="135" t="s">
        <v>196</v>
      </c>
      <c r="I200" s="135" t="s">
        <v>196</v>
      </c>
      <c r="J200" s="176"/>
      <c r="K200" s="177"/>
      <c r="L200" s="200"/>
      <c r="M200" s="236"/>
      <c r="N200" s="160"/>
      <c r="O200" s="180"/>
      <c r="P200" s="160"/>
      <c r="Q200" s="1265"/>
      <c r="R200" s="237" t="s">
        <v>98</v>
      </c>
      <c r="S200" s="199" t="s">
        <v>351</v>
      </c>
      <c r="T200" s="238"/>
      <c r="U200" s="244"/>
      <c r="V200" s="239" t="s">
        <v>98</v>
      </c>
      <c r="W200" s="199" t="s">
        <v>283</v>
      </c>
      <c r="X200" s="244"/>
      <c r="Y200" s="244"/>
      <c r="Z200" s="244"/>
      <c r="AA200" s="244"/>
      <c r="AB200" s="244"/>
      <c r="AC200" s="244"/>
      <c r="AD200" s="244"/>
      <c r="AE200" s="244"/>
      <c r="AF200" s="244"/>
      <c r="AG200" s="245"/>
      <c r="AH200" s="157" t="s">
        <v>98</v>
      </c>
      <c r="AI200" s="158" t="s">
        <v>224</v>
      </c>
      <c r="AJ200" s="189"/>
      <c r="AK200" s="190"/>
      <c r="AL200" s="1276"/>
      <c r="AM200" s="1277"/>
      <c r="AN200" s="1277"/>
      <c r="AO200" s="1278"/>
    </row>
    <row r="201" spans="1:41" ht="18.75" hidden="1" customHeight="1">
      <c r="A201" s="135" t="s">
        <v>196</v>
      </c>
      <c r="B201" s="135" t="s">
        <v>196</v>
      </c>
      <c r="C201" s="135" t="s">
        <v>196</v>
      </c>
      <c r="D201" s="135" t="s">
        <v>196</v>
      </c>
      <c r="E201" s="135" t="s">
        <v>196</v>
      </c>
      <c r="F201" s="135" t="s">
        <v>132</v>
      </c>
      <c r="G201" s="135" t="s">
        <v>196</v>
      </c>
      <c r="H201" s="135" t="s">
        <v>196</v>
      </c>
      <c r="I201" s="135" t="s">
        <v>196</v>
      </c>
      <c r="J201" s="176"/>
      <c r="K201" s="177"/>
      <c r="L201" s="200"/>
      <c r="M201" s="236"/>
      <c r="N201" s="160"/>
      <c r="O201" s="180"/>
      <c r="P201" s="160"/>
      <c r="Q201" s="1263" t="s">
        <v>216</v>
      </c>
      <c r="R201" s="205" t="s">
        <v>98</v>
      </c>
      <c r="S201" s="206" t="s">
        <v>217</v>
      </c>
      <c r="T201" s="206"/>
      <c r="U201" s="241"/>
      <c r="V201" s="210" t="s">
        <v>98</v>
      </c>
      <c r="W201" s="206" t="s">
        <v>316</v>
      </c>
      <c r="X201" s="206"/>
      <c r="Y201" s="241"/>
      <c r="Z201" s="210" t="s">
        <v>98</v>
      </c>
      <c r="AA201" s="241" t="s">
        <v>352</v>
      </c>
      <c r="AB201" s="241"/>
      <c r="AC201" s="241"/>
      <c r="AD201" s="210" t="s">
        <v>98</v>
      </c>
      <c r="AE201" s="241" t="s">
        <v>353</v>
      </c>
      <c r="AF201" s="202"/>
      <c r="AG201" s="203"/>
      <c r="AH201" s="194"/>
      <c r="AI201" s="189"/>
      <c r="AJ201" s="189"/>
      <c r="AK201" s="190"/>
      <c r="AL201" s="1276"/>
      <c r="AM201" s="1277"/>
      <c r="AN201" s="1277"/>
      <c r="AO201" s="1278"/>
    </row>
    <row r="202" spans="1:41" ht="18.75" hidden="1" customHeight="1">
      <c r="A202" s="135" t="s">
        <v>196</v>
      </c>
      <c r="B202" s="135" t="s">
        <v>196</v>
      </c>
      <c r="C202" s="135" t="s">
        <v>196</v>
      </c>
      <c r="D202" s="135" t="s">
        <v>196</v>
      </c>
      <c r="E202" s="135" t="s">
        <v>196</v>
      </c>
      <c r="F202" s="135" t="s">
        <v>132</v>
      </c>
      <c r="G202" s="135" t="s">
        <v>196</v>
      </c>
      <c r="H202" s="135" t="s">
        <v>196</v>
      </c>
      <c r="I202" s="135" t="s">
        <v>196</v>
      </c>
      <c r="J202" s="176"/>
      <c r="K202" s="177"/>
      <c r="L202" s="200"/>
      <c r="M202" s="236"/>
      <c r="N202" s="160"/>
      <c r="O202" s="180"/>
      <c r="P202" s="160"/>
      <c r="Q202" s="1265"/>
      <c r="R202" s="237" t="s">
        <v>98</v>
      </c>
      <c r="S202" s="244" t="s">
        <v>354</v>
      </c>
      <c r="T202" s="199"/>
      <c r="U202" s="244"/>
      <c r="V202" s="239" t="s">
        <v>98</v>
      </c>
      <c r="W202" s="199" t="s">
        <v>355</v>
      </c>
      <c r="X202" s="199"/>
      <c r="Y202" s="244"/>
      <c r="Z202" s="244"/>
      <c r="AA202" s="244"/>
      <c r="AB202" s="244"/>
      <c r="AC202" s="244"/>
      <c r="AD202" s="244"/>
      <c r="AE202" s="244"/>
      <c r="AF202" s="250"/>
      <c r="AG202" s="257"/>
      <c r="AH202" s="194"/>
      <c r="AI202" s="189"/>
      <c r="AJ202" s="189"/>
      <c r="AK202" s="190"/>
      <c r="AL202" s="1276"/>
      <c r="AM202" s="1277"/>
      <c r="AN202" s="1277"/>
      <c r="AO202" s="1278"/>
    </row>
    <row r="203" spans="1:41" ht="18.75" hidden="1" customHeight="1">
      <c r="A203" s="135" t="s">
        <v>196</v>
      </c>
      <c r="B203" s="135" t="s">
        <v>196</v>
      </c>
      <c r="C203" s="135" t="s">
        <v>196</v>
      </c>
      <c r="D203" s="135" t="s">
        <v>196</v>
      </c>
      <c r="E203" s="135" t="s">
        <v>196</v>
      </c>
      <c r="F203" s="135" t="s">
        <v>132</v>
      </c>
      <c r="G203" s="135" t="s">
        <v>196</v>
      </c>
      <c r="H203" s="135" t="s">
        <v>196</v>
      </c>
      <c r="I203" s="135" t="s">
        <v>196</v>
      </c>
      <c r="J203" s="176"/>
      <c r="K203" s="177"/>
      <c r="L203" s="200"/>
      <c r="M203" s="236"/>
      <c r="N203" s="160"/>
      <c r="O203" s="180"/>
      <c r="P203" s="160"/>
      <c r="Q203" s="198" t="s">
        <v>287</v>
      </c>
      <c r="R203" s="182" t="s">
        <v>98</v>
      </c>
      <c r="S203" s="183" t="s">
        <v>222</v>
      </c>
      <c r="T203" s="184"/>
      <c r="U203" s="185"/>
      <c r="V203" s="186" t="s">
        <v>98</v>
      </c>
      <c r="W203" s="183" t="s">
        <v>223</v>
      </c>
      <c r="X203" s="187"/>
      <c r="Y203" s="187"/>
      <c r="Z203" s="187"/>
      <c r="AA203" s="187"/>
      <c r="AB203" s="187"/>
      <c r="AC203" s="187"/>
      <c r="AD203" s="187"/>
      <c r="AE203" s="187"/>
      <c r="AF203" s="187"/>
      <c r="AG203" s="193"/>
      <c r="AH203" s="194"/>
      <c r="AI203" s="189"/>
      <c r="AJ203" s="189"/>
      <c r="AK203" s="190"/>
      <c r="AL203" s="1276"/>
      <c r="AM203" s="1277"/>
      <c r="AN203" s="1277"/>
      <c r="AO203" s="1278"/>
    </row>
    <row r="204" spans="1:41" ht="18.75" hidden="1" customHeight="1">
      <c r="A204" s="135" t="s">
        <v>196</v>
      </c>
      <c r="B204" s="135" t="s">
        <v>196</v>
      </c>
      <c r="C204" s="135" t="s">
        <v>196</v>
      </c>
      <c r="D204" s="135" t="s">
        <v>196</v>
      </c>
      <c r="E204" s="135" t="s">
        <v>196</v>
      </c>
      <c r="F204" s="135" t="s">
        <v>132</v>
      </c>
      <c r="G204" s="135" t="s">
        <v>196</v>
      </c>
      <c r="H204" s="135" t="s">
        <v>196</v>
      </c>
      <c r="I204" s="135" t="s">
        <v>196</v>
      </c>
      <c r="J204" s="176"/>
      <c r="K204" s="177"/>
      <c r="L204" s="200"/>
      <c r="M204" s="236"/>
      <c r="N204" s="160"/>
      <c r="O204" s="180"/>
      <c r="P204" s="160"/>
      <c r="Q204" s="198" t="s">
        <v>288</v>
      </c>
      <c r="R204" s="182" t="s">
        <v>98</v>
      </c>
      <c r="S204" s="183" t="s">
        <v>222</v>
      </c>
      <c r="T204" s="184"/>
      <c r="U204" s="185"/>
      <c r="V204" s="186" t="s">
        <v>98</v>
      </c>
      <c r="W204" s="183" t="s">
        <v>223</v>
      </c>
      <c r="X204" s="187"/>
      <c r="Y204" s="187"/>
      <c r="Z204" s="187"/>
      <c r="AA204" s="187"/>
      <c r="AB204" s="187"/>
      <c r="AC204" s="187"/>
      <c r="AD204" s="187"/>
      <c r="AE204" s="187"/>
      <c r="AF204" s="187"/>
      <c r="AG204" s="193"/>
      <c r="AH204" s="194"/>
      <c r="AI204" s="189"/>
      <c r="AJ204" s="189"/>
      <c r="AK204" s="190"/>
      <c r="AL204" s="1276"/>
      <c r="AM204" s="1277"/>
      <c r="AN204" s="1277"/>
      <c r="AO204" s="1278"/>
    </row>
    <row r="205" spans="1:41" ht="19.5" hidden="1" customHeight="1">
      <c r="A205" s="135" t="s">
        <v>196</v>
      </c>
      <c r="B205" s="135" t="s">
        <v>196</v>
      </c>
      <c r="C205" s="135" t="s">
        <v>196</v>
      </c>
      <c r="D205" s="135" t="s">
        <v>196</v>
      </c>
      <c r="E205" s="135" t="s">
        <v>196</v>
      </c>
      <c r="F205" s="135" t="s">
        <v>132</v>
      </c>
      <c r="G205" s="135" t="s">
        <v>196</v>
      </c>
      <c r="H205" s="135" t="s">
        <v>196</v>
      </c>
      <c r="I205" s="135" t="s">
        <v>196</v>
      </c>
      <c r="J205" s="176"/>
      <c r="K205" s="177"/>
      <c r="L205" s="178"/>
      <c r="M205" s="179"/>
      <c r="N205" s="160"/>
      <c r="O205" s="180"/>
      <c r="P205" s="191"/>
      <c r="Q205" s="192" t="s">
        <v>225</v>
      </c>
      <c r="R205" s="182" t="s">
        <v>98</v>
      </c>
      <c r="S205" s="183" t="s">
        <v>222</v>
      </c>
      <c r="T205" s="184"/>
      <c r="U205" s="185"/>
      <c r="V205" s="186" t="s">
        <v>98</v>
      </c>
      <c r="W205" s="183" t="s">
        <v>226</v>
      </c>
      <c r="X205" s="186"/>
      <c r="Y205" s="183"/>
      <c r="Z205" s="187"/>
      <c r="AA205" s="187"/>
      <c r="AB205" s="187"/>
      <c r="AC205" s="187"/>
      <c r="AD205" s="187"/>
      <c r="AE205" s="187"/>
      <c r="AF205" s="187"/>
      <c r="AG205" s="193"/>
      <c r="AH205" s="189"/>
      <c r="AI205" s="189"/>
      <c r="AJ205" s="189"/>
      <c r="AK205" s="190"/>
      <c r="AL205" s="1276"/>
      <c r="AM205" s="1277"/>
      <c r="AN205" s="1277"/>
      <c r="AO205" s="1278"/>
    </row>
    <row r="206" spans="1:41" ht="19.5" hidden="1" customHeight="1">
      <c r="A206" s="135" t="s">
        <v>196</v>
      </c>
      <c r="B206" s="135" t="s">
        <v>196</v>
      </c>
      <c r="C206" s="135" t="s">
        <v>196</v>
      </c>
      <c r="D206" s="135" t="s">
        <v>196</v>
      </c>
      <c r="E206" s="135" t="s">
        <v>196</v>
      </c>
      <c r="F206" s="135" t="s">
        <v>132</v>
      </c>
      <c r="G206" s="135" t="s">
        <v>196</v>
      </c>
      <c r="H206" s="135" t="s">
        <v>196</v>
      </c>
      <c r="I206" s="135" t="s">
        <v>196</v>
      </c>
      <c r="J206" s="176"/>
      <c r="K206" s="177"/>
      <c r="L206" s="178"/>
      <c r="M206" s="179"/>
      <c r="N206" s="160"/>
      <c r="O206" s="180"/>
      <c r="P206" s="191"/>
      <c r="Q206" s="192" t="s">
        <v>227</v>
      </c>
      <c r="R206" s="182" t="s">
        <v>98</v>
      </c>
      <c r="S206" s="183" t="s">
        <v>222</v>
      </c>
      <c r="T206" s="184"/>
      <c r="U206" s="185"/>
      <c r="V206" s="186" t="s">
        <v>98</v>
      </c>
      <c r="W206" s="183" t="s">
        <v>226</v>
      </c>
      <c r="X206" s="186"/>
      <c r="Y206" s="183"/>
      <c r="Z206" s="187"/>
      <c r="AA206" s="187"/>
      <c r="AB206" s="187"/>
      <c r="AC206" s="187"/>
      <c r="AD206" s="187"/>
      <c r="AE206" s="187"/>
      <c r="AF206" s="187"/>
      <c r="AG206" s="193"/>
      <c r="AH206" s="189"/>
      <c r="AI206" s="189"/>
      <c r="AJ206" s="189"/>
      <c r="AK206" s="190"/>
      <c r="AL206" s="1276"/>
      <c r="AM206" s="1277"/>
      <c r="AN206" s="1277"/>
      <c r="AO206" s="1278"/>
    </row>
    <row r="207" spans="1:41" ht="18.75" hidden="1" customHeight="1">
      <c r="A207" s="135" t="s">
        <v>196</v>
      </c>
      <c r="B207" s="135" t="s">
        <v>196</v>
      </c>
      <c r="C207" s="135" t="s">
        <v>196</v>
      </c>
      <c r="D207" s="135" t="s">
        <v>196</v>
      </c>
      <c r="E207" s="135" t="s">
        <v>196</v>
      </c>
      <c r="F207" s="135" t="s">
        <v>132</v>
      </c>
      <c r="G207" s="135" t="s">
        <v>196</v>
      </c>
      <c r="H207" s="135" t="s">
        <v>196</v>
      </c>
      <c r="I207" s="135" t="s">
        <v>196</v>
      </c>
      <c r="J207" s="176"/>
      <c r="K207" s="177"/>
      <c r="L207" s="200"/>
      <c r="M207" s="236"/>
      <c r="N207" s="160"/>
      <c r="O207" s="180"/>
      <c r="P207" s="160"/>
      <c r="Q207" s="1257" t="s">
        <v>289</v>
      </c>
      <c r="R207" s="1280" t="s">
        <v>98</v>
      </c>
      <c r="S207" s="1282" t="s">
        <v>217</v>
      </c>
      <c r="T207" s="1282"/>
      <c r="U207" s="1284" t="s">
        <v>98</v>
      </c>
      <c r="V207" s="1282" t="s">
        <v>232</v>
      </c>
      <c r="W207" s="1282"/>
      <c r="X207" s="241"/>
      <c r="Y207" s="241"/>
      <c r="Z207" s="241"/>
      <c r="AA207" s="241"/>
      <c r="AB207" s="241"/>
      <c r="AC207" s="241"/>
      <c r="AD207" s="241"/>
      <c r="AE207" s="241"/>
      <c r="AF207" s="241"/>
      <c r="AG207" s="242"/>
      <c r="AH207" s="194"/>
      <c r="AI207" s="189"/>
      <c r="AJ207" s="189"/>
      <c r="AK207" s="190"/>
      <c r="AL207" s="1276"/>
      <c r="AM207" s="1277"/>
      <c r="AN207" s="1277"/>
      <c r="AO207" s="1278"/>
    </row>
    <row r="208" spans="1:41" ht="18.75" hidden="1" customHeight="1">
      <c r="A208" s="135" t="s">
        <v>196</v>
      </c>
      <c r="B208" s="135" t="s">
        <v>196</v>
      </c>
      <c r="C208" s="135" t="s">
        <v>196</v>
      </c>
      <c r="D208" s="135" t="s">
        <v>196</v>
      </c>
      <c r="E208" s="135" t="s">
        <v>196</v>
      </c>
      <c r="F208" s="135" t="s">
        <v>132</v>
      </c>
      <c r="G208" s="135" t="s">
        <v>196</v>
      </c>
      <c r="H208" s="135" t="s">
        <v>196</v>
      </c>
      <c r="I208" s="135" t="s">
        <v>196</v>
      </c>
      <c r="J208" s="176"/>
      <c r="K208" s="177"/>
      <c r="L208" s="200"/>
      <c r="M208" s="236"/>
      <c r="N208" s="160"/>
      <c r="O208" s="180"/>
      <c r="P208" s="160"/>
      <c r="Q208" s="1279"/>
      <c r="R208" s="1281"/>
      <c r="S208" s="1283"/>
      <c r="T208" s="1283"/>
      <c r="U208" s="1285"/>
      <c r="V208" s="1283"/>
      <c r="W208" s="1283"/>
      <c r="X208" s="244"/>
      <c r="Y208" s="244"/>
      <c r="Z208" s="244"/>
      <c r="AA208" s="244"/>
      <c r="AB208" s="244"/>
      <c r="AC208" s="244"/>
      <c r="AD208" s="244"/>
      <c r="AE208" s="244"/>
      <c r="AF208" s="244"/>
      <c r="AG208" s="245"/>
      <c r="AH208" s="194"/>
      <c r="AI208" s="189"/>
      <c r="AJ208" s="189"/>
      <c r="AK208" s="190"/>
      <c r="AL208" s="1276"/>
      <c r="AM208" s="1277"/>
      <c r="AN208" s="1277"/>
      <c r="AO208" s="1278"/>
    </row>
    <row r="209" spans="1:41" ht="18.75" hidden="1" customHeight="1">
      <c r="A209" s="135" t="s">
        <v>196</v>
      </c>
      <c r="B209" s="135" t="s">
        <v>196</v>
      </c>
      <c r="C209" s="135" t="s">
        <v>196</v>
      </c>
      <c r="D209" s="135" t="s">
        <v>196</v>
      </c>
      <c r="E209" s="135" t="s">
        <v>196</v>
      </c>
      <c r="F209" s="135" t="s">
        <v>132</v>
      </c>
      <c r="G209" s="135" t="s">
        <v>196</v>
      </c>
      <c r="H209" s="135" t="s">
        <v>196</v>
      </c>
      <c r="I209" s="135" t="s">
        <v>196</v>
      </c>
      <c r="J209" s="176"/>
      <c r="K209" s="177"/>
      <c r="L209" s="200"/>
      <c r="M209" s="236"/>
      <c r="N209" s="160"/>
      <c r="O209" s="180"/>
      <c r="P209" s="160"/>
      <c r="Q209" s="198" t="s">
        <v>356</v>
      </c>
      <c r="R209" s="182" t="s">
        <v>98</v>
      </c>
      <c r="S209" s="183" t="s">
        <v>357</v>
      </c>
      <c r="T209" s="184"/>
      <c r="U209" s="185"/>
      <c r="V209" s="186" t="s">
        <v>98</v>
      </c>
      <c r="W209" s="183" t="s">
        <v>358</v>
      </c>
      <c r="X209" s="187"/>
      <c r="Y209" s="187"/>
      <c r="Z209" s="187"/>
      <c r="AA209" s="187"/>
      <c r="AB209" s="187"/>
      <c r="AC209" s="187"/>
      <c r="AD209" s="187"/>
      <c r="AE209" s="187"/>
      <c r="AF209" s="187"/>
      <c r="AG209" s="193"/>
      <c r="AH209" s="194"/>
      <c r="AI209" s="189"/>
      <c r="AJ209" s="189"/>
      <c r="AK209" s="190"/>
      <c r="AL209" s="1276"/>
      <c r="AM209" s="1277"/>
      <c r="AN209" s="1277"/>
      <c r="AO209" s="1278"/>
    </row>
    <row r="210" spans="1:41" ht="18.75" hidden="1" customHeight="1">
      <c r="A210" s="135" t="s">
        <v>196</v>
      </c>
      <c r="B210" s="135" t="s">
        <v>196</v>
      </c>
      <c r="C210" s="135" t="s">
        <v>196</v>
      </c>
      <c r="D210" s="135" t="s">
        <v>196</v>
      </c>
      <c r="E210" s="135" t="s">
        <v>196</v>
      </c>
      <c r="F210" s="135" t="s">
        <v>132</v>
      </c>
      <c r="G210" s="135" t="s">
        <v>196</v>
      </c>
      <c r="H210" s="135" t="s">
        <v>196</v>
      </c>
      <c r="I210" s="135" t="s">
        <v>196</v>
      </c>
      <c r="J210" s="176"/>
      <c r="K210" s="177"/>
      <c r="L210" s="200"/>
      <c r="M210" s="236"/>
      <c r="N210" s="160"/>
      <c r="O210" s="180"/>
      <c r="P210" s="160"/>
      <c r="Q210" s="198" t="s">
        <v>359</v>
      </c>
      <c r="R210" s="182" t="s">
        <v>98</v>
      </c>
      <c r="S210" s="183" t="s">
        <v>357</v>
      </c>
      <c r="T210" s="184"/>
      <c r="U210" s="185"/>
      <c r="V210" s="186" t="s">
        <v>98</v>
      </c>
      <c r="W210" s="183" t="s">
        <v>358</v>
      </c>
      <c r="X210" s="187"/>
      <c r="Y210" s="187"/>
      <c r="Z210" s="187"/>
      <c r="AA210" s="187"/>
      <c r="AB210" s="187"/>
      <c r="AC210" s="187"/>
      <c r="AD210" s="187"/>
      <c r="AE210" s="187"/>
      <c r="AF210" s="187"/>
      <c r="AG210" s="193"/>
      <c r="AH210" s="194"/>
      <c r="AI210" s="189"/>
      <c r="AJ210" s="189"/>
      <c r="AK210" s="190"/>
      <c r="AL210" s="1276"/>
      <c r="AM210" s="1277"/>
      <c r="AN210" s="1277"/>
      <c r="AO210" s="1278"/>
    </row>
    <row r="211" spans="1:41" ht="18.75" hidden="1" customHeight="1">
      <c r="A211" s="135" t="s">
        <v>196</v>
      </c>
      <c r="B211" s="135" t="s">
        <v>196</v>
      </c>
      <c r="C211" s="135" t="s">
        <v>196</v>
      </c>
      <c r="D211" s="135" t="s">
        <v>196</v>
      </c>
      <c r="E211" s="135" t="s">
        <v>196</v>
      </c>
      <c r="F211" s="135" t="s">
        <v>132</v>
      </c>
      <c r="G211" s="135" t="s">
        <v>196</v>
      </c>
      <c r="H211" s="135" t="s">
        <v>196</v>
      </c>
      <c r="I211" s="135" t="s">
        <v>196</v>
      </c>
      <c r="J211" s="176"/>
      <c r="K211" s="177"/>
      <c r="L211" s="200"/>
      <c r="M211" s="236"/>
      <c r="N211" s="160"/>
      <c r="O211" s="180"/>
      <c r="P211" s="160"/>
      <c r="Q211" s="198" t="s">
        <v>360</v>
      </c>
      <c r="R211" s="237" t="s">
        <v>98</v>
      </c>
      <c r="S211" s="199" t="s">
        <v>217</v>
      </c>
      <c r="T211" s="238"/>
      <c r="U211" s="239" t="s">
        <v>98</v>
      </c>
      <c r="V211" s="199" t="s">
        <v>232</v>
      </c>
      <c r="W211" s="204"/>
      <c r="X211" s="187"/>
      <c r="Y211" s="187"/>
      <c r="Z211" s="187"/>
      <c r="AA211" s="187"/>
      <c r="AB211" s="187"/>
      <c r="AC211" s="187"/>
      <c r="AD211" s="187"/>
      <c r="AE211" s="187"/>
      <c r="AF211" s="187"/>
      <c r="AG211" s="193"/>
      <c r="AH211" s="194"/>
      <c r="AI211" s="189"/>
      <c r="AJ211" s="189"/>
      <c r="AK211" s="190"/>
      <c r="AL211" s="1276"/>
      <c r="AM211" s="1277"/>
      <c r="AN211" s="1277"/>
      <c r="AO211" s="1278"/>
    </row>
    <row r="212" spans="1:41" ht="18.75" hidden="1" customHeight="1">
      <c r="A212" s="135" t="s">
        <v>196</v>
      </c>
      <c r="B212" s="135" t="s">
        <v>196</v>
      </c>
      <c r="C212" s="135" t="s">
        <v>196</v>
      </c>
      <c r="D212" s="135" t="s">
        <v>196</v>
      </c>
      <c r="E212" s="135" t="s">
        <v>196</v>
      </c>
      <c r="F212" s="135" t="s">
        <v>132</v>
      </c>
      <c r="G212" s="135" t="s">
        <v>196</v>
      </c>
      <c r="H212" s="135" t="s">
        <v>196</v>
      </c>
      <c r="I212" s="135" t="s">
        <v>196</v>
      </c>
      <c r="J212" s="176"/>
      <c r="K212" s="177"/>
      <c r="L212" s="200"/>
      <c r="M212" s="236"/>
      <c r="N212" s="160"/>
      <c r="O212" s="180"/>
      <c r="P212" s="160"/>
      <c r="Q212" s="198" t="s">
        <v>308</v>
      </c>
      <c r="R212" s="237" t="s">
        <v>98</v>
      </c>
      <c r="S212" s="199" t="s">
        <v>217</v>
      </c>
      <c r="T212" s="238"/>
      <c r="U212" s="239" t="s">
        <v>98</v>
      </c>
      <c r="V212" s="199" t="s">
        <v>232</v>
      </c>
      <c r="W212" s="204"/>
      <c r="X212" s="187"/>
      <c r="Y212" s="187"/>
      <c r="Z212" s="187"/>
      <c r="AA212" s="187"/>
      <c r="AB212" s="187"/>
      <c r="AC212" s="187"/>
      <c r="AD212" s="187"/>
      <c r="AE212" s="187"/>
      <c r="AF212" s="187"/>
      <c r="AG212" s="193"/>
      <c r="AH212" s="194"/>
      <c r="AI212" s="189"/>
      <c r="AJ212" s="189"/>
      <c r="AK212" s="190"/>
      <c r="AL212" s="1276"/>
      <c r="AM212" s="1277"/>
      <c r="AN212" s="1277"/>
      <c r="AO212" s="1278"/>
    </row>
    <row r="213" spans="1:41" ht="18.75" hidden="1" customHeight="1">
      <c r="A213" s="135" t="s">
        <v>196</v>
      </c>
      <c r="B213" s="135" t="s">
        <v>196</v>
      </c>
      <c r="C213" s="135" t="s">
        <v>196</v>
      </c>
      <c r="D213" s="135" t="s">
        <v>196</v>
      </c>
      <c r="E213" s="135" t="s">
        <v>196</v>
      </c>
      <c r="F213" s="135" t="s">
        <v>132</v>
      </c>
      <c r="G213" s="135" t="s">
        <v>196</v>
      </c>
      <c r="H213" s="135" t="s">
        <v>196</v>
      </c>
      <c r="I213" s="135" t="s">
        <v>196</v>
      </c>
      <c r="J213" s="176"/>
      <c r="K213" s="177"/>
      <c r="L213" s="200"/>
      <c r="M213" s="236"/>
      <c r="N213" s="160"/>
      <c r="O213" s="157" t="s">
        <v>98</v>
      </c>
      <c r="P213" s="160" t="s">
        <v>361</v>
      </c>
      <c r="Q213" s="198" t="s">
        <v>309</v>
      </c>
      <c r="R213" s="237" t="s">
        <v>98</v>
      </c>
      <c r="S213" s="199" t="s">
        <v>217</v>
      </c>
      <c r="T213" s="238"/>
      <c r="U213" s="239" t="s">
        <v>98</v>
      </c>
      <c r="V213" s="199" t="s">
        <v>232</v>
      </c>
      <c r="W213" s="204"/>
      <c r="X213" s="187"/>
      <c r="Y213" s="187"/>
      <c r="Z213" s="187"/>
      <c r="AA213" s="187"/>
      <c r="AB213" s="187"/>
      <c r="AC213" s="187"/>
      <c r="AD213" s="187"/>
      <c r="AE213" s="187"/>
      <c r="AF213" s="187"/>
      <c r="AG213" s="193"/>
      <c r="AH213" s="194"/>
      <c r="AI213" s="189"/>
      <c r="AJ213" s="189"/>
      <c r="AK213" s="190"/>
      <c r="AL213" s="1276"/>
      <c r="AM213" s="1277"/>
      <c r="AN213" s="1277"/>
      <c r="AO213" s="1278"/>
    </row>
    <row r="214" spans="1:41" ht="18.75" hidden="1" customHeight="1">
      <c r="A214" s="135" t="s">
        <v>196</v>
      </c>
      <c r="B214" s="135" t="s">
        <v>196</v>
      </c>
      <c r="C214" s="135" t="s">
        <v>196</v>
      </c>
      <c r="D214" s="135" t="s">
        <v>196</v>
      </c>
      <c r="E214" s="135" t="s">
        <v>196</v>
      </c>
      <c r="F214" s="135" t="s">
        <v>132</v>
      </c>
      <c r="G214" s="135" t="s">
        <v>196</v>
      </c>
      <c r="H214" s="135" t="s">
        <v>196</v>
      </c>
      <c r="I214" s="135" t="s">
        <v>196</v>
      </c>
      <c r="J214" s="157" t="s">
        <v>98</v>
      </c>
      <c r="K214" s="177">
        <v>55</v>
      </c>
      <c r="L214" s="200" t="s">
        <v>362</v>
      </c>
      <c r="M214" s="157" t="s">
        <v>98</v>
      </c>
      <c r="N214" s="160" t="s">
        <v>363</v>
      </c>
      <c r="O214" s="157" t="s">
        <v>98</v>
      </c>
      <c r="P214" s="160" t="s">
        <v>364</v>
      </c>
      <c r="Q214" s="1263" t="s">
        <v>365</v>
      </c>
      <c r="R214" s="205" t="s">
        <v>98</v>
      </c>
      <c r="S214" s="206" t="s">
        <v>334</v>
      </c>
      <c r="T214" s="206"/>
      <c r="U214" s="202"/>
      <c r="V214" s="202"/>
      <c r="W214" s="202"/>
      <c r="X214" s="202"/>
      <c r="Y214" s="210" t="s">
        <v>98</v>
      </c>
      <c r="Z214" s="206" t="s">
        <v>335</v>
      </c>
      <c r="AA214" s="202"/>
      <c r="AB214" s="202"/>
      <c r="AC214" s="202"/>
      <c r="AD214" s="202"/>
      <c r="AE214" s="202"/>
      <c r="AF214" s="202"/>
      <c r="AG214" s="203"/>
      <c r="AH214" s="194"/>
      <c r="AI214" s="189"/>
      <c r="AJ214" s="189"/>
      <c r="AK214" s="190"/>
      <c r="AL214" s="1276"/>
      <c r="AM214" s="1277"/>
      <c r="AN214" s="1277"/>
      <c r="AO214" s="1278"/>
    </row>
    <row r="215" spans="1:41" ht="18.75" hidden="1" customHeight="1">
      <c r="A215" s="135" t="s">
        <v>196</v>
      </c>
      <c r="B215" s="135" t="s">
        <v>196</v>
      </c>
      <c r="C215" s="135" t="s">
        <v>196</v>
      </c>
      <c r="D215" s="135" t="s">
        <v>196</v>
      </c>
      <c r="E215" s="135" t="s">
        <v>196</v>
      </c>
      <c r="F215" s="135" t="s">
        <v>132</v>
      </c>
      <c r="G215" s="135" t="s">
        <v>196</v>
      </c>
      <c r="H215" s="135" t="s">
        <v>196</v>
      </c>
      <c r="I215" s="135" t="s">
        <v>196</v>
      </c>
      <c r="J215" s="176"/>
      <c r="K215" s="177"/>
      <c r="L215" s="200"/>
      <c r="M215" s="236"/>
      <c r="N215" s="160"/>
      <c r="O215" s="157" t="s">
        <v>98</v>
      </c>
      <c r="P215" s="160" t="s">
        <v>366</v>
      </c>
      <c r="Q215" s="1265"/>
      <c r="R215" s="237" t="s">
        <v>98</v>
      </c>
      <c r="S215" s="199" t="s">
        <v>367</v>
      </c>
      <c r="T215" s="250"/>
      <c r="U215" s="250"/>
      <c r="V215" s="250"/>
      <c r="W215" s="250"/>
      <c r="X215" s="250"/>
      <c r="Y215" s="250"/>
      <c r="Z215" s="244"/>
      <c r="AA215" s="250"/>
      <c r="AB215" s="250"/>
      <c r="AC215" s="250"/>
      <c r="AD215" s="250"/>
      <c r="AE215" s="250"/>
      <c r="AF215" s="250"/>
      <c r="AG215" s="257"/>
      <c r="AH215" s="194"/>
      <c r="AI215" s="189"/>
      <c r="AJ215" s="189"/>
      <c r="AK215" s="190"/>
      <c r="AL215" s="1276"/>
      <c r="AM215" s="1277"/>
      <c r="AN215" s="1277"/>
      <c r="AO215" s="1278"/>
    </row>
    <row r="216" spans="1:41" ht="18.75" hidden="1" customHeight="1">
      <c r="A216" s="135" t="s">
        <v>196</v>
      </c>
      <c r="B216" s="135" t="s">
        <v>196</v>
      </c>
      <c r="C216" s="135" t="s">
        <v>196</v>
      </c>
      <c r="D216" s="135" t="s">
        <v>196</v>
      </c>
      <c r="E216" s="135" t="s">
        <v>196</v>
      </c>
      <c r="F216" s="135" t="s">
        <v>132</v>
      </c>
      <c r="G216" s="135" t="s">
        <v>196</v>
      </c>
      <c r="H216" s="135" t="s">
        <v>196</v>
      </c>
      <c r="I216" s="135" t="s">
        <v>196</v>
      </c>
      <c r="J216" s="176"/>
      <c r="K216" s="177"/>
      <c r="L216" s="200"/>
      <c r="M216" s="236"/>
      <c r="N216" s="160"/>
      <c r="O216" s="180"/>
      <c r="P216" s="160"/>
      <c r="Q216" s="1263" t="s">
        <v>341</v>
      </c>
      <c r="R216" s="205" t="s">
        <v>98</v>
      </c>
      <c r="S216" s="206" t="s">
        <v>368</v>
      </c>
      <c r="T216" s="248"/>
      <c r="U216" s="249"/>
      <c r="V216" s="210" t="s">
        <v>98</v>
      </c>
      <c r="W216" s="206" t="s">
        <v>369</v>
      </c>
      <c r="X216" s="202"/>
      <c r="Y216" s="202"/>
      <c r="Z216" s="210" t="s">
        <v>98</v>
      </c>
      <c r="AA216" s="206" t="s">
        <v>370</v>
      </c>
      <c r="AB216" s="202"/>
      <c r="AC216" s="202"/>
      <c r="AD216" s="202"/>
      <c r="AE216" s="202"/>
      <c r="AF216" s="202"/>
      <c r="AG216" s="203"/>
      <c r="AH216" s="194"/>
      <c r="AI216" s="189"/>
      <c r="AJ216" s="189"/>
      <c r="AK216" s="190"/>
      <c r="AL216" s="1276"/>
      <c r="AM216" s="1277"/>
      <c r="AN216" s="1277"/>
      <c r="AO216" s="1278"/>
    </row>
    <row r="217" spans="1:41" ht="18.75" hidden="1" customHeight="1">
      <c r="A217" s="135" t="s">
        <v>196</v>
      </c>
      <c r="B217" s="135" t="s">
        <v>196</v>
      </c>
      <c r="C217" s="135" t="s">
        <v>196</v>
      </c>
      <c r="D217" s="135" t="s">
        <v>196</v>
      </c>
      <c r="E217" s="135" t="s">
        <v>196</v>
      </c>
      <c r="F217" s="135" t="s">
        <v>132</v>
      </c>
      <c r="G217" s="135" t="s">
        <v>196</v>
      </c>
      <c r="H217" s="135" t="s">
        <v>196</v>
      </c>
      <c r="I217" s="135" t="s">
        <v>196</v>
      </c>
      <c r="J217" s="176"/>
      <c r="K217" s="177"/>
      <c r="L217" s="200"/>
      <c r="M217" s="236"/>
      <c r="N217" s="160"/>
      <c r="O217" s="180"/>
      <c r="P217" s="160"/>
      <c r="Q217" s="1265"/>
      <c r="R217" s="237" t="s">
        <v>98</v>
      </c>
      <c r="S217" s="199" t="s">
        <v>371</v>
      </c>
      <c r="T217" s="250"/>
      <c r="U217" s="250"/>
      <c r="V217" s="250"/>
      <c r="W217" s="250"/>
      <c r="X217" s="250"/>
      <c r="Y217" s="250"/>
      <c r="Z217" s="239" t="s">
        <v>98</v>
      </c>
      <c r="AA217" s="199" t="s">
        <v>372</v>
      </c>
      <c r="AB217" s="244"/>
      <c r="AC217" s="250"/>
      <c r="AD217" s="250"/>
      <c r="AE217" s="250"/>
      <c r="AF217" s="250"/>
      <c r="AG217" s="257"/>
      <c r="AH217" s="194"/>
      <c r="AI217" s="189"/>
      <c r="AJ217" s="189"/>
      <c r="AK217" s="190"/>
      <c r="AL217" s="1276"/>
      <c r="AM217" s="1277"/>
      <c r="AN217" s="1277"/>
      <c r="AO217" s="1278"/>
    </row>
    <row r="218" spans="1:41" ht="18.75" hidden="1" customHeight="1">
      <c r="A218" s="135" t="s">
        <v>196</v>
      </c>
      <c r="B218" s="135" t="s">
        <v>196</v>
      </c>
      <c r="C218" s="135" t="s">
        <v>196</v>
      </c>
      <c r="D218" s="135" t="s">
        <v>196</v>
      </c>
      <c r="E218" s="135" t="s">
        <v>196</v>
      </c>
      <c r="F218" s="135" t="s">
        <v>132</v>
      </c>
      <c r="G218" s="135" t="s">
        <v>196</v>
      </c>
      <c r="H218" s="135" t="s">
        <v>196</v>
      </c>
      <c r="I218" s="135" t="s">
        <v>196</v>
      </c>
      <c r="J218" s="176"/>
      <c r="K218" s="177"/>
      <c r="L218" s="200"/>
      <c r="M218" s="236"/>
      <c r="N218" s="160"/>
      <c r="O218" s="180"/>
      <c r="P218" s="160"/>
      <c r="Q218" s="1257" t="s">
        <v>373</v>
      </c>
      <c r="R218" s="1280" t="s">
        <v>98</v>
      </c>
      <c r="S218" s="1282" t="s">
        <v>217</v>
      </c>
      <c r="T218" s="1282"/>
      <c r="U218" s="1284" t="s">
        <v>98</v>
      </c>
      <c r="V218" s="1282" t="s">
        <v>374</v>
      </c>
      <c r="W218" s="1282"/>
      <c r="X218" s="1282"/>
      <c r="Y218" s="1284" t="s">
        <v>98</v>
      </c>
      <c r="Z218" s="1282" t="s">
        <v>375</v>
      </c>
      <c r="AA218" s="1282"/>
      <c r="AB218" s="1282"/>
      <c r="AC218" s="1284" t="s">
        <v>98</v>
      </c>
      <c r="AD218" s="1282" t="s">
        <v>376</v>
      </c>
      <c r="AE218" s="1282"/>
      <c r="AF218" s="1282"/>
      <c r="AG218" s="1289"/>
      <c r="AH218" s="194"/>
      <c r="AI218" s="189"/>
      <c r="AJ218" s="189"/>
      <c r="AK218" s="190"/>
      <c r="AL218" s="1276"/>
      <c r="AM218" s="1277"/>
      <c r="AN218" s="1277"/>
      <c r="AO218" s="1278"/>
    </row>
    <row r="219" spans="1:41" ht="18.75" hidden="1" customHeight="1">
      <c r="A219" s="135" t="s">
        <v>196</v>
      </c>
      <c r="B219" s="135" t="s">
        <v>196</v>
      </c>
      <c r="C219" s="135" t="s">
        <v>196</v>
      </c>
      <c r="D219" s="135" t="s">
        <v>196</v>
      </c>
      <c r="E219" s="135" t="s">
        <v>196</v>
      </c>
      <c r="F219" s="135" t="s">
        <v>132</v>
      </c>
      <c r="G219" s="135" t="s">
        <v>196</v>
      </c>
      <c r="H219" s="135" t="s">
        <v>196</v>
      </c>
      <c r="I219" s="135" t="s">
        <v>196</v>
      </c>
      <c r="J219" s="176"/>
      <c r="K219" s="177"/>
      <c r="L219" s="200"/>
      <c r="M219" s="236"/>
      <c r="N219" s="160"/>
      <c r="O219" s="180"/>
      <c r="P219" s="160"/>
      <c r="Q219" s="1279"/>
      <c r="R219" s="1281"/>
      <c r="S219" s="1283"/>
      <c r="T219" s="1283"/>
      <c r="U219" s="1285"/>
      <c r="V219" s="1283"/>
      <c r="W219" s="1283"/>
      <c r="X219" s="1283"/>
      <c r="Y219" s="1285"/>
      <c r="Z219" s="1283"/>
      <c r="AA219" s="1283"/>
      <c r="AB219" s="1283"/>
      <c r="AC219" s="1285"/>
      <c r="AD219" s="1283"/>
      <c r="AE219" s="1283"/>
      <c r="AF219" s="1283"/>
      <c r="AG219" s="1290"/>
      <c r="AH219" s="194"/>
      <c r="AI219" s="189"/>
      <c r="AJ219" s="189"/>
      <c r="AK219" s="190"/>
      <c r="AL219" s="1276"/>
      <c r="AM219" s="1277"/>
      <c r="AN219" s="1277"/>
      <c r="AO219" s="1278"/>
    </row>
    <row r="220" spans="1:41" ht="18.75" hidden="1" customHeight="1">
      <c r="A220" s="135" t="s">
        <v>196</v>
      </c>
      <c r="B220" s="135" t="s">
        <v>196</v>
      </c>
      <c r="C220" s="135" t="s">
        <v>196</v>
      </c>
      <c r="D220" s="135" t="s">
        <v>196</v>
      </c>
      <c r="E220" s="135" t="s">
        <v>196</v>
      </c>
      <c r="F220" s="135" t="s">
        <v>132</v>
      </c>
      <c r="G220" s="135" t="s">
        <v>196</v>
      </c>
      <c r="H220" s="135" t="s">
        <v>196</v>
      </c>
      <c r="I220" s="135" t="s">
        <v>196</v>
      </c>
      <c r="J220" s="176"/>
      <c r="K220" s="177"/>
      <c r="L220" s="200"/>
      <c r="M220" s="236"/>
      <c r="N220" s="160"/>
      <c r="O220" s="180"/>
      <c r="P220" s="160"/>
      <c r="Q220" s="196" t="s">
        <v>377</v>
      </c>
      <c r="R220" s="237" t="s">
        <v>98</v>
      </c>
      <c r="S220" s="199" t="s">
        <v>217</v>
      </c>
      <c r="T220" s="238"/>
      <c r="U220" s="239" t="s">
        <v>98</v>
      </c>
      <c r="V220" s="199" t="s">
        <v>232</v>
      </c>
      <c r="W220" s="204"/>
      <c r="X220" s="187"/>
      <c r="Y220" s="187"/>
      <c r="Z220" s="187"/>
      <c r="AA220" s="187"/>
      <c r="AB220" s="187"/>
      <c r="AC220" s="187"/>
      <c r="AD220" s="187"/>
      <c r="AE220" s="187"/>
      <c r="AF220" s="187"/>
      <c r="AG220" s="193"/>
      <c r="AH220" s="194"/>
      <c r="AI220" s="189"/>
      <c r="AJ220" s="189"/>
      <c r="AK220" s="190"/>
      <c r="AL220" s="1276"/>
      <c r="AM220" s="1277"/>
      <c r="AN220" s="1277"/>
      <c r="AO220" s="1278"/>
    </row>
    <row r="221" spans="1:41" ht="18.75" hidden="1" customHeight="1">
      <c r="A221" s="135" t="s">
        <v>196</v>
      </c>
      <c r="B221" s="135" t="s">
        <v>196</v>
      </c>
      <c r="C221" s="135" t="s">
        <v>196</v>
      </c>
      <c r="D221" s="135" t="s">
        <v>196</v>
      </c>
      <c r="E221" s="135" t="s">
        <v>196</v>
      </c>
      <c r="F221" s="135" t="s">
        <v>132</v>
      </c>
      <c r="G221" s="135" t="s">
        <v>196</v>
      </c>
      <c r="H221" s="135" t="s">
        <v>196</v>
      </c>
      <c r="I221" s="135" t="s">
        <v>196</v>
      </c>
      <c r="J221" s="176"/>
      <c r="K221" s="177"/>
      <c r="L221" s="200"/>
      <c r="M221" s="236"/>
      <c r="N221" s="160"/>
      <c r="O221" s="180"/>
      <c r="P221" s="160"/>
      <c r="Q221" s="198" t="s">
        <v>56</v>
      </c>
      <c r="R221" s="182" t="s">
        <v>98</v>
      </c>
      <c r="S221" s="183" t="s">
        <v>217</v>
      </c>
      <c r="T221" s="183"/>
      <c r="U221" s="186" t="s">
        <v>98</v>
      </c>
      <c r="V221" s="183" t="s">
        <v>229</v>
      </c>
      <c r="W221" s="183"/>
      <c r="X221" s="186" t="s">
        <v>98</v>
      </c>
      <c r="Y221" s="183" t="s">
        <v>230</v>
      </c>
      <c r="Z221" s="187"/>
      <c r="AA221" s="187"/>
      <c r="AB221" s="187"/>
      <c r="AC221" s="187"/>
      <c r="AD221" s="187"/>
      <c r="AE221" s="187"/>
      <c r="AF221" s="187"/>
      <c r="AG221" s="193"/>
      <c r="AH221" s="194"/>
      <c r="AI221" s="189"/>
      <c r="AJ221" s="189"/>
      <c r="AK221" s="190"/>
      <c r="AL221" s="1276"/>
      <c r="AM221" s="1277"/>
      <c r="AN221" s="1277"/>
      <c r="AO221" s="1278"/>
    </row>
    <row r="222" spans="1:41" ht="18.75" hidden="1" customHeight="1">
      <c r="A222" s="135" t="s">
        <v>196</v>
      </c>
      <c r="B222" s="135" t="s">
        <v>196</v>
      </c>
      <c r="C222" s="135" t="s">
        <v>196</v>
      </c>
      <c r="D222" s="135" t="s">
        <v>196</v>
      </c>
      <c r="E222" s="135" t="s">
        <v>196</v>
      </c>
      <c r="F222" s="135" t="s">
        <v>132</v>
      </c>
      <c r="G222" s="135" t="s">
        <v>196</v>
      </c>
      <c r="H222" s="135" t="s">
        <v>196</v>
      </c>
      <c r="I222" s="135" t="s">
        <v>196</v>
      </c>
      <c r="J222" s="176"/>
      <c r="K222" s="177"/>
      <c r="L222" s="200"/>
      <c r="M222" s="236"/>
      <c r="N222" s="160"/>
      <c r="O222" s="180"/>
      <c r="P222" s="160"/>
      <c r="Q222" s="198" t="s">
        <v>158</v>
      </c>
      <c r="R222" s="182" t="s">
        <v>98</v>
      </c>
      <c r="S222" s="183" t="s">
        <v>217</v>
      </c>
      <c r="T222" s="183"/>
      <c r="U222" s="186" t="s">
        <v>98</v>
      </c>
      <c r="V222" s="183" t="s">
        <v>229</v>
      </c>
      <c r="W222" s="183"/>
      <c r="X222" s="186" t="s">
        <v>98</v>
      </c>
      <c r="Y222" s="183" t="s">
        <v>230</v>
      </c>
      <c r="Z222" s="184"/>
      <c r="AA222" s="184"/>
      <c r="AB222" s="184"/>
      <c r="AC222" s="184"/>
      <c r="AD222" s="184"/>
      <c r="AE222" s="184"/>
      <c r="AF222" s="184"/>
      <c r="AG222" s="197"/>
      <c r="AH222" s="194"/>
      <c r="AI222" s="189"/>
      <c r="AJ222" s="189"/>
      <c r="AK222" s="190"/>
      <c r="AL222" s="1276"/>
      <c r="AM222" s="1277"/>
      <c r="AN222" s="1277"/>
      <c r="AO222" s="1278"/>
    </row>
    <row r="223" spans="1:41" ht="18.75" hidden="1" customHeight="1">
      <c r="A223" s="135" t="s">
        <v>196</v>
      </c>
      <c r="B223" s="135" t="s">
        <v>196</v>
      </c>
      <c r="C223" s="135" t="s">
        <v>196</v>
      </c>
      <c r="D223" s="135" t="s">
        <v>196</v>
      </c>
      <c r="E223" s="135" t="s">
        <v>196</v>
      </c>
      <c r="F223" s="135" t="s">
        <v>132</v>
      </c>
      <c r="G223" s="135" t="s">
        <v>196</v>
      </c>
      <c r="H223" s="135" t="s">
        <v>196</v>
      </c>
      <c r="I223" s="135" t="s">
        <v>196</v>
      </c>
      <c r="J223" s="176"/>
      <c r="K223" s="177"/>
      <c r="L223" s="200"/>
      <c r="M223" s="236"/>
      <c r="N223" s="160"/>
      <c r="O223" s="180"/>
      <c r="P223" s="160"/>
      <c r="Q223" s="198" t="s">
        <v>378</v>
      </c>
      <c r="R223" s="182" t="s">
        <v>98</v>
      </c>
      <c r="S223" s="183" t="s">
        <v>217</v>
      </c>
      <c r="T223" s="183"/>
      <c r="U223" s="186" t="s">
        <v>98</v>
      </c>
      <c r="V223" s="183" t="s">
        <v>229</v>
      </c>
      <c r="W223" s="183"/>
      <c r="X223" s="186" t="s">
        <v>98</v>
      </c>
      <c r="Y223" s="183" t="s">
        <v>230</v>
      </c>
      <c r="Z223" s="187"/>
      <c r="AA223" s="204"/>
      <c r="AB223" s="204"/>
      <c r="AC223" s="204"/>
      <c r="AD223" s="204"/>
      <c r="AE223" s="204"/>
      <c r="AF223" s="204"/>
      <c r="AG223" s="247"/>
      <c r="AH223" s="194"/>
      <c r="AI223" s="189"/>
      <c r="AJ223" s="189"/>
      <c r="AK223" s="190"/>
      <c r="AL223" s="1276"/>
      <c r="AM223" s="1277"/>
      <c r="AN223" s="1277"/>
      <c r="AO223" s="1278"/>
    </row>
    <row r="224" spans="1:41" ht="18.75" hidden="1" customHeight="1">
      <c r="A224" s="135" t="s">
        <v>196</v>
      </c>
      <c r="B224" s="135" t="s">
        <v>196</v>
      </c>
      <c r="C224" s="135" t="s">
        <v>196</v>
      </c>
      <c r="D224" s="135" t="s">
        <v>196</v>
      </c>
      <c r="E224" s="135" t="s">
        <v>196</v>
      </c>
      <c r="F224" s="135" t="s">
        <v>132</v>
      </c>
      <c r="G224" s="135" t="s">
        <v>196</v>
      </c>
      <c r="H224" s="135" t="s">
        <v>196</v>
      </c>
      <c r="I224" s="135" t="s">
        <v>196</v>
      </c>
      <c r="J224" s="176"/>
      <c r="K224" s="177"/>
      <c r="L224" s="200"/>
      <c r="M224" s="236"/>
      <c r="N224" s="160"/>
      <c r="O224" s="180"/>
      <c r="P224" s="160"/>
      <c r="Q224" s="195" t="s">
        <v>312</v>
      </c>
      <c r="R224" s="237" t="s">
        <v>98</v>
      </c>
      <c r="S224" s="199" t="s">
        <v>217</v>
      </c>
      <c r="T224" s="238"/>
      <c r="U224" s="239" t="s">
        <v>98</v>
      </c>
      <c r="V224" s="199" t="s">
        <v>232</v>
      </c>
      <c r="W224" s="204"/>
      <c r="X224" s="187"/>
      <c r="Y224" s="187"/>
      <c r="Z224" s="187"/>
      <c r="AA224" s="187"/>
      <c r="AB224" s="187"/>
      <c r="AC224" s="187"/>
      <c r="AD224" s="187"/>
      <c r="AE224" s="187"/>
      <c r="AF224" s="187"/>
      <c r="AG224" s="193"/>
      <c r="AH224" s="194"/>
      <c r="AI224" s="189"/>
      <c r="AJ224" s="189"/>
      <c r="AK224" s="190"/>
      <c r="AL224" s="1276"/>
      <c r="AM224" s="1277"/>
      <c r="AN224" s="1277"/>
      <c r="AO224" s="1278"/>
    </row>
    <row r="225" spans="1:41" ht="18.75" hidden="1" customHeight="1">
      <c r="A225" s="135" t="s">
        <v>196</v>
      </c>
      <c r="B225" s="135" t="s">
        <v>196</v>
      </c>
      <c r="C225" s="135" t="s">
        <v>196</v>
      </c>
      <c r="D225" s="135" t="s">
        <v>196</v>
      </c>
      <c r="E225" s="135" t="s">
        <v>196</v>
      </c>
      <c r="F225" s="135" t="s">
        <v>132</v>
      </c>
      <c r="G225" s="135" t="s">
        <v>196</v>
      </c>
      <c r="H225" s="135" t="s">
        <v>196</v>
      </c>
      <c r="I225" s="135" t="s">
        <v>196</v>
      </c>
      <c r="J225" s="176"/>
      <c r="K225" s="177"/>
      <c r="L225" s="200"/>
      <c r="M225" s="236"/>
      <c r="N225" s="160"/>
      <c r="O225" s="180"/>
      <c r="P225" s="160"/>
      <c r="Q225" s="198" t="s">
        <v>313</v>
      </c>
      <c r="R225" s="237" t="s">
        <v>98</v>
      </c>
      <c r="S225" s="199" t="s">
        <v>217</v>
      </c>
      <c r="T225" s="238"/>
      <c r="U225" s="239" t="s">
        <v>98</v>
      </c>
      <c r="V225" s="199" t="s">
        <v>232</v>
      </c>
      <c r="W225" s="204"/>
      <c r="X225" s="187"/>
      <c r="Y225" s="187"/>
      <c r="Z225" s="187"/>
      <c r="AA225" s="187"/>
      <c r="AB225" s="187"/>
      <c r="AC225" s="187"/>
      <c r="AD225" s="187"/>
      <c r="AE225" s="187"/>
      <c r="AF225" s="187"/>
      <c r="AG225" s="193"/>
      <c r="AH225" s="194"/>
      <c r="AI225" s="189"/>
      <c r="AJ225" s="189"/>
      <c r="AK225" s="190"/>
      <c r="AL225" s="1276"/>
      <c r="AM225" s="1277"/>
      <c r="AN225" s="1277"/>
      <c r="AO225" s="1278"/>
    </row>
    <row r="226" spans="1:41" ht="18.75" hidden="1" customHeight="1">
      <c r="A226" s="135" t="s">
        <v>196</v>
      </c>
      <c r="B226" s="135" t="s">
        <v>196</v>
      </c>
      <c r="C226" s="135" t="s">
        <v>196</v>
      </c>
      <c r="D226" s="135" t="s">
        <v>196</v>
      </c>
      <c r="E226" s="135" t="s">
        <v>196</v>
      </c>
      <c r="F226" s="135" t="s">
        <v>132</v>
      </c>
      <c r="G226" s="135" t="s">
        <v>196</v>
      </c>
      <c r="H226" s="135" t="s">
        <v>196</v>
      </c>
      <c r="I226" s="135" t="s">
        <v>196</v>
      </c>
      <c r="J226" s="176"/>
      <c r="K226" s="177"/>
      <c r="L226" s="200"/>
      <c r="M226" s="236"/>
      <c r="N226" s="160"/>
      <c r="O226" s="180"/>
      <c r="P226" s="160"/>
      <c r="Q226" s="198" t="s">
        <v>242</v>
      </c>
      <c r="R226" s="237" t="s">
        <v>98</v>
      </c>
      <c r="S226" s="199" t="s">
        <v>217</v>
      </c>
      <c r="T226" s="238"/>
      <c r="U226" s="239" t="s">
        <v>98</v>
      </c>
      <c r="V226" s="199" t="s">
        <v>232</v>
      </c>
      <c r="W226" s="204"/>
      <c r="X226" s="187"/>
      <c r="Y226" s="187"/>
      <c r="Z226" s="187"/>
      <c r="AA226" s="187"/>
      <c r="AB226" s="187"/>
      <c r="AC226" s="187"/>
      <c r="AD226" s="187"/>
      <c r="AE226" s="187"/>
      <c r="AF226" s="187"/>
      <c r="AG226" s="193"/>
      <c r="AH226" s="194"/>
      <c r="AI226" s="189"/>
      <c r="AJ226" s="189"/>
      <c r="AK226" s="190"/>
      <c r="AL226" s="1276"/>
      <c r="AM226" s="1277"/>
      <c r="AN226" s="1277"/>
      <c r="AO226" s="1278"/>
    </row>
    <row r="227" spans="1:41" ht="18.75" hidden="1" customHeight="1">
      <c r="A227" s="135" t="s">
        <v>196</v>
      </c>
      <c r="B227" s="135" t="s">
        <v>196</v>
      </c>
      <c r="C227" s="135" t="s">
        <v>196</v>
      </c>
      <c r="D227" s="135" t="s">
        <v>196</v>
      </c>
      <c r="E227" s="135" t="s">
        <v>196</v>
      </c>
      <c r="F227" s="135" t="s">
        <v>132</v>
      </c>
      <c r="G227" s="135" t="s">
        <v>196</v>
      </c>
      <c r="H227" s="135" t="s">
        <v>196</v>
      </c>
      <c r="I227" s="135" t="s">
        <v>196</v>
      </c>
      <c r="J227" s="176"/>
      <c r="K227" s="177"/>
      <c r="L227" s="200"/>
      <c r="M227" s="236"/>
      <c r="N227" s="160"/>
      <c r="O227" s="180"/>
      <c r="P227" s="160"/>
      <c r="Q227" s="198" t="s">
        <v>314</v>
      </c>
      <c r="R227" s="237" t="s">
        <v>98</v>
      </c>
      <c r="S227" s="199" t="s">
        <v>217</v>
      </c>
      <c r="T227" s="238"/>
      <c r="U227" s="239" t="s">
        <v>98</v>
      </c>
      <c r="V227" s="199" t="s">
        <v>232</v>
      </c>
      <c r="W227" s="204"/>
      <c r="X227" s="187"/>
      <c r="Y227" s="187"/>
      <c r="Z227" s="187"/>
      <c r="AA227" s="187"/>
      <c r="AB227" s="187"/>
      <c r="AC227" s="187"/>
      <c r="AD227" s="187"/>
      <c r="AE227" s="187"/>
      <c r="AF227" s="187"/>
      <c r="AG227" s="193"/>
      <c r="AH227" s="194"/>
      <c r="AI227" s="189"/>
      <c r="AJ227" s="189"/>
      <c r="AK227" s="190"/>
      <c r="AL227" s="1276"/>
      <c r="AM227" s="1277"/>
      <c r="AN227" s="1277"/>
      <c r="AO227" s="1278"/>
    </row>
    <row r="228" spans="1:41" ht="18.75" hidden="1" customHeight="1">
      <c r="A228" s="135" t="s">
        <v>196</v>
      </c>
      <c r="B228" s="135" t="s">
        <v>196</v>
      </c>
      <c r="C228" s="135" t="s">
        <v>196</v>
      </c>
      <c r="D228" s="135" t="s">
        <v>196</v>
      </c>
      <c r="E228" s="135" t="s">
        <v>196</v>
      </c>
      <c r="F228" s="135" t="s">
        <v>132</v>
      </c>
      <c r="G228" s="135" t="s">
        <v>196</v>
      </c>
      <c r="H228" s="135" t="s">
        <v>196</v>
      </c>
      <c r="I228" s="135" t="s">
        <v>196</v>
      </c>
      <c r="J228" s="176"/>
      <c r="K228" s="177"/>
      <c r="L228" s="200"/>
      <c r="M228" s="236"/>
      <c r="N228" s="160"/>
      <c r="O228" s="180"/>
      <c r="P228" s="160"/>
      <c r="Q228" s="198" t="s">
        <v>250</v>
      </c>
      <c r="R228" s="182" t="s">
        <v>98</v>
      </c>
      <c r="S228" s="183" t="s">
        <v>217</v>
      </c>
      <c r="T228" s="183"/>
      <c r="U228" s="186" t="s">
        <v>98</v>
      </c>
      <c r="V228" s="199" t="s">
        <v>232</v>
      </c>
      <c r="W228" s="183"/>
      <c r="X228" s="183"/>
      <c r="Y228" s="183"/>
      <c r="Z228" s="184"/>
      <c r="AA228" s="184"/>
      <c r="AB228" s="184"/>
      <c r="AC228" s="184"/>
      <c r="AD228" s="184"/>
      <c r="AE228" s="184"/>
      <c r="AF228" s="184"/>
      <c r="AG228" s="197"/>
      <c r="AH228" s="194"/>
      <c r="AI228" s="189"/>
      <c r="AJ228" s="189"/>
      <c r="AK228" s="190"/>
      <c r="AL228" s="1276"/>
      <c r="AM228" s="1277"/>
      <c r="AN228" s="1277"/>
      <c r="AO228" s="1278"/>
    </row>
    <row r="229" spans="1:41" ht="18.75" hidden="1" customHeight="1">
      <c r="A229" s="135" t="s">
        <v>196</v>
      </c>
      <c r="B229" s="135" t="s">
        <v>196</v>
      </c>
      <c r="C229" s="135" t="s">
        <v>196</v>
      </c>
      <c r="D229" s="135" t="s">
        <v>196</v>
      </c>
      <c r="E229" s="135" t="s">
        <v>196</v>
      </c>
      <c r="F229" s="135" t="s">
        <v>132</v>
      </c>
      <c r="G229" s="135" t="s">
        <v>196</v>
      </c>
      <c r="H229" s="135" t="s">
        <v>196</v>
      </c>
      <c r="I229" s="135" t="s">
        <v>196</v>
      </c>
      <c r="J229" s="176"/>
      <c r="K229" s="177"/>
      <c r="L229" s="200"/>
      <c r="M229" s="236"/>
      <c r="N229" s="160"/>
      <c r="O229" s="180"/>
      <c r="P229" s="160"/>
      <c r="Q229" s="198" t="s">
        <v>253</v>
      </c>
      <c r="R229" s="182" t="s">
        <v>98</v>
      </c>
      <c r="S229" s="183" t="s">
        <v>217</v>
      </c>
      <c r="T229" s="183"/>
      <c r="U229" s="186" t="s">
        <v>98</v>
      </c>
      <c r="V229" s="199" t="s">
        <v>232</v>
      </c>
      <c r="W229" s="183"/>
      <c r="X229" s="183"/>
      <c r="Y229" s="183"/>
      <c r="Z229" s="184"/>
      <c r="AA229" s="184"/>
      <c r="AB229" s="184"/>
      <c r="AC229" s="184"/>
      <c r="AD229" s="184"/>
      <c r="AE229" s="184"/>
      <c r="AF229" s="184"/>
      <c r="AG229" s="197"/>
      <c r="AH229" s="194"/>
      <c r="AI229" s="189"/>
      <c r="AJ229" s="189"/>
      <c r="AK229" s="190"/>
      <c r="AL229" s="1276"/>
      <c r="AM229" s="1277"/>
      <c r="AN229" s="1277"/>
      <c r="AO229" s="1278"/>
    </row>
    <row r="230" spans="1:41" ht="18.75" hidden="1" customHeight="1">
      <c r="A230" s="135" t="s">
        <v>196</v>
      </c>
      <c r="B230" s="135" t="s">
        <v>196</v>
      </c>
      <c r="C230" s="135" t="s">
        <v>196</v>
      </c>
      <c r="D230" s="135" t="s">
        <v>196</v>
      </c>
      <c r="E230" s="135" t="s">
        <v>196</v>
      </c>
      <c r="F230" s="135" t="s">
        <v>132</v>
      </c>
      <c r="G230" s="135" t="s">
        <v>196</v>
      </c>
      <c r="H230" s="135" t="s">
        <v>196</v>
      </c>
      <c r="I230" s="135" t="s">
        <v>196</v>
      </c>
      <c r="J230" s="176"/>
      <c r="K230" s="177"/>
      <c r="L230" s="200"/>
      <c r="M230" s="236"/>
      <c r="N230" s="160"/>
      <c r="O230" s="180"/>
      <c r="P230" s="160"/>
      <c r="Q230" s="201" t="s">
        <v>255</v>
      </c>
      <c r="R230" s="182" t="s">
        <v>98</v>
      </c>
      <c r="S230" s="183" t="s">
        <v>217</v>
      </c>
      <c r="T230" s="183"/>
      <c r="U230" s="186" t="s">
        <v>98</v>
      </c>
      <c r="V230" s="183" t="s">
        <v>229</v>
      </c>
      <c r="W230" s="183"/>
      <c r="X230" s="186" t="s">
        <v>98</v>
      </c>
      <c r="Y230" s="183" t="s">
        <v>230</v>
      </c>
      <c r="Z230" s="187"/>
      <c r="AA230" s="187"/>
      <c r="AB230" s="187"/>
      <c r="AC230" s="187"/>
      <c r="AD230" s="202"/>
      <c r="AE230" s="202"/>
      <c r="AF230" s="202"/>
      <c r="AG230" s="203"/>
      <c r="AH230" s="194"/>
      <c r="AI230" s="189"/>
      <c r="AJ230" s="189"/>
      <c r="AK230" s="190"/>
      <c r="AL230" s="1276"/>
      <c r="AM230" s="1277"/>
      <c r="AN230" s="1277"/>
      <c r="AO230" s="1278"/>
    </row>
    <row r="231" spans="1:41" ht="18.75" hidden="1" customHeight="1">
      <c r="A231" s="135" t="s">
        <v>196</v>
      </c>
      <c r="B231" s="135" t="s">
        <v>196</v>
      </c>
      <c r="C231" s="135" t="s">
        <v>196</v>
      </c>
      <c r="D231" s="135" t="s">
        <v>196</v>
      </c>
      <c r="E231" s="135" t="s">
        <v>196</v>
      </c>
      <c r="F231" s="135" t="s">
        <v>132</v>
      </c>
      <c r="G231" s="135" t="s">
        <v>196</v>
      </c>
      <c r="H231" s="135" t="s">
        <v>196</v>
      </c>
      <c r="I231" s="135" t="s">
        <v>196</v>
      </c>
      <c r="J231" s="176"/>
      <c r="K231" s="177"/>
      <c r="L231" s="200"/>
      <c r="M231" s="236"/>
      <c r="N231" s="160"/>
      <c r="O231" s="180"/>
      <c r="P231" s="160"/>
      <c r="Q231" s="198" t="s">
        <v>69</v>
      </c>
      <c r="R231" s="182" t="s">
        <v>98</v>
      </c>
      <c r="S231" s="183" t="s">
        <v>217</v>
      </c>
      <c r="T231" s="183"/>
      <c r="U231" s="186" t="s">
        <v>98</v>
      </c>
      <c r="V231" s="183" t="s">
        <v>258</v>
      </c>
      <c r="W231" s="183"/>
      <c r="X231" s="186" t="s">
        <v>98</v>
      </c>
      <c r="Y231" s="183" t="s">
        <v>315</v>
      </c>
      <c r="Z231" s="204"/>
      <c r="AA231" s="186" t="s">
        <v>98</v>
      </c>
      <c r="AB231" s="183" t="s">
        <v>259</v>
      </c>
      <c r="AC231" s="183"/>
      <c r="AD231" s="204"/>
      <c r="AE231" s="204"/>
      <c r="AF231" s="204"/>
      <c r="AG231" s="247"/>
      <c r="AH231" s="194"/>
      <c r="AI231" s="189"/>
      <c r="AJ231" s="189"/>
      <c r="AK231" s="190"/>
      <c r="AL231" s="1276"/>
      <c r="AM231" s="1277"/>
      <c r="AN231" s="1277"/>
      <c r="AO231" s="1278"/>
    </row>
    <row r="232" spans="1:41" ht="18.75" hidden="1" customHeight="1">
      <c r="A232" s="135" t="s">
        <v>196</v>
      </c>
      <c r="B232" s="135" t="s">
        <v>196</v>
      </c>
      <c r="C232" s="135" t="s">
        <v>196</v>
      </c>
      <c r="D232" s="135" t="s">
        <v>196</v>
      </c>
      <c r="E232" s="135" t="s">
        <v>196</v>
      </c>
      <c r="F232" s="135" t="s">
        <v>132</v>
      </c>
      <c r="G232" s="135" t="s">
        <v>196</v>
      </c>
      <c r="H232" s="135" t="s">
        <v>196</v>
      </c>
      <c r="I232" s="135" t="s">
        <v>196</v>
      </c>
      <c r="J232" s="176"/>
      <c r="K232" s="177"/>
      <c r="L232" s="178"/>
      <c r="M232" s="179"/>
      <c r="N232" s="160"/>
      <c r="O232" s="180"/>
      <c r="P232" s="191"/>
      <c r="Q232" s="1257" t="s">
        <v>260</v>
      </c>
      <c r="R232" s="205" t="s">
        <v>98</v>
      </c>
      <c r="S232" s="206" t="s">
        <v>217</v>
      </c>
      <c r="T232" s="206"/>
      <c r="U232" s="207"/>
      <c r="V232" s="208"/>
      <c r="W232" s="208"/>
      <c r="X232" s="207"/>
      <c r="Y232" s="208"/>
      <c r="Z232" s="209"/>
      <c r="AA232" s="207"/>
      <c r="AB232" s="208"/>
      <c r="AC232" s="209"/>
      <c r="AD232" s="210" t="s">
        <v>98</v>
      </c>
      <c r="AE232" s="206" t="s">
        <v>261</v>
      </c>
      <c r="AF232" s="202"/>
      <c r="AG232" s="203"/>
      <c r="AH232" s="189"/>
      <c r="AI232" s="189"/>
      <c r="AJ232" s="189"/>
      <c r="AK232" s="190"/>
      <c r="AL232" s="1276"/>
      <c r="AM232" s="1277"/>
      <c r="AN232" s="1277"/>
      <c r="AO232" s="1278"/>
    </row>
    <row r="233" spans="1:41" ht="18.75" hidden="1" customHeight="1">
      <c r="A233" s="135" t="s">
        <v>196</v>
      </c>
      <c r="B233" s="135" t="s">
        <v>196</v>
      </c>
      <c r="C233" s="135" t="s">
        <v>196</v>
      </c>
      <c r="D233" s="135" t="s">
        <v>196</v>
      </c>
      <c r="E233" s="135" t="s">
        <v>196</v>
      </c>
      <c r="F233" s="135" t="s">
        <v>132</v>
      </c>
      <c r="G233" s="135" t="s">
        <v>196</v>
      </c>
      <c r="H233" s="135" t="s">
        <v>196</v>
      </c>
      <c r="I233" s="135" t="s">
        <v>196</v>
      </c>
      <c r="J233" s="176"/>
      <c r="K233" s="177"/>
      <c r="L233" s="178"/>
      <c r="M233" s="179"/>
      <c r="N233" s="160"/>
      <c r="O233" s="180"/>
      <c r="P233" s="191"/>
      <c r="Q233" s="1258"/>
      <c r="R233" s="157" t="s">
        <v>98</v>
      </c>
      <c r="S233" s="158" t="s">
        <v>262</v>
      </c>
      <c r="T233" s="158"/>
      <c r="U233" s="150"/>
      <c r="V233" s="150" t="s">
        <v>98</v>
      </c>
      <c r="W233" s="158" t="s">
        <v>263</v>
      </c>
      <c r="X233" s="150"/>
      <c r="Y233" s="150"/>
      <c r="Z233" s="150" t="s">
        <v>98</v>
      </c>
      <c r="AA233" s="158" t="s">
        <v>264</v>
      </c>
      <c r="AB233" s="137"/>
      <c r="AC233" s="158"/>
      <c r="AD233" s="150" t="s">
        <v>98</v>
      </c>
      <c r="AE233" s="158" t="s">
        <v>265</v>
      </c>
      <c r="AF233" s="211"/>
      <c r="AG233" s="212"/>
      <c r="AH233" s="189"/>
      <c r="AI233" s="189"/>
      <c r="AJ233" s="189"/>
      <c r="AK233" s="190"/>
      <c r="AL233" s="1276"/>
      <c r="AM233" s="1277"/>
      <c r="AN233" s="1277"/>
      <c r="AO233" s="1278"/>
    </row>
    <row r="234" spans="1:41" ht="18.75" hidden="1" customHeight="1">
      <c r="A234" s="135" t="s">
        <v>196</v>
      </c>
      <c r="B234" s="135" t="s">
        <v>196</v>
      </c>
      <c r="C234" s="135" t="s">
        <v>196</v>
      </c>
      <c r="D234" s="135" t="s">
        <v>196</v>
      </c>
      <c r="E234" s="135" t="s">
        <v>196</v>
      </c>
      <c r="F234" s="135" t="s">
        <v>132</v>
      </c>
      <c r="G234" s="135" t="s">
        <v>196</v>
      </c>
      <c r="H234" s="135" t="s">
        <v>196</v>
      </c>
      <c r="I234" s="135" t="s">
        <v>196</v>
      </c>
      <c r="J234" s="176"/>
      <c r="K234" s="177"/>
      <c r="L234" s="178"/>
      <c r="M234" s="179"/>
      <c r="N234" s="160"/>
      <c r="O234" s="180"/>
      <c r="P234" s="191"/>
      <c r="Q234" s="1258"/>
      <c r="R234" s="157" t="s">
        <v>98</v>
      </c>
      <c r="S234" s="158" t="s">
        <v>266</v>
      </c>
      <c r="T234" s="158"/>
      <c r="U234" s="150"/>
      <c r="V234" s="150" t="s">
        <v>98</v>
      </c>
      <c r="W234" s="158" t="s">
        <v>267</v>
      </c>
      <c r="X234" s="150"/>
      <c r="Y234" s="150"/>
      <c r="Z234" s="150" t="s">
        <v>98</v>
      </c>
      <c r="AA234" s="158" t="s">
        <v>268</v>
      </c>
      <c r="AB234" s="137"/>
      <c r="AC234" s="158"/>
      <c r="AD234" s="150" t="s">
        <v>98</v>
      </c>
      <c r="AE234" s="158" t="s">
        <v>269</v>
      </c>
      <c r="AF234" s="211"/>
      <c r="AG234" s="212"/>
      <c r="AH234" s="189"/>
      <c r="AI234" s="189"/>
      <c r="AJ234" s="189"/>
      <c r="AK234" s="190"/>
      <c r="AL234" s="1276"/>
      <c r="AM234" s="1277"/>
      <c r="AN234" s="1277"/>
      <c r="AO234" s="1278"/>
    </row>
    <row r="235" spans="1:41" ht="18.75" hidden="1" customHeight="1">
      <c r="A235" s="148" t="s">
        <v>196</v>
      </c>
      <c r="B235" s="148" t="s">
        <v>196</v>
      </c>
      <c r="C235" s="148" t="s">
        <v>196</v>
      </c>
      <c r="D235" s="148" t="s">
        <v>196</v>
      </c>
      <c r="E235" s="148" t="s">
        <v>196</v>
      </c>
      <c r="F235" s="148" t="s">
        <v>132</v>
      </c>
      <c r="G235" s="148" t="s">
        <v>196</v>
      </c>
      <c r="H235" s="148" t="s">
        <v>196</v>
      </c>
      <c r="I235" s="149" t="s">
        <v>196</v>
      </c>
      <c r="J235" s="176"/>
      <c r="K235" s="177"/>
      <c r="L235" s="178"/>
      <c r="M235" s="179"/>
      <c r="N235" s="160"/>
      <c r="O235" s="180"/>
      <c r="P235" s="191"/>
      <c r="Q235" s="1258"/>
      <c r="R235" s="157" t="s">
        <v>98</v>
      </c>
      <c r="S235" s="158" t="s">
        <v>270</v>
      </c>
      <c r="T235" s="158"/>
      <c r="U235" s="150"/>
      <c r="V235" s="150" t="s">
        <v>98</v>
      </c>
      <c r="W235" s="158" t="s">
        <v>271</v>
      </c>
      <c r="X235" s="150"/>
      <c r="Y235" s="150"/>
      <c r="Z235" s="150" t="s">
        <v>98</v>
      </c>
      <c r="AA235" s="158" t="s">
        <v>272</v>
      </c>
      <c r="AB235" s="137"/>
      <c r="AC235" s="158"/>
      <c r="AD235" s="150" t="s">
        <v>98</v>
      </c>
      <c r="AE235" s="158" t="s">
        <v>273</v>
      </c>
      <c r="AF235" s="211"/>
      <c r="AG235" s="212"/>
      <c r="AH235" s="189"/>
      <c r="AI235" s="189"/>
      <c r="AJ235" s="189"/>
      <c r="AK235" s="190"/>
      <c r="AL235" s="1276"/>
      <c r="AM235" s="1277"/>
      <c r="AN235" s="1277"/>
      <c r="AO235" s="1278"/>
    </row>
    <row r="236" spans="1:41" ht="18.75" hidden="1" customHeight="1">
      <c r="A236" s="148" t="s">
        <v>196</v>
      </c>
      <c r="B236" s="148" t="s">
        <v>196</v>
      </c>
      <c r="C236" s="148" t="s">
        <v>196</v>
      </c>
      <c r="D236" s="148" t="s">
        <v>196</v>
      </c>
      <c r="E236" s="148" t="s">
        <v>196</v>
      </c>
      <c r="F236" s="148" t="s">
        <v>132</v>
      </c>
      <c r="G236" s="148" t="s">
        <v>196</v>
      </c>
      <c r="H236" s="148" t="s">
        <v>196</v>
      </c>
      <c r="I236" s="149" t="s">
        <v>196</v>
      </c>
      <c r="J236" s="176"/>
      <c r="K236" s="177"/>
      <c r="L236" s="178"/>
      <c r="M236" s="179"/>
      <c r="N236" s="160"/>
      <c r="O236" s="180"/>
      <c r="P236" s="191"/>
      <c r="Q236" s="1258"/>
      <c r="R236" s="157" t="s">
        <v>98</v>
      </c>
      <c r="S236" s="158" t="s">
        <v>274</v>
      </c>
      <c r="T236" s="158"/>
      <c r="U236" s="150"/>
      <c r="V236" s="150" t="s">
        <v>98</v>
      </c>
      <c r="W236" s="158" t="s">
        <v>275</v>
      </c>
      <c r="X236" s="150"/>
      <c r="Y236" s="150"/>
      <c r="Z236" s="150" t="s">
        <v>98</v>
      </c>
      <c r="AA236" s="158" t="s">
        <v>276</v>
      </c>
      <c r="AB236" s="137"/>
      <c r="AC236" s="158"/>
      <c r="AD236" s="150" t="s">
        <v>98</v>
      </c>
      <c r="AE236" s="158" t="s">
        <v>277</v>
      </c>
      <c r="AF236" s="211"/>
      <c r="AG236" s="212"/>
      <c r="AH236" s="189"/>
      <c r="AI236" s="189"/>
      <c r="AJ236" s="189"/>
      <c r="AK236" s="190"/>
      <c r="AL236" s="1276"/>
      <c r="AM236" s="1277"/>
      <c r="AN236" s="1277"/>
      <c r="AO236" s="1278"/>
    </row>
    <row r="237" spans="1:41" ht="18.75" hidden="1" customHeight="1">
      <c r="A237" s="155" t="s">
        <v>196</v>
      </c>
      <c r="B237" s="155" t="s">
        <v>196</v>
      </c>
      <c r="C237" s="155" t="s">
        <v>196</v>
      </c>
      <c r="D237" s="155" t="s">
        <v>196</v>
      </c>
      <c r="E237" s="155" t="s">
        <v>196</v>
      </c>
      <c r="F237" s="155" t="s">
        <v>132</v>
      </c>
      <c r="G237" s="155" t="s">
        <v>196</v>
      </c>
      <c r="H237" s="155" t="s">
        <v>196</v>
      </c>
      <c r="I237" s="156" t="s">
        <v>196</v>
      </c>
      <c r="J237" s="213"/>
      <c r="K237" s="214"/>
      <c r="L237" s="215"/>
      <c r="M237" s="216"/>
      <c r="N237" s="217"/>
      <c r="O237" s="218"/>
      <c r="P237" s="219"/>
      <c r="Q237" s="1259"/>
      <c r="R237" s="220" t="s">
        <v>98</v>
      </c>
      <c r="S237" s="221" t="s">
        <v>278</v>
      </c>
      <c r="T237" s="221"/>
      <c r="U237" s="222"/>
      <c r="V237" s="222"/>
      <c r="W237" s="221"/>
      <c r="X237" s="222"/>
      <c r="Y237" s="222"/>
      <c r="Z237" s="222"/>
      <c r="AA237" s="221"/>
      <c r="AB237" s="223"/>
      <c r="AC237" s="221"/>
      <c r="AD237" s="222"/>
      <c r="AE237" s="221"/>
      <c r="AF237" s="224"/>
      <c r="AG237" s="225"/>
      <c r="AH237" s="226"/>
      <c r="AI237" s="226"/>
      <c r="AJ237" s="226"/>
      <c r="AK237" s="227"/>
      <c r="AL237" s="1286"/>
      <c r="AM237" s="1287"/>
      <c r="AN237" s="1287"/>
      <c r="AO237" s="1288"/>
    </row>
    <row r="238" spans="1:41" ht="18.75" hidden="1" customHeight="1">
      <c r="A238" s="135" t="s">
        <v>196</v>
      </c>
      <c r="B238" s="135" t="s">
        <v>196</v>
      </c>
      <c r="C238" s="135" t="s">
        <v>196</v>
      </c>
      <c r="D238" s="135" t="s">
        <v>196</v>
      </c>
      <c r="E238" s="135" t="s">
        <v>196</v>
      </c>
      <c r="F238" s="135" t="s">
        <v>132</v>
      </c>
      <c r="G238" s="135" t="s">
        <v>196</v>
      </c>
      <c r="H238" s="135" t="s">
        <v>196</v>
      </c>
      <c r="I238" s="135" t="s">
        <v>196</v>
      </c>
      <c r="J238" s="161"/>
      <c r="K238" s="162"/>
      <c r="L238" s="232"/>
      <c r="M238" s="233"/>
      <c r="N238" s="153"/>
      <c r="O238" s="165"/>
      <c r="P238" s="153"/>
      <c r="Q238" s="1272" t="s">
        <v>281</v>
      </c>
      <c r="R238" s="174" t="s">
        <v>98</v>
      </c>
      <c r="S238" s="151" t="s">
        <v>282</v>
      </c>
      <c r="T238" s="253"/>
      <c r="U238" s="254"/>
      <c r="V238" s="255" t="s">
        <v>98</v>
      </c>
      <c r="W238" s="151" t="s">
        <v>348</v>
      </c>
      <c r="X238" s="254"/>
      <c r="Y238" s="254"/>
      <c r="Z238" s="255" t="s">
        <v>98</v>
      </c>
      <c r="AA238" s="151" t="s">
        <v>349</v>
      </c>
      <c r="AB238" s="254"/>
      <c r="AC238" s="254"/>
      <c r="AD238" s="255" t="s">
        <v>98</v>
      </c>
      <c r="AE238" s="151" t="s">
        <v>350</v>
      </c>
      <c r="AF238" s="254"/>
      <c r="AG238" s="256"/>
      <c r="AH238" s="174" t="s">
        <v>98</v>
      </c>
      <c r="AI238" s="151" t="s">
        <v>220</v>
      </c>
      <c r="AJ238" s="151"/>
      <c r="AK238" s="175"/>
      <c r="AL238" s="1273"/>
      <c r="AM238" s="1274"/>
      <c r="AN238" s="1274"/>
      <c r="AO238" s="1275"/>
    </row>
    <row r="239" spans="1:41" ht="18.75" hidden="1" customHeight="1">
      <c r="A239" s="135" t="s">
        <v>196</v>
      </c>
      <c r="B239" s="135" t="s">
        <v>196</v>
      </c>
      <c r="C239" s="135" t="s">
        <v>196</v>
      </c>
      <c r="D239" s="135" t="s">
        <v>196</v>
      </c>
      <c r="E239" s="135" t="s">
        <v>196</v>
      </c>
      <c r="F239" s="135" t="s">
        <v>132</v>
      </c>
      <c r="G239" s="135" t="s">
        <v>196</v>
      </c>
      <c r="H239" s="135" t="s">
        <v>196</v>
      </c>
      <c r="I239" s="135" t="s">
        <v>196</v>
      </c>
      <c r="J239" s="176"/>
      <c r="K239" s="177"/>
      <c r="L239" s="200"/>
      <c r="M239" s="236"/>
      <c r="N239" s="160"/>
      <c r="O239" s="180"/>
      <c r="P239" s="160"/>
      <c r="Q239" s="1265"/>
      <c r="R239" s="237" t="s">
        <v>98</v>
      </c>
      <c r="S239" s="199" t="s">
        <v>351</v>
      </c>
      <c r="T239" s="238"/>
      <c r="U239" s="244"/>
      <c r="V239" s="239" t="s">
        <v>98</v>
      </c>
      <c r="W239" s="199" t="s">
        <v>283</v>
      </c>
      <c r="X239" s="244"/>
      <c r="Y239" s="244"/>
      <c r="Z239" s="244"/>
      <c r="AA239" s="244"/>
      <c r="AB239" s="244"/>
      <c r="AC239" s="244"/>
      <c r="AD239" s="244"/>
      <c r="AE239" s="244"/>
      <c r="AF239" s="244"/>
      <c r="AG239" s="245"/>
      <c r="AH239" s="157" t="s">
        <v>98</v>
      </c>
      <c r="AI239" s="158" t="s">
        <v>224</v>
      </c>
      <c r="AJ239" s="189"/>
      <c r="AK239" s="190"/>
      <c r="AL239" s="1276"/>
      <c r="AM239" s="1277"/>
      <c r="AN239" s="1277"/>
      <c r="AO239" s="1278"/>
    </row>
    <row r="240" spans="1:41" ht="18.75" hidden="1" customHeight="1">
      <c r="A240" s="135" t="s">
        <v>196</v>
      </c>
      <c r="B240" s="135" t="s">
        <v>196</v>
      </c>
      <c r="C240" s="135" t="s">
        <v>196</v>
      </c>
      <c r="D240" s="135" t="s">
        <v>196</v>
      </c>
      <c r="E240" s="135" t="s">
        <v>196</v>
      </c>
      <c r="F240" s="135" t="s">
        <v>132</v>
      </c>
      <c r="G240" s="135" t="s">
        <v>196</v>
      </c>
      <c r="H240" s="135" t="s">
        <v>196</v>
      </c>
      <c r="I240" s="135" t="s">
        <v>196</v>
      </c>
      <c r="J240" s="176"/>
      <c r="K240" s="177"/>
      <c r="L240" s="200"/>
      <c r="M240" s="236"/>
      <c r="N240" s="160"/>
      <c r="O240" s="180"/>
      <c r="P240" s="160"/>
      <c r="Q240" s="1263" t="s">
        <v>216</v>
      </c>
      <c r="R240" s="205" t="s">
        <v>98</v>
      </c>
      <c r="S240" s="206" t="s">
        <v>217</v>
      </c>
      <c r="T240" s="206"/>
      <c r="U240" s="241"/>
      <c r="V240" s="210" t="s">
        <v>98</v>
      </c>
      <c r="W240" s="206" t="s">
        <v>316</v>
      </c>
      <c r="X240" s="206"/>
      <c r="Y240" s="241"/>
      <c r="Z240" s="210" t="s">
        <v>98</v>
      </c>
      <c r="AA240" s="241" t="s">
        <v>352</v>
      </c>
      <c r="AB240" s="241"/>
      <c r="AC240" s="241"/>
      <c r="AD240" s="210" t="s">
        <v>98</v>
      </c>
      <c r="AE240" s="241" t="s">
        <v>353</v>
      </c>
      <c r="AF240" s="202"/>
      <c r="AG240" s="203"/>
      <c r="AH240" s="194"/>
      <c r="AI240" s="189"/>
      <c r="AJ240" s="189"/>
      <c r="AK240" s="190"/>
      <c r="AL240" s="1276"/>
      <c r="AM240" s="1277"/>
      <c r="AN240" s="1277"/>
      <c r="AO240" s="1278"/>
    </row>
    <row r="241" spans="1:41" ht="18.75" hidden="1" customHeight="1">
      <c r="A241" s="135" t="s">
        <v>196</v>
      </c>
      <c r="B241" s="135" t="s">
        <v>196</v>
      </c>
      <c r="C241" s="135" t="s">
        <v>196</v>
      </c>
      <c r="D241" s="135" t="s">
        <v>196</v>
      </c>
      <c r="E241" s="135" t="s">
        <v>196</v>
      </c>
      <c r="F241" s="135" t="s">
        <v>132</v>
      </c>
      <c r="G241" s="135" t="s">
        <v>196</v>
      </c>
      <c r="H241" s="135" t="s">
        <v>196</v>
      </c>
      <c r="I241" s="135" t="s">
        <v>196</v>
      </c>
      <c r="J241" s="176"/>
      <c r="K241" s="177"/>
      <c r="L241" s="200"/>
      <c r="M241" s="236"/>
      <c r="N241" s="160"/>
      <c r="O241" s="180"/>
      <c r="P241" s="160"/>
      <c r="Q241" s="1265"/>
      <c r="R241" s="237" t="s">
        <v>98</v>
      </c>
      <c r="S241" s="244" t="s">
        <v>354</v>
      </c>
      <c r="T241" s="199"/>
      <c r="U241" s="244"/>
      <c r="V241" s="239" t="s">
        <v>98</v>
      </c>
      <c r="W241" s="199" t="s">
        <v>355</v>
      </c>
      <c r="X241" s="199"/>
      <c r="Y241" s="244"/>
      <c r="Z241" s="244"/>
      <c r="AA241" s="244"/>
      <c r="AB241" s="244"/>
      <c r="AC241" s="244"/>
      <c r="AD241" s="244"/>
      <c r="AE241" s="244"/>
      <c r="AF241" s="250"/>
      <c r="AG241" s="257"/>
      <c r="AH241" s="194"/>
      <c r="AI241" s="189"/>
      <c r="AJ241" s="189"/>
      <c r="AK241" s="190"/>
      <c r="AL241" s="1276"/>
      <c r="AM241" s="1277"/>
      <c r="AN241" s="1277"/>
      <c r="AO241" s="1278"/>
    </row>
    <row r="242" spans="1:41" ht="18.75" hidden="1" customHeight="1">
      <c r="A242" s="135" t="s">
        <v>196</v>
      </c>
      <c r="B242" s="135" t="s">
        <v>196</v>
      </c>
      <c r="C242" s="135" t="s">
        <v>196</v>
      </c>
      <c r="D242" s="135" t="s">
        <v>196</v>
      </c>
      <c r="E242" s="135" t="s">
        <v>196</v>
      </c>
      <c r="F242" s="135" t="s">
        <v>132</v>
      </c>
      <c r="G242" s="135" t="s">
        <v>196</v>
      </c>
      <c r="H242" s="135" t="s">
        <v>196</v>
      </c>
      <c r="I242" s="135" t="s">
        <v>196</v>
      </c>
      <c r="J242" s="176"/>
      <c r="K242" s="177"/>
      <c r="L242" s="200"/>
      <c r="M242" s="236"/>
      <c r="N242" s="160"/>
      <c r="O242" s="180"/>
      <c r="P242" s="160"/>
      <c r="Q242" s="198" t="s">
        <v>287</v>
      </c>
      <c r="R242" s="182" t="s">
        <v>98</v>
      </c>
      <c r="S242" s="183" t="s">
        <v>222</v>
      </c>
      <c r="T242" s="184"/>
      <c r="U242" s="185"/>
      <c r="V242" s="186" t="s">
        <v>98</v>
      </c>
      <c r="W242" s="183" t="s">
        <v>223</v>
      </c>
      <c r="X242" s="187"/>
      <c r="Y242" s="187"/>
      <c r="Z242" s="184"/>
      <c r="AA242" s="184"/>
      <c r="AB242" s="184"/>
      <c r="AC242" s="184"/>
      <c r="AD242" s="184"/>
      <c r="AE242" s="184"/>
      <c r="AF242" s="184"/>
      <c r="AG242" s="197"/>
      <c r="AH242" s="194"/>
      <c r="AI242" s="189"/>
      <c r="AJ242" s="189"/>
      <c r="AK242" s="190"/>
      <c r="AL242" s="1276"/>
      <c r="AM242" s="1277"/>
      <c r="AN242" s="1277"/>
      <c r="AO242" s="1278"/>
    </row>
    <row r="243" spans="1:41" ht="18.75" hidden="1" customHeight="1">
      <c r="A243" s="135" t="s">
        <v>196</v>
      </c>
      <c r="B243" s="135" t="s">
        <v>196</v>
      </c>
      <c r="C243" s="135" t="s">
        <v>196</v>
      </c>
      <c r="D243" s="135" t="s">
        <v>196</v>
      </c>
      <c r="E243" s="135" t="s">
        <v>196</v>
      </c>
      <c r="F243" s="135" t="s">
        <v>132</v>
      </c>
      <c r="G243" s="135" t="s">
        <v>196</v>
      </c>
      <c r="H243" s="135" t="s">
        <v>196</v>
      </c>
      <c r="I243" s="135" t="s">
        <v>196</v>
      </c>
      <c r="J243" s="176"/>
      <c r="K243" s="177"/>
      <c r="L243" s="200"/>
      <c r="M243" s="236"/>
      <c r="N243" s="160"/>
      <c r="O243" s="180"/>
      <c r="P243" s="160"/>
      <c r="Q243" s="198" t="s">
        <v>288</v>
      </c>
      <c r="R243" s="182" t="s">
        <v>98</v>
      </c>
      <c r="S243" s="183" t="s">
        <v>222</v>
      </c>
      <c r="T243" s="184"/>
      <c r="U243" s="185"/>
      <c r="V243" s="186" t="s">
        <v>98</v>
      </c>
      <c r="W243" s="183" t="s">
        <v>223</v>
      </c>
      <c r="X243" s="187"/>
      <c r="Y243" s="187"/>
      <c r="Z243" s="184"/>
      <c r="AA243" s="184"/>
      <c r="AB243" s="184"/>
      <c r="AC243" s="184"/>
      <c r="AD243" s="184"/>
      <c r="AE243" s="184"/>
      <c r="AF243" s="184"/>
      <c r="AG243" s="197"/>
      <c r="AH243" s="194"/>
      <c r="AI243" s="189"/>
      <c r="AJ243" s="189"/>
      <c r="AK243" s="190"/>
      <c r="AL243" s="1276"/>
      <c r="AM243" s="1277"/>
      <c r="AN243" s="1277"/>
      <c r="AO243" s="1278"/>
    </row>
    <row r="244" spans="1:41" ht="19.5" hidden="1" customHeight="1">
      <c r="A244" s="135" t="s">
        <v>196</v>
      </c>
      <c r="B244" s="135" t="s">
        <v>196</v>
      </c>
      <c r="C244" s="135" t="s">
        <v>196</v>
      </c>
      <c r="D244" s="135" t="s">
        <v>196</v>
      </c>
      <c r="E244" s="135" t="s">
        <v>196</v>
      </c>
      <c r="F244" s="135" t="s">
        <v>132</v>
      </c>
      <c r="G244" s="135" t="s">
        <v>196</v>
      </c>
      <c r="H244" s="135" t="s">
        <v>196</v>
      </c>
      <c r="I244" s="135" t="s">
        <v>196</v>
      </c>
      <c r="J244" s="176"/>
      <c r="K244" s="177"/>
      <c r="L244" s="178"/>
      <c r="M244" s="179"/>
      <c r="N244" s="160"/>
      <c r="O244" s="180"/>
      <c r="P244" s="191"/>
      <c r="Q244" s="192" t="s">
        <v>225</v>
      </c>
      <c r="R244" s="182" t="s">
        <v>98</v>
      </c>
      <c r="S244" s="183" t="s">
        <v>222</v>
      </c>
      <c r="T244" s="184"/>
      <c r="U244" s="185"/>
      <c r="V244" s="186" t="s">
        <v>98</v>
      </c>
      <c r="W244" s="183" t="s">
        <v>226</v>
      </c>
      <c r="X244" s="186"/>
      <c r="Y244" s="183"/>
      <c r="Z244" s="187"/>
      <c r="AA244" s="187"/>
      <c r="AB244" s="187"/>
      <c r="AC244" s="187"/>
      <c r="AD244" s="187"/>
      <c r="AE244" s="187"/>
      <c r="AF244" s="187"/>
      <c r="AG244" s="193"/>
      <c r="AH244" s="189"/>
      <c r="AI244" s="189"/>
      <c r="AJ244" s="189"/>
      <c r="AK244" s="190"/>
      <c r="AL244" s="1276"/>
      <c r="AM244" s="1277"/>
      <c r="AN244" s="1277"/>
      <c r="AO244" s="1278"/>
    </row>
    <row r="245" spans="1:41" ht="19.5" hidden="1" customHeight="1">
      <c r="A245" s="135" t="s">
        <v>196</v>
      </c>
      <c r="B245" s="135" t="s">
        <v>196</v>
      </c>
      <c r="C245" s="135" t="s">
        <v>196</v>
      </c>
      <c r="D245" s="135" t="s">
        <v>196</v>
      </c>
      <c r="E245" s="135" t="s">
        <v>196</v>
      </c>
      <c r="F245" s="135" t="s">
        <v>132</v>
      </c>
      <c r="G245" s="135" t="s">
        <v>196</v>
      </c>
      <c r="H245" s="135" t="s">
        <v>196</v>
      </c>
      <c r="I245" s="135" t="s">
        <v>196</v>
      </c>
      <c r="J245" s="176"/>
      <c r="K245" s="177"/>
      <c r="L245" s="178"/>
      <c r="M245" s="179"/>
      <c r="N245" s="160"/>
      <c r="O245" s="180"/>
      <c r="P245" s="191"/>
      <c r="Q245" s="192" t="s">
        <v>227</v>
      </c>
      <c r="R245" s="182" t="s">
        <v>98</v>
      </c>
      <c r="S245" s="183" t="s">
        <v>222</v>
      </c>
      <c r="T245" s="184"/>
      <c r="U245" s="185"/>
      <c r="V245" s="186" t="s">
        <v>98</v>
      </c>
      <c r="W245" s="183" t="s">
        <v>226</v>
      </c>
      <c r="X245" s="186"/>
      <c r="Y245" s="183"/>
      <c r="Z245" s="187"/>
      <c r="AA245" s="187"/>
      <c r="AB245" s="187"/>
      <c r="AC245" s="187"/>
      <c r="AD245" s="187"/>
      <c r="AE245" s="187"/>
      <c r="AF245" s="187"/>
      <c r="AG245" s="193"/>
      <c r="AH245" s="189"/>
      <c r="AI245" s="189"/>
      <c r="AJ245" s="189"/>
      <c r="AK245" s="190"/>
      <c r="AL245" s="1276"/>
      <c r="AM245" s="1277"/>
      <c r="AN245" s="1277"/>
      <c r="AO245" s="1278"/>
    </row>
    <row r="246" spans="1:41" ht="18.75" hidden="1" customHeight="1">
      <c r="A246" s="135" t="s">
        <v>196</v>
      </c>
      <c r="B246" s="135" t="s">
        <v>196</v>
      </c>
      <c r="C246" s="135" t="s">
        <v>196</v>
      </c>
      <c r="D246" s="135" t="s">
        <v>196</v>
      </c>
      <c r="E246" s="135" t="s">
        <v>196</v>
      </c>
      <c r="F246" s="135" t="s">
        <v>132</v>
      </c>
      <c r="G246" s="135" t="s">
        <v>196</v>
      </c>
      <c r="H246" s="135" t="s">
        <v>196</v>
      </c>
      <c r="I246" s="135" t="s">
        <v>196</v>
      </c>
      <c r="J246" s="176"/>
      <c r="K246" s="177"/>
      <c r="L246" s="200"/>
      <c r="M246" s="236"/>
      <c r="N246" s="160"/>
      <c r="O246" s="180"/>
      <c r="P246" s="160"/>
      <c r="Q246" s="1257" t="s">
        <v>289</v>
      </c>
      <c r="R246" s="1280" t="s">
        <v>98</v>
      </c>
      <c r="S246" s="1282" t="s">
        <v>217</v>
      </c>
      <c r="T246" s="1282"/>
      <c r="U246" s="1284" t="s">
        <v>98</v>
      </c>
      <c r="V246" s="1282" t="s">
        <v>232</v>
      </c>
      <c r="W246" s="1282"/>
      <c r="X246" s="241"/>
      <c r="Y246" s="241"/>
      <c r="Z246" s="241"/>
      <c r="AA246" s="241"/>
      <c r="AB246" s="241"/>
      <c r="AC246" s="241"/>
      <c r="AD246" s="241"/>
      <c r="AE246" s="241"/>
      <c r="AF246" s="241"/>
      <c r="AG246" s="242"/>
      <c r="AH246" s="194"/>
      <c r="AI246" s="189"/>
      <c r="AJ246" s="189"/>
      <c r="AK246" s="190"/>
      <c r="AL246" s="1276"/>
      <c r="AM246" s="1277"/>
      <c r="AN246" s="1277"/>
      <c r="AO246" s="1278"/>
    </row>
    <row r="247" spans="1:41" ht="18.75" hidden="1" customHeight="1">
      <c r="A247" s="135" t="s">
        <v>196</v>
      </c>
      <c r="B247" s="135" t="s">
        <v>196</v>
      </c>
      <c r="C247" s="135" t="s">
        <v>196</v>
      </c>
      <c r="D247" s="135" t="s">
        <v>196</v>
      </c>
      <c r="E247" s="135" t="s">
        <v>196</v>
      </c>
      <c r="F247" s="135" t="s">
        <v>132</v>
      </c>
      <c r="G247" s="135" t="s">
        <v>196</v>
      </c>
      <c r="H247" s="135" t="s">
        <v>196</v>
      </c>
      <c r="I247" s="135" t="s">
        <v>196</v>
      </c>
      <c r="J247" s="176"/>
      <c r="K247" s="177"/>
      <c r="L247" s="200"/>
      <c r="M247" s="236"/>
      <c r="N247" s="160"/>
      <c r="O247" s="180"/>
      <c r="P247" s="160"/>
      <c r="Q247" s="1279"/>
      <c r="R247" s="1281"/>
      <c r="S247" s="1283"/>
      <c r="T247" s="1283"/>
      <c r="U247" s="1285"/>
      <c r="V247" s="1283"/>
      <c r="W247" s="1283"/>
      <c r="X247" s="244"/>
      <c r="Y247" s="244"/>
      <c r="Z247" s="244"/>
      <c r="AA247" s="244"/>
      <c r="AB247" s="244"/>
      <c r="AC247" s="244"/>
      <c r="AD247" s="244"/>
      <c r="AE247" s="244"/>
      <c r="AF247" s="244"/>
      <c r="AG247" s="245"/>
      <c r="AH247" s="194"/>
      <c r="AI247" s="189"/>
      <c r="AJ247" s="189"/>
      <c r="AK247" s="190"/>
      <c r="AL247" s="1276"/>
      <c r="AM247" s="1277"/>
      <c r="AN247" s="1277"/>
      <c r="AO247" s="1278"/>
    </row>
    <row r="248" spans="1:41" ht="18.75" hidden="1" customHeight="1">
      <c r="A248" s="135" t="s">
        <v>196</v>
      </c>
      <c r="B248" s="135" t="s">
        <v>196</v>
      </c>
      <c r="C248" s="135" t="s">
        <v>196</v>
      </c>
      <c r="D248" s="135" t="s">
        <v>196</v>
      </c>
      <c r="E248" s="135" t="s">
        <v>196</v>
      </c>
      <c r="F248" s="135" t="s">
        <v>132</v>
      </c>
      <c r="G248" s="135" t="s">
        <v>196</v>
      </c>
      <c r="H248" s="135" t="s">
        <v>196</v>
      </c>
      <c r="I248" s="135" t="s">
        <v>196</v>
      </c>
      <c r="J248" s="176"/>
      <c r="K248" s="177"/>
      <c r="L248" s="200"/>
      <c r="M248" s="236"/>
      <c r="N248" s="160"/>
      <c r="O248" s="180"/>
      <c r="P248" s="160"/>
      <c r="Q248" s="198" t="s">
        <v>356</v>
      </c>
      <c r="R248" s="182" t="s">
        <v>98</v>
      </c>
      <c r="S248" s="183" t="s">
        <v>357</v>
      </c>
      <c r="T248" s="184"/>
      <c r="U248" s="185"/>
      <c r="V248" s="186" t="s">
        <v>98</v>
      </c>
      <c r="W248" s="183" t="s">
        <v>358</v>
      </c>
      <c r="X248" s="187"/>
      <c r="Y248" s="187"/>
      <c r="Z248" s="184"/>
      <c r="AA248" s="184"/>
      <c r="AB248" s="184"/>
      <c r="AC248" s="184"/>
      <c r="AD248" s="184"/>
      <c r="AE248" s="184"/>
      <c r="AF248" s="184"/>
      <c r="AG248" s="197"/>
      <c r="AH248" s="194"/>
      <c r="AI248" s="189"/>
      <c r="AJ248" s="189"/>
      <c r="AK248" s="190"/>
      <c r="AL248" s="1276"/>
      <c r="AM248" s="1277"/>
      <c r="AN248" s="1277"/>
      <c r="AO248" s="1278"/>
    </row>
    <row r="249" spans="1:41" ht="18.75" hidden="1" customHeight="1">
      <c r="A249" s="135" t="s">
        <v>196</v>
      </c>
      <c r="B249" s="135" t="s">
        <v>196</v>
      </c>
      <c r="C249" s="135" t="s">
        <v>196</v>
      </c>
      <c r="D249" s="135" t="s">
        <v>196</v>
      </c>
      <c r="E249" s="135" t="s">
        <v>196</v>
      </c>
      <c r="F249" s="135" t="s">
        <v>132</v>
      </c>
      <c r="G249" s="135" t="s">
        <v>196</v>
      </c>
      <c r="H249" s="135" t="s">
        <v>196</v>
      </c>
      <c r="I249" s="135" t="s">
        <v>196</v>
      </c>
      <c r="J249" s="176"/>
      <c r="K249" s="177"/>
      <c r="L249" s="200"/>
      <c r="M249" s="236"/>
      <c r="N249" s="160"/>
      <c r="O249" s="180"/>
      <c r="P249" s="160"/>
      <c r="Q249" s="198" t="s">
        <v>359</v>
      </c>
      <c r="R249" s="182" t="s">
        <v>98</v>
      </c>
      <c r="S249" s="183" t="s">
        <v>357</v>
      </c>
      <c r="T249" s="184"/>
      <c r="U249" s="185"/>
      <c r="V249" s="186" t="s">
        <v>98</v>
      </c>
      <c r="W249" s="183" t="s">
        <v>358</v>
      </c>
      <c r="X249" s="187"/>
      <c r="Y249" s="187"/>
      <c r="Z249" s="184"/>
      <c r="AA249" s="184"/>
      <c r="AB249" s="184"/>
      <c r="AC249" s="184"/>
      <c r="AD249" s="184"/>
      <c r="AE249" s="184"/>
      <c r="AF249" s="184"/>
      <c r="AG249" s="197"/>
      <c r="AH249" s="194"/>
      <c r="AI249" s="189"/>
      <c r="AJ249" s="189"/>
      <c r="AK249" s="190"/>
      <c r="AL249" s="1276"/>
      <c r="AM249" s="1277"/>
      <c r="AN249" s="1277"/>
      <c r="AO249" s="1278"/>
    </row>
    <row r="250" spans="1:41" ht="18.75" hidden="1" customHeight="1">
      <c r="A250" s="135" t="s">
        <v>196</v>
      </c>
      <c r="B250" s="135" t="s">
        <v>196</v>
      </c>
      <c r="C250" s="135" t="s">
        <v>196</v>
      </c>
      <c r="D250" s="135" t="s">
        <v>196</v>
      </c>
      <c r="E250" s="135" t="s">
        <v>196</v>
      </c>
      <c r="F250" s="135" t="s">
        <v>132</v>
      </c>
      <c r="G250" s="135" t="s">
        <v>196</v>
      </c>
      <c r="H250" s="135" t="s">
        <v>196</v>
      </c>
      <c r="I250" s="135" t="s">
        <v>196</v>
      </c>
      <c r="J250" s="176"/>
      <c r="K250" s="177"/>
      <c r="L250" s="200"/>
      <c r="M250" s="236"/>
      <c r="N250" s="160"/>
      <c r="O250" s="180"/>
      <c r="P250" s="160"/>
      <c r="Q250" s="198" t="s">
        <v>360</v>
      </c>
      <c r="R250" s="237" t="s">
        <v>98</v>
      </c>
      <c r="S250" s="199" t="s">
        <v>217</v>
      </c>
      <c r="T250" s="238"/>
      <c r="U250" s="239" t="s">
        <v>98</v>
      </c>
      <c r="V250" s="199" t="s">
        <v>232</v>
      </c>
      <c r="W250" s="204"/>
      <c r="X250" s="187"/>
      <c r="Y250" s="184"/>
      <c r="Z250" s="184"/>
      <c r="AA250" s="184"/>
      <c r="AB250" s="184"/>
      <c r="AC250" s="184"/>
      <c r="AD250" s="184"/>
      <c r="AE250" s="184"/>
      <c r="AF250" s="184"/>
      <c r="AG250" s="197"/>
      <c r="AH250" s="194"/>
      <c r="AI250" s="189"/>
      <c r="AJ250" s="189"/>
      <c r="AK250" s="190"/>
      <c r="AL250" s="1276"/>
      <c r="AM250" s="1277"/>
      <c r="AN250" s="1277"/>
      <c r="AO250" s="1278"/>
    </row>
    <row r="251" spans="1:41" ht="18.75" hidden="1" customHeight="1">
      <c r="A251" s="135" t="s">
        <v>196</v>
      </c>
      <c r="B251" s="135" t="s">
        <v>196</v>
      </c>
      <c r="C251" s="135" t="s">
        <v>196</v>
      </c>
      <c r="D251" s="135" t="s">
        <v>196</v>
      </c>
      <c r="E251" s="135" t="s">
        <v>196</v>
      </c>
      <c r="F251" s="135" t="s">
        <v>132</v>
      </c>
      <c r="G251" s="135" t="s">
        <v>196</v>
      </c>
      <c r="H251" s="135" t="s">
        <v>196</v>
      </c>
      <c r="I251" s="135" t="s">
        <v>196</v>
      </c>
      <c r="J251" s="176"/>
      <c r="K251" s="177"/>
      <c r="L251" s="200"/>
      <c r="M251" s="236"/>
      <c r="N251" s="160"/>
      <c r="O251" s="180"/>
      <c r="P251" s="160"/>
      <c r="Q251" s="198" t="s">
        <v>308</v>
      </c>
      <c r="R251" s="237" t="s">
        <v>98</v>
      </c>
      <c r="S251" s="199" t="s">
        <v>217</v>
      </c>
      <c r="T251" s="238"/>
      <c r="U251" s="239" t="s">
        <v>98</v>
      </c>
      <c r="V251" s="199" t="s">
        <v>232</v>
      </c>
      <c r="W251" s="204"/>
      <c r="X251" s="187"/>
      <c r="Y251" s="184"/>
      <c r="Z251" s="184"/>
      <c r="AA251" s="184"/>
      <c r="AB251" s="184"/>
      <c r="AC251" s="184"/>
      <c r="AD251" s="184"/>
      <c r="AE251" s="184"/>
      <c r="AF251" s="184"/>
      <c r="AG251" s="197"/>
      <c r="AH251" s="194"/>
      <c r="AI251" s="189"/>
      <c r="AJ251" s="189"/>
      <c r="AK251" s="190"/>
      <c r="AL251" s="1276"/>
      <c r="AM251" s="1277"/>
      <c r="AN251" s="1277"/>
      <c r="AO251" s="1278"/>
    </row>
    <row r="252" spans="1:41" ht="18.75" hidden="1" customHeight="1">
      <c r="A252" s="135" t="s">
        <v>196</v>
      </c>
      <c r="B252" s="135" t="s">
        <v>196</v>
      </c>
      <c r="C252" s="135" t="s">
        <v>196</v>
      </c>
      <c r="D252" s="135" t="s">
        <v>196</v>
      </c>
      <c r="E252" s="135" t="s">
        <v>196</v>
      </c>
      <c r="F252" s="135" t="s">
        <v>132</v>
      </c>
      <c r="G252" s="135" t="s">
        <v>196</v>
      </c>
      <c r="H252" s="135" t="s">
        <v>196</v>
      </c>
      <c r="I252" s="135" t="s">
        <v>196</v>
      </c>
      <c r="J252" s="176"/>
      <c r="K252" s="177"/>
      <c r="L252" s="200"/>
      <c r="M252" s="236"/>
      <c r="N252" s="160"/>
      <c r="O252" s="157" t="s">
        <v>98</v>
      </c>
      <c r="P252" s="160" t="s">
        <v>379</v>
      </c>
      <c r="Q252" s="198" t="s">
        <v>309</v>
      </c>
      <c r="R252" s="237" t="s">
        <v>98</v>
      </c>
      <c r="S252" s="199" t="s">
        <v>217</v>
      </c>
      <c r="T252" s="238"/>
      <c r="U252" s="239" t="s">
        <v>98</v>
      </c>
      <c r="V252" s="199" t="s">
        <v>232</v>
      </c>
      <c r="W252" s="204"/>
      <c r="X252" s="187"/>
      <c r="Y252" s="184"/>
      <c r="Z252" s="184"/>
      <c r="AA252" s="184"/>
      <c r="AB252" s="184"/>
      <c r="AC252" s="184"/>
      <c r="AD252" s="184"/>
      <c r="AE252" s="184"/>
      <c r="AF252" s="184"/>
      <c r="AG252" s="197"/>
      <c r="AH252" s="194"/>
      <c r="AI252" s="189"/>
      <c r="AJ252" s="189"/>
      <c r="AK252" s="190"/>
      <c r="AL252" s="1276"/>
      <c r="AM252" s="1277"/>
      <c r="AN252" s="1277"/>
      <c r="AO252" s="1278"/>
    </row>
    <row r="253" spans="1:41" ht="18.75" hidden="1" customHeight="1">
      <c r="A253" s="135" t="s">
        <v>196</v>
      </c>
      <c r="B253" s="135" t="s">
        <v>196</v>
      </c>
      <c r="C253" s="135" t="s">
        <v>196</v>
      </c>
      <c r="D253" s="135" t="s">
        <v>196</v>
      </c>
      <c r="E253" s="135" t="s">
        <v>196</v>
      </c>
      <c r="F253" s="135" t="s">
        <v>132</v>
      </c>
      <c r="G253" s="135" t="s">
        <v>196</v>
      </c>
      <c r="H253" s="135" t="s">
        <v>196</v>
      </c>
      <c r="I253" s="135" t="s">
        <v>196</v>
      </c>
      <c r="J253" s="157" t="s">
        <v>98</v>
      </c>
      <c r="K253" s="177">
        <v>55</v>
      </c>
      <c r="L253" s="200" t="s">
        <v>362</v>
      </c>
      <c r="M253" s="157" t="s">
        <v>98</v>
      </c>
      <c r="N253" s="160" t="s">
        <v>380</v>
      </c>
      <c r="O253" s="157" t="s">
        <v>98</v>
      </c>
      <c r="P253" s="160" t="s">
        <v>381</v>
      </c>
      <c r="Q253" s="1263" t="s">
        <v>365</v>
      </c>
      <c r="R253" s="205" t="s">
        <v>98</v>
      </c>
      <c r="S253" s="206" t="s">
        <v>334</v>
      </c>
      <c r="T253" s="206"/>
      <c r="U253" s="202"/>
      <c r="V253" s="202"/>
      <c r="W253" s="202"/>
      <c r="X253" s="202"/>
      <c r="Y253" s="210" t="s">
        <v>98</v>
      </c>
      <c r="Z253" s="206" t="s">
        <v>335</v>
      </c>
      <c r="AA253" s="202"/>
      <c r="AB253" s="202"/>
      <c r="AC253" s="202"/>
      <c r="AD253" s="202"/>
      <c r="AE253" s="202"/>
      <c r="AF253" s="202"/>
      <c r="AG253" s="203"/>
      <c r="AH253" s="194"/>
      <c r="AI253" s="189"/>
      <c r="AJ253" s="189"/>
      <c r="AK253" s="190"/>
      <c r="AL253" s="1276"/>
      <c r="AM253" s="1277"/>
      <c r="AN253" s="1277"/>
      <c r="AO253" s="1278"/>
    </row>
    <row r="254" spans="1:41" ht="18.75" hidden="1" customHeight="1">
      <c r="A254" s="135" t="s">
        <v>196</v>
      </c>
      <c r="B254" s="135" t="s">
        <v>196</v>
      </c>
      <c r="C254" s="135" t="s">
        <v>196</v>
      </c>
      <c r="D254" s="135" t="s">
        <v>196</v>
      </c>
      <c r="E254" s="135" t="s">
        <v>196</v>
      </c>
      <c r="F254" s="135" t="s">
        <v>132</v>
      </c>
      <c r="G254" s="135" t="s">
        <v>196</v>
      </c>
      <c r="H254" s="135" t="s">
        <v>196</v>
      </c>
      <c r="I254" s="135" t="s">
        <v>196</v>
      </c>
      <c r="J254" s="176"/>
      <c r="K254" s="177"/>
      <c r="L254" s="200"/>
      <c r="M254" s="236"/>
      <c r="N254" s="160"/>
      <c r="O254" s="157" t="s">
        <v>98</v>
      </c>
      <c r="P254" s="160" t="s">
        <v>382</v>
      </c>
      <c r="Q254" s="1265"/>
      <c r="R254" s="237" t="s">
        <v>98</v>
      </c>
      <c r="S254" s="199" t="s">
        <v>367</v>
      </c>
      <c r="T254" s="250"/>
      <c r="U254" s="250"/>
      <c r="V254" s="250"/>
      <c r="W254" s="250"/>
      <c r="X254" s="250"/>
      <c r="Y254" s="250"/>
      <c r="Z254" s="244"/>
      <c r="AA254" s="250"/>
      <c r="AB254" s="250"/>
      <c r="AC254" s="250"/>
      <c r="AD254" s="250"/>
      <c r="AE254" s="250"/>
      <c r="AF254" s="250"/>
      <c r="AG254" s="257"/>
      <c r="AH254" s="194"/>
      <c r="AI254" s="189"/>
      <c r="AJ254" s="189"/>
      <c r="AK254" s="190"/>
      <c r="AL254" s="1276"/>
      <c r="AM254" s="1277"/>
      <c r="AN254" s="1277"/>
      <c r="AO254" s="1278"/>
    </row>
    <row r="255" spans="1:41" ht="18.75" hidden="1" customHeight="1">
      <c r="A255" s="135" t="s">
        <v>196</v>
      </c>
      <c r="B255" s="135" t="s">
        <v>196</v>
      </c>
      <c r="C255" s="135" t="s">
        <v>196</v>
      </c>
      <c r="D255" s="135" t="s">
        <v>196</v>
      </c>
      <c r="E255" s="135" t="s">
        <v>196</v>
      </c>
      <c r="F255" s="135" t="s">
        <v>132</v>
      </c>
      <c r="G255" s="135" t="s">
        <v>196</v>
      </c>
      <c r="H255" s="135" t="s">
        <v>196</v>
      </c>
      <c r="I255" s="135" t="s">
        <v>196</v>
      </c>
      <c r="J255" s="176"/>
      <c r="K255" s="177"/>
      <c r="L255" s="200"/>
      <c r="M255" s="236"/>
      <c r="N255" s="160"/>
      <c r="O255" s="180"/>
      <c r="P255" s="160"/>
      <c r="Q255" s="1263" t="s">
        <v>341</v>
      </c>
      <c r="R255" s="205" t="s">
        <v>98</v>
      </c>
      <c r="S255" s="206" t="s">
        <v>368</v>
      </c>
      <c r="T255" s="248"/>
      <c r="U255" s="249"/>
      <c r="V255" s="210" t="s">
        <v>98</v>
      </c>
      <c r="W255" s="206" t="s">
        <v>369</v>
      </c>
      <c r="X255" s="202"/>
      <c r="Y255" s="202"/>
      <c r="Z255" s="210" t="s">
        <v>98</v>
      </c>
      <c r="AA255" s="206" t="s">
        <v>370</v>
      </c>
      <c r="AB255" s="202"/>
      <c r="AC255" s="202"/>
      <c r="AD255" s="202"/>
      <c r="AE255" s="202"/>
      <c r="AF255" s="202"/>
      <c r="AG255" s="203"/>
      <c r="AH255" s="194"/>
      <c r="AI255" s="189"/>
      <c r="AJ255" s="189"/>
      <c r="AK255" s="190"/>
      <c r="AL255" s="1276"/>
      <c r="AM255" s="1277"/>
      <c r="AN255" s="1277"/>
      <c r="AO255" s="1278"/>
    </row>
    <row r="256" spans="1:41" ht="18.75" hidden="1" customHeight="1">
      <c r="A256" s="135" t="s">
        <v>196</v>
      </c>
      <c r="B256" s="135" t="s">
        <v>196</v>
      </c>
      <c r="C256" s="135" t="s">
        <v>196</v>
      </c>
      <c r="D256" s="135" t="s">
        <v>196</v>
      </c>
      <c r="E256" s="135" t="s">
        <v>196</v>
      </c>
      <c r="F256" s="135" t="s">
        <v>132</v>
      </c>
      <c r="G256" s="135" t="s">
        <v>196</v>
      </c>
      <c r="H256" s="135" t="s">
        <v>196</v>
      </c>
      <c r="I256" s="135" t="s">
        <v>196</v>
      </c>
      <c r="J256" s="176"/>
      <c r="K256" s="177"/>
      <c r="L256" s="200"/>
      <c r="M256" s="236"/>
      <c r="N256" s="160"/>
      <c r="O256" s="180"/>
      <c r="P256" s="160"/>
      <c r="Q256" s="1265"/>
      <c r="R256" s="237" t="s">
        <v>98</v>
      </c>
      <c r="S256" s="199" t="s">
        <v>371</v>
      </c>
      <c r="T256" s="250"/>
      <c r="U256" s="250"/>
      <c r="V256" s="250"/>
      <c r="W256" s="250"/>
      <c r="X256" s="250"/>
      <c r="Y256" s="250"/>
      <c r="Z256" s="239" t="s">
        <v>98</v>
      </c>
      <c r="AA256" s="199" t="s">
        <v>372</v>
      </c>
      <c r="AB256" s="244"/>
      <c r="AC256" s="250"/>
      <c r="AD256" s="250"/>
      <c r="AE256" s="250"/>
      <c r="AF256" s="250"/>
      <c r="AG256" s="257"/>
      <c r="AH256" s="194"/>
      <c r="AI256" s="189"/>
      <c r="AJ256" s="189"/>
      <c r="AK256" s="190"/>
      <c r="AL256" s="1276"/>
      <c r="AM256" s="1277"/>
      <c r="AN256" s="1277"/>
      <c r="AO256" s="1278"/>
    </row>
    <row r="257" spans="1:41" ht="18.75" hidden="1" customHeight="1">
      <c r="A257" s="135" t="s">
        <v>196</v>
      </c>
      <c r="B257" s="135" t="s">
        <v>196</v>
      </c>
      <c r="C257" s="135" t="s">
        <v>196</v>
      </c>
      <c r="D257" s="135" t="s">
        <v>196</v>
      </c>
      <c r="E257" s="135" t="s">
        <v>196</v>
      </c>
      <c r="F257" s="135" t="s">
        <v>132</v>
      </c>
      <c r="G257" s="135" t="s">
        <v>196</v>
      </c>
      <c r="H257" s="135" t="s">
        <v>196</v>
      </c>
      <c r="I257" s="135" t="s">
        <v>196</v>
      </c>
      <c r="J257" s="176"/>
      <c r="K257" s="177"/>
      <c r="L257" s="200"/>
      <c r="M257" s="236"/>
      <c r="N257" s="160"/>
      <c r="O257" s="180"/>
      <c r="P257" s="160"/>
      <c r="Q257" s="1257" t="s">
        <v>373</v>
      </c>
      <c r="R257" s="1280" t="s">
        <v>98</v>
      </c>
      <c r="S257" s="1282" t="s">
        <v>217</v>
      </c>
      <c r="T257" s="1282"/>
      <c r="U257" s="1284" t="s">
        <v>98</v>
      </c>
      <c r="V257" s="1282" t="s">
        <v>374</v>
      </c>
      <c r="W257" s="1282"/>
      <c r="X257" s="1282"/>
      <c r="Y257" s="1284" t="s">
        <v>98</v>
      </c>
      <c r="Z257" s="1282" t="s">
        <v>375</v>
      </c>
      <c r="AA257" s="1282"/>
      <c r="AB257" s="1282"/>
      <c r="AC257" s="1284" t="s">
        <v>98</v>
      </c>
      <c r="AD257" s="1282" t="s">
        <v>376</v>
      </c>
      <c r="AE257" s="1282"/>
      <c r="AF257" s="1282"/>
      <c r="AG257" s="1289"/>
      <c r="AH257" s="194"/>
      <c r="AI257" s="189"/>
      <c r="AJ257" s="189"/>
      <c r="AK257" s="190"/>
      <c r="AL257" s="1276"/>
      <c r="AM257" s="1277"/>
      <c r="AN257" s="1277"/>
      <c r="AO257" s="1278"/>
    </row>
    <row r="258" spans="1:41" ht="18.75" hidden="1" customHeight="1">
      <c r="A258" s="135" t="s">
        <v>196</v>
      </c>
      <c r="B258" s="135" t="s">
        <v>196</v>
      </c>
      <c r="C258" s="135" t="s">
        <v>196</v>
      </c>
      <c r="D258" s="135" t="s">
        <v>196</v>
      </c>
      <c r="E258" s="135" t="s">
        <v>196</v>
      </c>
      <c r="F258" s="135" t="s">
        <v>132</v>
      </c>
      <c r="G258" s="135" t="s">
        <v>196</v>
      </c>
      <c r="H258" s="135" t="s">
        <v>196</v>
      </c>
      <c r="I258" s="135" t="s">
        <v>196</v>
      </c>
      <c r="J258" s="176"/>
      <c r="K258" s="177"/>
      <c r="L258" s="200"/>
      <c r="M258" s="236"/>
      <c r="N258" s="160"/>
      <c r="O258" s="180"/>
      <c r="P258" s="160"/>
      <c r="Q258" s="1279"/>
      <c r="R258" s="1281"/>
      <c r="S258" s="1283"/>
      <c r="T258" s="1283"/>
      <c r="U258" s="1285"/>
      <c r="V258" s="1283"/>
      <c r="W258" s="1283"/>
      <c r="X258" s="1283"/>
      <c r="Y258" s="1285"/>
      <c r="Z258" s="1283"/>
      <c r="AA258" s="1283"/>
      <c r="AB258" s="1283"/>
      <c r="AC258" s="1285"/>
      <c r="AD258" s="1283"/>
      <c r="AE258" s="1283"/>
      <c r="AF258" s="1283"/>
      <c r="AG258" s="1290"/>
      <c r="AH258" s="194"/>
      <c r="AI258" s="189"/>
      <c r="AJ258" s="189"/>
      <c r="AK258" s="190"/>
      <c r="AL258" s="1276"/>
      <c r="AM258" s="1277"/>
      <c r="AN258" s="1277"/>
      <c r="AO258" s="1278"/>
    </row>
    <row r="259" spans="1:41" ht="18.75" hidden="1" customHeight="1">
      <c r="A259" s="135" t="s">
        <v>196</v>
      </c>
      <c r="B259" s="135" t="s">
        <v>196</v>
      </c>
      <c r="C259" s="135" t="s">
        <v>196</v>
      </c>
      <c r="D259" s="135" t="s">
        <v>196</v>
      </c>
      <c r="E259" s="135" t="s">
        <v>196</v>
      </c>
      <c r="F259" s="135" t="s">
        <v>132</v>
      </c>
      <c r="G259" s="135" t="s">
        <v>196</v>
      </c>
      <c r="H259" s="135" t="s">
        <v>196</v>
      </c>
      <c r="I259" s="135" t="s">
        <v>196</v>
      </c>
      <c r="J259" s="176"/>
      <c r="K259" s="177"/>
      <c r="L259" s="200"/>
      <c r="M259" s="236"/>
      <c r="N259" s="160"/>
      <c r="O259" s="180"/>
      <c r="P259" s="160"/>
      <c r="Q259" s="196" t="s">
        <v>377</v>
      </c>
      <c r="R259" s="237" t="s">
        <v>98</v>
      </c>
      <c r="S259" s="199" t="s">
        <v>217</v>
      </c>
      <c r="T259" s="238"/>
      <c r="U259" s="239" t="s">
        <v>98</v>
      </c>
      <c r="V259" s="199" t="s">
        <v>232</v>
      </c>
      <c r="W259" s="204"/>
      <c r="X259" s="187"/>
      <c r="Y259" s="184"/>
      <c r="Z259" s="184"/>
      <c r="AA259" s="184"/>
      <c r="AB259" s="184"/>
      <c r="AC259" s="184"/>
      <c r="AD259" s="184"/>
      <c r="AE259" s="184"/>
      <c r="AF259" s="184"/>
      <c r="AG259" s="197"/>
      <c r="AH259" s="194"/>
      <c r="AI259" s="189"/>
      <c r="AJ259" s="189"/>
      <c r="AK259" s="190"/>
      <c r="AL259" s="1276"/>
      <c r="AM259" s="1277"/>
      <c r="AN259" s="1277"/>
      <c r="AO259" s="1278"/>
    </row>
    <row r="260" spans="1:41" ht="18.75" hidden="1" customHeight="1">
      <c r="A260" s="135" t="s">
        <v>196</v>
      </c>
      <c r="B260" s="135" t="s">
        <v>196</v>
      </c>
      <c r="C260" s="135" t="s">
        <v>196</v>
      </c>
      <c r="D260" s="135" t="s">
        <v>196</v>
      </c>
      <c r="E260" s="135" t="s">
        <v>196</v>
      </c>
      <c r="F260" s="135" t="s">
        <v>132</v>
      </c>
      <c r="G260" s="135" t="s">
        <v>196</v>
      </c>
      <c r="H260" s="135" t="s">
        <v>196</v>
      </c>
      <c r="I260" s="135" t="s">
        <v>196</v>
      </c>
      <c r="J260" s="176"/>
      <c r="K260" s="177"/>
      <c r="L260" s="200"/>
      <c r="M260" s="236"/>
      <c r="N260" s="160"/>
      <c r="O260" s="180"/>
      <c r="P260" s="160"/>
      <c r="Q260" s="198" t="s">
        <v>56</v>
      </c>
      <c r="R260" s="182" t="s">
        <v>98</v>
      </c>
      <c r="S260" s="183" t="s">
        <v>217</v>
      </c>
      <c r="T260" s="183"/>
      <c r="U260" s="186" t="s">
        <v>98</v>
      </c>
      <c r="V260" s="183" t="s">
        <v>229</v>
      </c>
      <c r="W260" s="183"/>
      <c r="X260" s="186" t="s">
        <v>98</v>
      </c>
      <c r="Y260" s="183" t="s">
        <v>230</v>
      </c>
      <c r="Z260" s="187"/>
      <c r="AA260" s="184"/>
      <c r="AB260" s="184"/>
      <c r="AC260" s="184"/>
      <c r="AD260" s="184"/>
      <c r="AE260" s="184"/>
      <c r="AF260" s="184"/>
      <c r="AG260" s="197"/>
      <c r="AH260" s="194"/>
      <c r="AI260" s="189"/>
      <c r="AJ260" s="189"/>
      <c r="AK260" s="190"/>
      <c r="AL260" s="1276"/>
      <c r="AM260" s="1277"/>
      <c r="AN260" s="1277"/>
      <c r="AO260" s="1278"/>
    </row>
    <row r="261" spans="1:41" ht="18.75" hidden="1" customHeight="1">
      <c r="A261" s="135" t="s">
        <v>196</v>
      </c>
      <c r="B261" s="135" t="s">
        <v>196</v>
      </c>
      <c r="C261" s="135" t="s">
        <v>196</v>
      </c>
      <c r="D261" s="135" t="s">
        <v>196</v>
      </c>
      <c r="E261" s="135" t="s">
        <v>196</v>
      </c>
      <c r="F261" s="135" t="s">
        <v>132</v>
      </c>
      <c r="G261" s="135" t="s">
        <v>196</v>
      </c>
      <c r="H261" s="135" t="s">
        <v>196</v>
      </c>
      <c r="I261" s="135" t="s">
        <v>196</v>
      </c>
      <c r="J261" s="176"/>
      <c r="K261" s="177"/>
      <c r="L261" s="200"/>
      <c r="M261" s="236"/>
      <c r="N261" s="160"/>
      <c r="O261" s="180"/>
      <c r="P261" s="160"/>
      <c r="Q261" s="198" t="s">
        <v>158</v>
      </c>
      <c r="R261" s="182" t="s">
        <v>98</v>
      </c>
      <c r="S261" s="183" t="s">
        <v>217</v>
      </c>
      <c r="T261" s="183"/>
      <c r="U261" s="186" t="s">
        <v>98</v>
      </c>
      <c r="V261" s="183" t="s">
        <v>229</v>
      </c>
      <c r="W261" s="183"/>
      <c r="X261" s="186" t="s">
        <v>98</v>
      </c>
      <c r="Y261" s="183" t="s">
        <v>230</v>
      </c>
      <c r="Z261" s="184"/>
      <c r="AA261" s="184"/>
      <c r="AB261" s="184"/>
      <c r="AC261" s="184"/>
      <c r="AD261" s="184"/>
      <c r="AE261" s="184"/>
      <c r="AF261" s="184"/>
      <c r="AG261" s="197"/>
      <c r="AH261" s="194"/>
      <c r="AI261" s="189"/>
      <c r="AJ261" s="189"/>
      <c r="AK261" s="190"/>
      <c r="AL261" s="1276"/>
      <c r="AM261" s="1277"/>
      <c r="AN261" s="1277"/>
      <c r="AO261" s="1278"/>
    </row>
    <row r="262" spans="1:41" ht="18.75" hidden="1" customHeight="1">
      <c r="A262" s="135" t="s">
        <v>196</v>
      </c>
      <c r="B262" s="135" t="s">
        <v>196</v>
      </c>
      <c r="C262" s="135" t="s">
        <v>196</v>
      </c>
      <c r="D262" s="135" t="s">
        <v>196</v>
      </c>
      <c r="E262" s="135" t="s">
        <v>196</v>
      </c>
      <c r="F262" s="135" t="s">
        <v>132</v>
      </c>
      <c r="G262" s="135" t="s">
        <v>196</v>
      </c>
      <c r="H262" s="135" t="s">
        <v>196</v>
      </c>
      <c r="I262" s="135" t="s">
        <v>196</v>
      </c>
      <c r="J262" s="176"/>
      <c r="K262" s="177"/>
      <c r="L262" s="200"/>
      <c r="M262" s="236"/>
      <c r="N262" s="160"/>
      <c r="O262" s="180"/>
      <c r="P262" s="160"/>
      <c r="Q262" s="198" t="s">
        <v>378</v>
      </c>
      <c r="R262" s="182" t="s">
        <v>98</v>
      </c>
      <c r="S262" s="183" t="s">
        <v>217</v>
      </c>
      <c r="T262" s="183"/>
      <c r="U262" s="186" t="s">
        <v>98</v>
      </c>
      <c r="V262" s="183" t="s">
        <v>229</v>
      </c>
      <c r="W262" s="183"/>
      <c r="X262" s="186" t="s">
        <v>98</v>
      </c>
      <c r="Y262" s="183" t="s">
        <v>230</v>
      </c>
      <c r="Z262" s="187"/>
      <c r="AA262" s="183"/>
      <c r="AB262" s="183"/>
      <c r="AC262" s="183"/>
      <c r="AD262" s="183"/>
      <c r="AE262" s="183"/>
      <c r="AF262" s="183"/>
      <c r="AG262" s="188"/>
      <c r="AH262" s="194"/>
      <c r="AI262" s="189"/>
      <c r="AJ262" s="189"/>
      <c r="AK262" s="190"/>
      <c r="AL262" s="1276"/>
      <c r="AM262" s="1277"/>
      <c r="AN262" s="1277"/>
      <c r="AO262" s="1278"/>
    </row>
    <row r="263" spans="1:41" ht="18.75" hidden="1" customHeight="1">
      <c r="A263" s="135" t="s">
        <v>196</v>
      </c>
      <c r="B263" s="135" t="s">
        <v>196</v>
      </c>
      <c r="C263" s="135" t="s">
        <v>196</v>
      </c>
      <c r="D263" s="135" t="s">
        <v>196</v>
      </c>
      <c r="E263" s="135" t="s">
        <v>196</v>
      </c>
      <c r="F263" s="135" t="s">
        <v>132</v>
      </c>
      <c r="G263" s="135" t="s">
        <v>196</v>
      </c>
      <c r="H263" s="135" t="s">
        <v>196</v>
      </c>
      <c r="I263" s="135" t="s">
        <v>196</v>
      </c>
      <c r="J263" s="176"/>
      <c r="K263" s="177"/>
      <c r="L263" s="200"/>
      <c r="M263" s="236"/>
      <c r="N263" s="160"/>
      <c r="O263" s="180"/>
      <c r="P263" s="160"/>
      <c r="Q263" s="195" t="s">
        <v>312</v>
      </c>
      <c r="R263" s="237" t="s">
        <v>98</v>
      </c>
      <c r="S263" s="199" t="s">
        <v>217</v>
      </c>
      <c r="T263" s="238"/>
      <c r="U263" s="239" t="s">
        <v>98</v>
      </c>
      <c r="V263" s="199" t="s">
        <v>232</v>
      </c>
      <c r="W263" s="204"/>
      <c r="X263" s="187"/>
      <c r="Y263" s="184"/>
      <c r="Z263" s="184"/>
      <c r="AA263" s="184"/>
      <c r="AB263" s="184"/>
      <c r="AC263" s="184"/>
      <c r="AD263" s="184"/>
      <c r="AE263" s="184"/>
      <c r="AF263" s="184"/>
      <c r="AG263" s="197"/>
      <c r="AH263" s="194"/>
      <c r="AI263" s="189"/>
      <c r="AJ263" s="189"/>
      <c r="AK263" s="190"/>
      <c r="AL263" s="1276"/>
      <c r="AM263" s="1277"/>
      <c r="AN263" s="1277"/>
      <c r="AO263" s="1278"/>
    </row>
    <row r="264" spans="1:41" ht="18.75" hidden="1" customHeight="1">
      <c r="A264" s="135" t="s">
        <v>196</v>
      </c>
      <c r="B264" s="135" t="s">
        <v>196</v>
      </c>
      <c r="C264" s="135" t="s">
        <v>196</v>
      </c>
      <c r="D264" s="135" t="s">
        <v>196</v>
      </c>
      <c r="E264" s="135" t="s">
        <v>196</v>
      </c>
      <c r="F264" s="135" t="s">
        <v>132</v>
      </c>
      <c r="G264" s="135" t="s">
        <v>196</v>
      </c>
      <c r="H264" s="135" t="s">
        <v>196</v>
      </c>
      <c r="I264" s="135" t="s">
        <v>196</v>
      </c>
      <c r="J264" s="176"/>
      <c r="K264" s="177"/>
      <c r="L264" s="200"/>
      <c r="M264" s="236"/>
      <c r="N264" s="160"/>
      <c r="O264" s="180"/>
      <c r="P264" s="160"/>
      <c r="Q264" s="198" t="s">
        <v>313</v>
      </c>
      <c r="R264" s="237" t="s">
        <v>98</v>
      </c>
      <c r="S264" s="199" t="s">
        <v>217</v>
      </c>
      <c r="T264" s="238"/>
      <c r="U264" s="239" t="s">
        <v>98</v>
      </c>
      <c r="V264" s="199" t="s">
        <v>232</v>
      </c>
      <c r="W264" s="204"/>
      <c r="X264" s="187"/>
      <c r="Y264" s="184"/>
      <c r="Z264" s="184"/>
      <c r="AA264" s="184"/>
      <c r="AB264" s="184"/>
      <c r="AC264" s="184"/>
      <c r="AD264" s="184"/>
      <c r="AE264" s="184"/>
      <c r="AF264" s="184"/>
      <c r="AG264" s="197"/>
      <c r="AH264" s="194"/>
      <c r="AI264" s="189"/>
      <c r="AJ264" s="189"/>
      <c r="AK264" s="190"/>
      <c r="AL264" s="1276"/>
      <c r="AM264" s="1277"/>
      <c r="AN264" s="1277"/>
      <c r="AO264" s="1278"/>
    </row>
    <row r="265" spans="1:41" ht="18.75" hidden="1" customHeight="1">
      <c r="A265" s="135" t="s">
        <v>196</v>
      </c>
      <c r="B265" s="135" t="s">
        <v>196</v>
      </c>
      <c r="C265" s="135" t="s">
        <v>196</v>
      </c>
      <c r="D265" s="135" t="s">
        <v>196</v>
      </c>
      <c r="E265" s="135" t="s">
        <v>196</v>
      </c>
      <c r="F265" s="135" t="s">
        <v>132</v>
      </c>
      <c r="G265" s="135" t="s">
        <v>196</v>
      </c>
      <c r="H265" s="135" t="s">
        <v>196</v>
      </c>
      <c r="I265" s="135" t="s">
        <v>196</v>
      </c>
      <c r="J265" s="176"/>
      <c r="K265" s="177"/>
      <c r="L265" s="200"/>
      <c r="M265" s="236"/>
      <c r="N265" s="160"/>
      <c r="O265" s="180"/>
      <c r="P265" s="160"/>
      <c r="Q265" s="198" t="s">
        <v>242</v>
      </c>
      <c r="R265" s="237" t="s">
        <v>98</v>
      </c>
      <c r="S265" s="199" t="s">
        <v>217</v>
      </c>
      <c r="T265" s="238"/>
      <c r="U265" s="239" t="s">
        <v>98</v>
      </c>
      <c r="V265" s="199" t="s">
        <v>232</v>
      </c>
      <c r="W265" s="204"/>
      <c r="X265" s="187"/>
      <c r="Y265" s="184"/>
      <c r="Z265" s="184"/>
      <c r="AA265" s="184"/>
      <c r="AB265" s="184"/>
      <c r="AC265" s="184"/>
      <c r="AD265" s="184"/>
      <c r="AE265" s="184"/>
      <c r="AF265" s="184"/>
      <c r="AG265" s="197"/>
      <c r="AH265" s="194"/>
      <c r="AI265" s="189"/>
      <c r="AJ265" s="189"/>
      <c r="AK265" s="190"/>
      <c r="AL265" s="1276"/>
      <c r="AM265" s="1277"/>
      <c r="AN265" s="1277"/>
      <c r="AO265" s="1278"/>
    </row>
    <row r="266" spans="1:41" ht="18.75" hidden="1" customHeight="1">
      <c r="A266" s="135" t="s">
        <v>196</v>
      </c>
      <c r="B266" s="135" t="s">
        <v>196</v>
      </c>
      <c r="C266" s="135" t="s">
        <v>196</v>
      </c>
      <c r="D266" s="135" t="s">
        <v>196</v>
      </c>
      <c r="E266" s="135" t="s">
        <v>196</v>
      </c>
      <c r="F266" s="135" t="s">
        <v>132</v>
      </c>
      <c r="G266" s="135" t="s">
        <v>196</v>
      </c>
      <c r="H266" s="135" t="s">
        <v>196</v>
      </c>
      <c r="I266" s="135" t="s">
        <v>196</v>
      </c>
      <c r="J266" s="176"/>
      <c r="K266" s="177"/>
      <c r="L266" s="200"/>
      <c r="M266" s="236"/>
      <c r="N266" s="160"/>
      <c r="O266" s="180"/>
      <c r="P266" s="160"/>
      <c r="Q266" s="198" t="s">
        <v>314</v>
      </c>
      <c r="R266" s="237" t="s">
        <v>98</v>
      </c>
      <c r="S266" s="199" t="s">
        <v>217</v>
      </c>
      <c r="T266" s="238"/>
      <c r="U266" s="239" t="s">
        <v>98</v>
      </c>
      <c r="V266" s="199" t="s">
        <v>232</v>
      </c>
      <c r="W266" s="204"/>
      <c r="X266" s="187"/>
      <c r="Y266" s="184"/>
      <c r="Z266" s="184"/>
      <c r="AA266" s="184"/>
      <c r="AB266" s="184"/>
      <c r="AC266" s="184"/>
      <c r="AD266" s="184"/>
      <c r="AE266" s="184"/>
      <c r="AF266" s="184"/>
      <c r="AG266" s="197"/>
      <c r="AH266" s="194"/>
      <c r="AI266" s="189"/>
      <c r="AJ266" s="189"/>
      <c r="AK266" s="190"/>
      <c r="AL266" s="1276"/>
      <c r="AM266" s="1277"/>
      <c r="AN266" s="1277"/>
      <c r="AO266" s="1278"/>
    </row>
    <row r="267" spans="1:41" ht="18.75" hidden="1" customHeight="1">
      <c r="A267" s="135" t="s">
        <v>196</v>
      </c>
      <c r="B267" s="135" t="s">
        <v>196</v>
      </c>
      <c r="C267" s="135" t="s">
        <v>196</v>
      </c>
      <c r="D267" s="135" t="s">
        <v>196</v>
      </c>
      <c r="E267" s="135" t="s">
        <v>196</v>
      </c>
      <c r="F267" s="135" t="s">
        <v>132</v>
      </c>
      <c r="G267" s="135" t="s">
        <v>196</v>
      </c>
      <c r="H267" s="135" t="s">
        <v>196</v>
      </c>
      <c r="I267" s="135" t="s">
        <v>196</v>
      </c>
      <c r="J267" s="176"/>
      <c r="K267" s="177"/>
      <c r="L267" s="200"/>
      <c r="M267" s="236"/>
      <c r="N267" s="160"/>
      <c r="O267" s="180"/>
      <c r="P267" s="160"/>
      <c r="Q267" s="198" t="s">
        <v>250</v>
      </c>
      <c r="R267" s="182" t="s">
        <v>98</v>
      </c>
      <c r="S267" s="183" t="s">
        <v>217</v>
      </c>
      <c r="T267" s="183"/>
      <c r="U267" s="186" t="s">
        <v>98</v>
      </c>
      <c r="V267" s="199" t="s">
        <v>232</v>
      </c>
      <c r="W267" s="183"/>
      <c r="X267" s="183"/>
      <c r="Y267" s="183"/>
      <c r="Z267" s="184"/>
      <c r="AA267" s="184"/>
      <c r="AB267" s="184"/>
      <c r="AC267" s="184"/>
      <c r="AD267" s="184"/>
      <c r="AE267" s="184"/>
      <c r="AF267" s="184"/>
      <c r="AG267" s="197"/>
      <c r="AH267" s="194"/>
      <c r="AI267" s="189"/>
      <c r="AJ267" s="189"/>
      <c r="AK267" s="190"/>
      <c r="AL267" s="1276"/>
      <c r="AM267" s="1277"/>
      <c r="AN267" s="1277"/>
      <c r="AO267" s="1278"/>
    </row>
    <row r="268" spans="1:41" ht="18.75" hidden="1" customHeight="1">
      <c r="A268" s="135" t="s">
        <v>196</v>
      </c>
      <c r="B268" s="135" t="s">
        <v>196</v>
      </c>
      <c r="C268" s="135" t="s">
        <v>196</v>
      </c>
      <c r="D268" s="135" t="s">
        <v>196</v>
      </c>
      <c r="E268" s="135" t="s">
        <v>196</v>
      </c>
      <c r="F268" s="135" t="s">
        <v>132</v>
      </c>
      <c r="G268" s="135" t="s">
        <v>196</v>
      </c>
      <c r="H268" s="135" t="s">
        <v>196</v>
      </c>
      <c r="I268" s="135" t="s">
        <v>196</v>
      </c>
      <c r="J268" s="176"/>
      <c r="K268" s="177"/>
      <c r="L268" s="200"/>
      <c r="M268" s="236"/>
      <c r="N268" s="160"/>
      <c r="O268" s="180"/>
      <c r="P268" s="160"/>
      <c r="Q268" s="198" t="s">
        <v>253</v>
      </c>
      <c r="R268" s="182" t="s">
        <v>98</v>
      </c>
      <c r="S268" s="183" t="s">
        <v>217</v>
      </c>
      <c r="T268" s="183"/>
      <c r="U268" s="186" t="s">
        <v>98</v>
      </c>
      <c r="V268" s="199" t="s">
        <v>232</v>
      </c>
      <c r="W268" s="183"/>
      <c r="X268" s="183"/>
      <c r="Y268" s="183"/>
      <c r="Z268" s="184"/>
      <c r="AA268" s="184"/>
      <c r="AB268" s="184"/>
      <c r="AC268" s="184"/>
      <c r="AD268" s="184"/>
      <c r="AE268" s="184"/>
      <c r="AF268" s="184"/>
      <c r="AG268" s="197"/>
      <c r="AH268" s="194"/>
      <c r="AI268" s="189"/>
      <c r="AJ268" s="189"/>
      <c r="AK268" s="190"/>
      <c r="AL268" s="1276"/>
      <c r="AM268" s="1277"/>
      <c r="AN268" s="1277"/>
      <c r="AO268" s="1278"/>
    </row>
    <row r="269" spans="1:41" ht="18.75" hidden="1" customHeight="1">
      <c r="A269" s="135" t="s">
        <v>196</v>
      </c>
      <c r="B269" s="135" t="s">
        <v>196</v>
      </c>
      <c r="C269" s="135" t="s">
        <v>196</v>
      </c>
      <c r="D269" s="135" t="s">
        <v>196</v>
      </c>
      <c r="E269" s="135" t="s">
        <v>196</v>
      </c>
      <c r="F269" s="135" t="s">
        <v>132</v>
      </c>
      <c r="G269" s="135" t="s">
        <v>196</v>
      </c>
      <c r="H269" s="135" t="s">
        <v>196</v>
      </c>
      <c r="I269" s="135" t="s">
        <v>196</v>
      </c>
      <c r="J269" s="176"/>
      <c r="K269" s="177"/>
      <c r="L269" s="200"/>
      <c r="M269" s="236"/>
      <c r="N269" s="160"/>
      <c r="O269" s="180"/>
      <c r="P269" s="160"/>
      <c r="Q269" s="201" t="s">
        <v>255</v>
      </c>
      <c r="R269" s="182" t="s">
        <v>98</v>
      </c>
      <c r="S269" s="183" t="s">
        <v>217</v>
      </c>
      <c r="T269" s="183"/>
      <c r="U269" s="186" t="s">
        <v>98</v>
      </c>
      <c r="V269" s="183" t="s">
        <v>229</v>
      </c>
      <c r="W269" s="183"/>
      <c r="X269" s="186" t="s">
        <v>98</v>
      </c>
      <c r="Y269" s="183" t="s">
        <v>230</v>
      </c>
      <c r="Z269" s="187"/>
      <c r="AA269" s="187"/>
      <c r="AB269" s="187"/>
      <c r="AC269" s="187"/>
      <c r="AD269" s="202"/>
      <c r="AE269" s="202"/>
      <c r="AF269" s="202"/>
      <c r="AG269" s="203"/>
      <c r="AH269" s="194"/>
      <c r="AI269" s="189"/>
      <c r="AJ269" s="189"/>
      <c r="AK269" s="190"/>
      <c r="AL269" s="1276"/>
      <c r="AM269" s="1277"/>
      <c r="AN269" s="1277"/>
      <c r="AO269" s="1278"/>
    </row>
    <row r="270" spans="1:41" ht="18.75" hidden="1" customHeight="1">
      <c r="A270" s="135" t="s">
        <v>196</v>
      </c>
      <c r="B270" s="135" t="s">
        <v>196</v>
      </c>
      <c r="C270" s="135" t="s">
        <v>196</v>
      </c>
      <c r="D270" s="135" t="s">
        <v>196</v>
      </c>
      <c r="E270" s="135" t="s">
        <v>196</v>
      </c>
      <c r="F270" s="135" t="s">
        <v>132</v>
      </c>
      <c r="G270" s="135" t="s">
        <v>196</v>
      </c>
      <c r="H270" s="135" t="s">
        <v>196</v>
      </c>
      <c r="I270" s="135" t="s">
        <v>196</v>
      </c>
      <c r="J270" s="176"/>
      <c r="K270" s="177"/>
      <c r="L270" s="200"/>
      <c r="M270" s="236"/>
      <c r="N270" s="160"/>
      <c r="O270" s="180"/>
      <c r="P270" s="160"/>
      <c r="Q270" s="198" t="s">
        <v>69</v>
      </c>
      <c r="R270" s="182" t="s">
        <v>98</v>
      </c>
      <c r="S270" s="183" t="s">
        <v>217</v>
      </c>
      <c r="T270" s="183"/>
      <c r="U270" s="186" t="s">
        <v>98</v>
      </c>
      <c r="V270" s="183" t="s">
        <v>258</v>
      </c>
      <c r="W270" s="183"/>
      <c r="X270" s="186" t="s">
        <v>98</v>
      </c>
      <c r="Y270" s="183" t="s">
        <v>315</v>
      </c>
      <c r="Z270" s="204"/>
      <c r="AA270" s="186" t="s">
        <v>98</v>
      </c>
      <c r="AB270" s="183" t="s">
        <v>259</v>
      </c>
      <c r="AC270" s="183"/>
      <c r="AD270" s="183"/>
      <c r="AE270" s="183"/>
      <c r="AF270" s="183"/>
      <c r="AG270" s="188"/>
      <c r="AH270" s="194"/>
      <c r="AI270" s="189"/>
      <c r="AJ270" s="189"/>
      <c r="AK270" s="190"/>
      <c r="AL270" s="1276"/>
      <c r="AM270" s="1277"/>
      <c r="AN270" s="1277"/>
      <c r="AO270" s="1278"/>
    </row>
    <row r="271" spans="1:41" ht="18.75" hidden="1" customHeight="1">
      <c r="A271" s="135" t="s">
        <v>196</v>
      </c>
      <c r="B271" s="135" t="s">
        <v>196</v>
      </c>
      <c r="C271" s="135" t="s">
        <v>196</v>
      </c>
      <c r="D271" s="135" t="s">
        <v>196</v>
      </c>
      <c r="E271" s="135" t="s">
        <v>196</v>
      </c>
      <c r="F271" s="135" t="s">
        <v>132</v>
      </c>
      <c r="G271" s="135" t="s">
        <v>196</v>
      </c>
      <c r="H271" s="135" t="s">
        <v>196</v>
      </c>
      <c r="I271" s="135" t="s">
        <v>196</v>
      </c>
      <c r="J271" s="176"/>
      <c r="K271" s="177"/>
      <c r="L271" s="178"/>
      <c r="M271" s="179"/>
      <c r="N271" s="160"/>
      <c r="O271" s="180"/>
      <c r="P271" s="191"/>
      <c r="Q271" s="1257" t="s">
        <v>260</v>
      </c>
      <c r="R271" s="205" t="s">
        <v>98</v>
      </c>
      <c r="S271" s="206" t="s">
        <v>217</v>
      </c>
      <c r="T271" s="206"/>
      <c r="U271" s="207"/>
      <c r="V271" s="208"/>
      <c r="W271" s="208"/>
      <c r="X271" s="207"/>
      <c r="Y271" s="208"/>
      <c r="Z271" s="209"/>
      <c r="AA271" s="207"/>
      <c r="AB271" s="208"/>
      <c r="AC271" s="209"/>
      <c r="AD271" s="210" t="s">
        <v>98</v>
      </c>
      <c r="AE271" s="206" t="s">
        <v>261</v>
      </c>
      <c r="AF271" s="202"/>
      <c r="AG271" s="203"/>
      <c r="AH271" s="189"/>
      <c r="AI271" s="189"/>
      <c r="AJ271" s="189"/>
      <c r="AK271" s="190"/>
      <c r="AL271" s="1276"/>
      <c r="AM271" s="1277"/>
      <c r="AN271" s="1277"/>
      <c r="AO271" s="1278"/>
    </row>
    <row r="272" spans="1:41" ht="18.75" hidden="1" customHeight="1">
      <c r="A272" s="135" t="s">
        <v>196</v>
      </c>
      <c r="B272" s="135" t="s">
        <v>196</v>
      </c>
      <c r="C272" s="135" t="s">
        <v>196</v>
      </c>
      <c r="D272" s="135" t="s">
        <v>196</v>
      </c>
      <c r="E272" s="135" t="s">
        <v>196</v>
      </c>
      <c r="F272" s="135" t="s">
        <v>132</v>
      </c>
      <c r="G272" s="135" t="s">
        <v>196</v>
      </c>
      <c r="H272" s="135" t="s">
        <v>196</v>
      </c>
      <c r="I272" s="135" t="s">
        <v>196</v>
      </c>
      <c r="J272" s="176"/>
      <c r="K272" s="177"/>
      <c r="L272" s="178"/>
      <c r="M272" s="179"/>
      <c r="N272" s="160"/>
      <c r="O272" s="180"/>
      <c r="P272" s="191"/>
      <c r="Q272" s="1258"/>
      <c r="R272" s="157" t="s">
        <v>98</v>
      </c>
      <c r="S272" s="158" t="s">
        <v>262</v>
      </c>
      <c r="T272" s="158"/>
      <c r="U272" s="150"/>
      <c r="V272" s="150" t="s">
        <v>98</v>
      </c>
      <c r="W272" s="158" t="s">
        <v>263</v>
      </c>
      <c r="X272" s="150"/>
      <c r="Y272" s="150"/>
      <c r="Z272" s="150" t="s">
        <v>98</v>
      </c>
      <c r="AA272" s="158" t="s">
        <v>264</v>
      </c>
      <c r="AB272" s="137"/>
      <c r="AC272" s="158"/>
      <c r="AD272" s="150" t="s">
        <v>98</v>
      </c>
      <c r="AE272" s="158" t="s">
        <v>265</v>
      </c>
      <c r="AF272" s="211"/>
      <c r="AG272" s="212"/>
      <c r="AH272" s="189"/>
      <c r="AI272" s="189"/>
      <c r="AJ272" s="189"/>
      <c r="AK272" s="190"/>
      <c r="AL272" s="1276"/>
      <c r="AM272" s="1277"/>
      <c r="AN272" s="1277"/>
      <c r="AO272" s="1278"/>
    </row>
    <row r="273" spans="1:41" ht="18.75" hidden="1" customHeight="1">
      <c r="A273" s="135" t="s">
        <v>196</v>
      </c>
      <c r="B273" s="135" t="s">
        <v>196</v>
      </c>
      <c r="C273" s="135" t="s">
        <v>196</v>
      </c>
      <c r="D273" s="135" t="s">
        <v>196</v>
      </c>
      <c r="E273" s="135" t="s">
        <v>196</v>
      </c>
      <c r="F273" s="135" t="s">
        <v>132</v>
      </c>
      <c r="G273" s="135" t="s">
        <v>196</v>
      </c>
      <c r="H273" s="135" t="s">
        <v>196</v>
      </c>
      <c r="I273" s="135" t="s">
        <v>196</v>
      </c>
      <c r="J273" s="176"/>
      <c r="K273" s="177"/>
      <c r="L273" s="178"/>
      <c r="M273" s="179"/>
      <c r="N273" s="160"/>
      <c r="O273" s="180"/>
      <c r="P273" s="191"/>
      <c r="Q273" s="1258"/>
      <c r="R273" s="157" t="s">
        <v>98</v>
      </c>
      <c r="S273" s="158" t="s">
        <v>266</v>
      </c>
      <c r="T273" s="158"/>
      <c r="U273" s="150"/>
      <c r="V273" s="150" t="s">
        <v>98</v>
      </c>
      <c r="W273" s="158" t="s">
        <v>267</v>
      </c>
      <c r="X273" s="150"/>
      <c r="Y273" s="150"/>
      <c r="Z273" s="150" t="s">
        <v>98</v>
      </c>
      <c r="AA273" s="158" t="s">
        <v>268</v>
      </c>
      <c r="AB273" s="137"/>
      <c r="AC273" s="158"/>
      <c r="AD273" s="150" t="s">
        <v>98</v>
      </c>
      <c r="AE273" s="158" t="s">
        <v>269</v>
      </c>
      <c r="AF273" s="211"/>
      <c r="AG273" s="212"/>
      <c r="AH273" s="189"/>
      <c r="AI273" s="189"/>
      <c r="AJ273" s="189"/>
      <c r="AK273" s="190"/>
      <c r="AL273" s="1276"/>
      <c r="AM273" s="1277"/>
      <c r="AN273" s="1277"/>
      <c r="AO273" s="1278"/>
    </row>
    <row r="274" spans="1:41" ht="18.75" hidden="1" customHeight="1">
      <c r="A274" s="135" t="s">
        <v>196</v>
      </c>
      <c r="B274" s="135" t="s">
        <v>196</v>
      </c>
      <c r="C274" s="135" t="s">
        <v>196</v>
      </c>
      <c r="D274" s="135" t="s">
        <v>196</v>
      </c>
      <c r="E274" s="135" t="s">
        <v>196</v>
      </c>
      <c r="F274" s="135" t="s">
        <v>132</v>
      </c>
      <c r="G274" s="135" t="s">
        <v>196</v>
      </c>
      <c r="H274" s="135" t="s">
        <v>196</v>
      </c>
      <c r="I274" s="135" t="s">
        <v>196</v>
      </c>
      <c r="J274" s="176"/>
      <c r="K274" s="177"/>
      <c r="L274" s="178"/>
      <c r="M274" s="179"/>
      <c r="N274" s="160"/>
      <c r="O274" s="180"/>
      <c r="P274" s="191"/>
      <c r="Q274" s="1258"/>
      <c r="R274" s="157" t="s">
        <v>98</v>
      </c>
      <c r="S274" s="158" t="s">
        <v>270</v>
      </c>
      <c r="T274" s="158"/>
      <c r="U274" s="150"/>
      <c r="V274" s="150" t="s">
        <v>98</v>
      </c>
      <c r="W274" s="158" t="s">
        <v>271</v>
      </c>
      <c r="X274" s="150"/>
      <c r="Y274" s="150"/>
      <c r="Z274" s="150" t="s">
        <v>98</v>
      </c>
      <c r="AA274" s="158" t="s">
        <v>272</v>
      </c>
      <c r="AB274" s="137"/>
      <c r="AC274" s="158"/>
      <c r="AD274" s="150" t="s">
        <v>98</v>
      </c>
      <c r="AE274" s="158" t="s">
        <v>273</v>
      </c>
      <c r="AF274" s="211"/>
      <c r="AG274" s="212"/>
      <c r="AH274" s="189"/>
      <c r="AI274" s="189"/>
      <c r="AJ274" s="189"/>
      <c r="AK274" s="190"/>
      <c r="AL274" s="1276"/>
      <c r="AM274" s="1277"/>
      <c r="AN274" s="1277"/>
      <c r="AO274" s="1278"/>
    </row>
    <row r="275" spans="1:41" ht="18.75" hidden="1" customHeight="1">
      <c r="A275" s="148" t="s">
        <v>196</v>
      </c>
      <c r="B275" s="148" t="s">
        <v>196</v>
      </c>
      <c r="C275" s="148" t="s">
        <v>196</v>
      </c>
      <c r="D275" s="148" t="s">
        <v>196</v>
      </c>
      <c r="E275" s="148" t="s">
        <v>196</v>
      </c>
      <c r="F275" s="148" t="s">
        <v>132</v>
      </c>
      <c r="G275" s="148" t="s">
        <v>196</v>
      </c>
      <c r="H275" s="148" t="s">
        <v>196</v>
      </c>
      <c r="I275" s="149" t="s">
        <v>196</v>
      </c>
      <c r="J275" s="176"/>
      <c r="K275" s="177"/>
      <c r="L275" s="178"/>
      <c r="M275" s="179"/>
      <c r="N275" s="160"/>
      <c r="O275" s="180"/>
      <c r="P275" s="191"/>
      <c r="Q275" s="1258"/>
      <c r="R275" s="157" t="s">
        <v>98</v>
      </c>
      <c r="S275" s="158" t="s">
        <v>274</v>
      </c>
      <c r="T275" s="158"/>
      <c r="U275" s="150"/>
      <c r="V275" s="150" t="s">
        <v>98</v>
      </c>
      <c r="W275" s="158" t="s">
        <v>275</v>
      </c>
      <c r="X275" s="150"/>
      <c r="Y275" s="150"/>
      <c r="Z275" s="150" t="s">
        <v>98</v>
      </c>
      <c r="AA275" s="158" t="s">
        <v>276</v>
      </c>
      <c r="AB275" s="137"/>
      <c r="AC275" s="158"/>
      <c r="AD275" s="150" t="s">
        <v>98</v>
      </c>
      <c r="AE275" s="158" t="s">
        <v>277</v>
      </c>
      <c r="AF275" s="211"/>
      <c r="AG275" s="212"/>
      <c r="AH275" s="189"/>
      <c r="AI275" s="189"/>
      <c r="AJ275" s="189"/>
      <c r="AK275" s="190"/>
      <c r="AL275" s="1276"/>
      <c r="AM275" s="1277"/>
      <c r="AN275" s="1277"/>
      <c r="AO275" s="1278"/>
    </row>
    <row r="276" spans="1:41" ht="18.75" hidden="1" customHeight="1">
      <c r="A276" s="155" t="s">
        <v>196</v>
      </c>
      <c r="B276" s="155" t="s">
        <v>196</v>
      </c>
      <c r="C276" s="155" t="s">
        <v>196</v>
      </c>
      <c r="D276" s="155" t="s">
        <v>196</v>
      </c>
      <c r="E276" s="155" t="s">
        <v>196</v>
      </c>
      <c r="F276" s="155" t="s">
        <v>132</v>
      </c>
      <c r="G276" s="155" t="s">
        <v>196</v>
      </c>
      <c r="H276" s="155" t="s">
        <v>196</v>
      </c>
      <c r="I276" s="156" t="s">
        <v>196</v>
      </c>
      <c r="J276" s="213"/>
      <c r="K276" s="214"/>
      <c r="L276" s="215"/>
      <c r="M276" s="216"/>
      <c r="N276" s="217"/>
      <c r="O276" s="218"/>
      <c r="P276" s="219"/>
      <c r="Q276" s="1259"/>
      <c r="R276" s="220" t="s">
        <v>98</v>
      </c>
      <c r="S276" s="221" t="s">
        <v>278</v>
      </c>
      <c r="T276" s="221"/>
      <c r="U276" s="222"/>
      <c r="V276" s="222"/>
      <c r="W276" s="221"/>
      <c r="X276" s="222"/>
      <c r="Y276" s="222"/>
      <c r="Z276" s="222"/>
      <c r="AA276" s="221"/>
      <c r="AB276" s="223"/>
      <c r="AC276" s="221"/>
      <c r="AD276" s="222"/>
      <c r="AE276" s="221"/>
      <c r="AF276" s="224"/>
      <c r="AG276" s="225"/>
      <c r="AH276" s="226"/>
      <c r="AI276" s="226"/>
      <c r="AJ276" s="226"/>
      <c r="AK276" s="227"/>
      <c r="AL276" s="1286"/>
      <c r="AM276" s="1287"/>
      <c r="AN276" s="1287"/>
      <c r="AO276" s="1288"/>
    </row>
    <row r="277" spans="1:41" ht="18.75" hidden="1" customHeight="1">
      <c r="A277" s="135" t="s">
        <v>196</v>
      </c>
      <c r="B277" s="135" t="s">
        <v>196</v>
      </c>
      <c r="C277" s="135" t="s">
        <v>196</v>
      </c>
      <c r="D277" s="135" t="s">
        <v>196</v>
      </c>
      <c r="E277" s="135" t="s">
        <v>196</v>
      </c>
      <c r="F277" s="135" t="s">
        <v>132</v>
      </c>
      <c r="G277" s="135" t="s">
        <v>196</v>
      </c>
      <c r="H277" s="135" t="s">
        <v>196</v>
      </c>
      <c r="I277" s="135" t="s">
        <v>196</v>
      </c>
      <c r="J277" s="161"/>
      <c r="K277" s="162"/>
      <c r="L277" s="232"/>
      <c r="M277" s="233"/>
      <c r="N277" s="153"/>
      <c r="O277" s="165"/>
      <c r="P277" s="153"/>
      <c r="Q277" s="1272" t="s">
        <v>281</v>
      </c>
      <c r="R277" s="174" t="s">
        <v>98</v>
      </c>
      <c r="S277" s="151" t="s">
        <v>282</v>
      </c>
      <c r="T277" s="253"/>
      <c r="U277" s="254"/>
      <c r="V277" s="255" t="s">
        <v>98</v>
      </c>
      <c r="W277" s="151" t="s">
        <v>348</v>
      </c>
      <c r="X277" s="254"/>
      <c r="Y277" s="254"/>
      <c r="Z277" s="255" t="s">
        <v>98</v>
      </c>
      <c r="AA277" s="151" t="s">
        <v>349</v>
      </c>
      <c r="AB277" s="254"/>
      <c r="AC277" s="254"/>
      <c r="AD277" s="255" t="s">
        <v>98</v>
      </c>
      <c r="AE277" s="151" t="s">
        <v>350</v>
      </c>
      <c r="AF277" s="254"/>
      <c r="AG277" s="256"/>
      <c r="AH277" s="174" t="s">
        <v>98</v>
      </c>
      <c r="AI277" s="151" t="s">
        <v>220</v>
      </c>
      <c r="AJ277" s="151"/>
      <c r="AK277" s="175"/>
      <c r="AL277" s="1273"/>
      <c r="AM277" s="1274"/>
      <c r="AN277" s="1274"/>
      <c r="AO277" s="1275"/>
    </row>
    <row r="278" spans="1:41" ht="18.75" hidden="1" customHeight="1">
      <c r="A278" s="135" t="s">
        <v>196</v>
      </c>
      <c r="B278" s="135" t="s">
        <v>196</v>
      </c>
      <c r="C278" s="135" t="s">
        <v>196</v>
      </c>
      <c r="D278" s="135" t="s">
        <v>196</v>
      </c>
      <c r="E278" s="135" t="s">
        <v>196</v>
      </c>
      <c r="F278" s="135" t="s">
        <v>132</v>
      </c>
      <c r="G278" s="135" t="s">
        <v>196</v>
      </c>
      <c r="H278" s="135" t="s">
        <v>196</v>
      </c>
      <c r="I278" s="135" t="s">
        <v>196</v>
      </c>
      <c r="J278" s="176"/>
      <c r="K278" s="177"/>
      <c r="L278" s="200"/>
      <c r="M278" s="236"/>
      <c r="N278" s="160"/>
      <c r="O278" s="180"/>
      <c r="P278" s="160"/>
      <c r="Q278" s="1265"/>
      <c r="R278" s="237" t="s">
        <v>98</v>
      </c>
      <c r="S278" s="199" t="s">
        <v>351</v>
      </c>
      <c r="T278" s="238"/>
      <c r="U278" s="244"/>
      <c r="V278" s="239" t="s">
        <v>98</v>
      </c>
      <c r="W278" s="199" t="s">
        <v>283</v>
      </c>
      <c r="X278" s="244"/>
      <c r="Y278" s="244"/>
      <c r="Z278" s="244"/>
      <c r="AA278" s="244"/>
      <c r="AB278" s="244"/>
      <c r="AC278" s="244"/>
      <c r="AD278" s="244"/>
      <c r="AE278" s="244"/>
      <c r="AF278" s="244"/>
      <c r="AG278" s="245"/>
      <c r="AH278" s="157" t="s">
        <v>98</v>
      </c>
      <c r="AI278" s="158" t="s">
        <v>224</v>
      </c>
      <c r="AJ278" s="189"/>
      <c r="AK278" s="190"/>
      <c r="AL278" s="1276"/>
      <c r="AM278" s="1277"/>
      <c r="AN278" s="1277"/>
      <c r="AO278" s="1278"/>
    </row>
    <row r="279" spans="1:41" ht="18.75" hidden="1" customHeight="1">
      <c r="A279" s="135" t="s">
        <v>196</v>
      </c>
      <c r="B279" s="135" t="s">
        <v>196</v>
      </c>
      <c r="C279" s="135" t="s">
        <v>196</v>
      </c>
      <c r="D279" s="135" t="s">
        <v>196</v>
      </c>
      <c r="E279" s="135" t="s">
        <v>196</v>
      </c>
      <c r="F279" s="135" t="s">
        <v>132</v>
      </c>
      <c r="G279" s="135" t="s">
        <v>196</v>
      </c>
      <c r="H279" s="135" t="s">
        <v>196</v>
      </c>
      <c r="I279" s="135" t="s">
        <v>196</v>
      </c>
      <c r="J279" s="176"/>
      <c r="K279" s="177"/>
      <c r="L279" s="200"/>
      <c r="M279" s="236"/>
      <c r="N279" s="160"/>
      <c r="O279" s="180"/>
      <c r="P279" s="160"/>
      <c r="Q279" s="1263" t="s">
        <v>216</v>
      </c>
      <c r="R279" s="205" t="s">
        <v>98</v>
      </c>
      <c r="S279" s="206" t="s">
        <v>217</v>
      </c>
      <c r="T279" s="206"/>
      <c r="U279" s="241"/>
      <c r="V279" s="210" t="s">
        <v>98</v>
      </c>
      <c r="W279" s="206" t="s">
        <v>316</v>
      </c>
      <c r="X279" s="206"/>
      <c r="Y279" s="241"/>
      <c r="Z279" s="210" t="s">
        <v>98</v>
      </c>
      <c r="AA279" s="241" t="s">
        <v>352</v>
      </c>
      <c r="AB279" s="241"/>
      <c r="AC279" s="241"/>
      <c r="AD279" s="210" t="s">
        <v>98</v>
      </c>
      <c r="AE279" s="241" t="s">
        <v>353</v>
      </c>
      <c r="AF279" s="202"/>
      <c r="AG279" s="203"/>
      <c r="AH279" s="194"/>
      <c r="AI279" s="189"/>
      <c r="AJ279" s="189"/>
      <c r="AK279" s="190"/>
      <c r="AL279" s="1276"/>
      <c r="AM279" s="1277"/>
      <c r="AN279" s="1277"/>
      <c r="AO279" s="1278"/>
    </row>
    <row r="280" spans="1:41" ht="18.75" hidden="1" customHeight="1">
      <c r="A280" s="135" t="s">
        <v>196</v>
      </c>
      <c r="B280" s="135" t="s">
        <v>196</v>
      </c>
      <c r="C280" s="135" t="s">
        <v>196</v>
      </c>
      <c r="D280" s="135" t="s">
        <v>196</v>
      </c>
      <c r="E280" s="135" t="s">
        <v>196</v>
      </c>
      <c r="F280" s="135" t="s">
        <v>132</v>
      </c>
      <c r="G280" s="135" t="s">
        <v>196</v>
      </c>
      <c r="H280" s="135" t="s">
        <v>196</v>
      </c>
      <c r="I280" s="135" t="s">
        <v>196</v>
      </c>
      <c r="J280" s="176"/>
      <c r="K280" s="177"/>
      <c r="L280" s="200"/>
      <c r="M280" s="236"/>
      <c r="N280" s="160"/>
      <c r="O280" s="180"/>
      <c r="P280" s="160"/>
      <c r="Q280" s="1265"/>
      <c r="R280" s="237" t="s">
        <v>98</v>
      </c>
      <c r="S280" s="244" t="s">
        <v>354</v>
      </c>
      <c r="T280" s="199"/>
      <c r="U280" s="244"/>
      <c r="V280" s="239" t="s">
        <v>98</v>
      </c>
      <c r="W280" s="199" t="s">
        <v>355</v>
      </c>
      <c r="X280" s="199"/>
      <c r="Y280" s="244"/>
      <c r="Z280" s="244"/>
      <c r="AA280" s="244"/>
      <c r="AB280" s="244"/>
      <c r="AC280" s="244"/>
      <c r="AD280" s="244"/>
      <c r="AE280" s="244"/>
      <c r="AF280" s="250"/>
      <c r="AG280" s="257"/>
      <c r="AH280" s="194"/>
      <c r="AI280" s="189"/>
      <c r="AJ280" s="189"/>
      <c r="AK280" s="190"/>
      <c r="AL280" s="1276"/>
      <c r="AM280" s="1277"/>
      <c r="AN280" s="1277"/>
      <c r="AO280" s="1278"/>
    </row>
    <row r="281" spans="1:41" ht="18.75" hidden="1" customHeight="1">
      <c r="A281" s="135" t="s">
        <v>196</v>
      </c>
      <c r="B281" s="135" t="s">
        <v>196</v>
      </c>
      <c r="C281" s="135" t="s">
        <v>196</v>
      </c>
      <c r="D281" s="135" t="s">
        <v>196</v>
      </c>
      <c r="E281" s="135" t="s">
        <v>196</v>
      </c>
      <c r="F281" s="135" t="s">
        <v>132</v>
      </c>
      <c r="G281" s="135" t="s">
        <v>196</v>
      </c>
      <c r="H281" s="135" t="s">
        <v>196</v>
      </c>
      <c r="I281" s="135" t="s">
        <v>196</v>
      </c>
      <c r="J281" s="176"/>
      <c r="K281" s="177"/>
      <c r="L281" s="200"/>
      <c r="M281" s="236"/>
      <c r="N281" s="160"/>
      <c r="O281" s="180"/>
      <c r="P281" s="160"/>
      <c r="Q281" s="198" t="s">
        <v>287</v>
      </c>
      <c r="R281" s="182" t="s">
        <v>98</v>
      </c>
      <c r="S281" s="183" t="s">
        <v>222</v>
      </c>
      <c r="T281" s="184"/>
      <c r="U281" s="185"/>
      <c r="V281" s="186" t="s">
        <v>98</v>
      </c>
      <c r="W281" s="183" t="s">
        <v>223</v>
      </c>
      <c r="X281" s="187"/>
      <c r="Y281" s="184"/>
      <c r="Z281" s="184"/>
      <c r="AA281" s="184"/>
      <c r="AB281" s="184"/>
      <c r="AC281" s="184"/>
      <c r="AD281" s="184"/>
      <c r="AE281" s="184"/>
      <c r="AF281" s="184"/>
      <c r="AG281" s="197"/>
      <c r="AH281" s="194"/>
      <c r="AI281" s="189"/>
      <c r="AJ281" s="189"/>
      <c r="AK281" s="190"/>
      <c r="AL281" s="1276"/>
      <c r="AM281" s="1277"/>
      <c r="AN281" s="1277"/>
      <c r="AO281" s="1278"/>
    </row>
    <row r="282" spans="1:41" ht="18.75" hidden="1" customHeight="1">
      <c r="A282" s="135" t="s">
        <v>196</v>
      </c>
      <c r="B282" s="135" t="s">
        <v>196</v>
      </c>
      <c r="C282" s="135" t="s">
        <v>196</v>
      </c>
      <c r="D282" s="135" t="s">
        <v>196</v>
      </c>
      <c r="E282" s="135" t="s">
        <v>196</v>
      </c>
      <c r="F282" s="135" t="s">
        <v>132</v>
      </c>
      <c r="G282" s="135" t="s">
        <v>196</v>
      </c>
      <c r="H282" s="135" t="s">
        <v>196</v>
      </c>
      <c r="I282" s="135" t="s">
        <v>196</v>
      </c>
      <c r="J282" s="176"/>
      <c r="K282" s="177"/>
      <c r="L282" s="200"/>
      <c r="M282" s="236"/>
      <c r="N282" s="160"/>
      <c r="O282" s="180"/>
      <c r="P282" s="160"/>
      <c r="Q282" s="198" t="s">
        <v>288</v>
      </c>
      <c r="R282" s="182" t="s">
        <v>98</v>
      </c>
      <c r="S282" s="183" t="s">
        <v>222</v>
      </c>
      <c r="T282" s="184"/>
      <c r="U282" s="185"/>
      <c r="V282" s="186" t="s">
        <v>98</v>
      </c>
      <c r="W282" s="183" t="s">
        <v>223</v>
      </c>
      <c r="X282" s="187"/>
      <c r="Y282" s="184"/>
      <c r="Z282" s="184"/>
      <c r="AA282" s="184"/>
      <c r="AB282" s="184"/>
      <c r="AC282" s="184"/>
      <c r="AD282" s="184"/>
      <c r="AE282" s="184"/>
      <c r="AF282" s="184"/>
      <c r="AG282" s="197"/>
      <c r="AH282" s="194"/>
      <c r="AI282" s="189"/>
      <c r="AJ282" s="189"/>
      <c r="AK282" s="190"/>
      <c r="AL282" s="1276"/>
      <c r="AM282" s="1277"/>
      <c r="AN282" s="1277"/>
      <c r="AO282" s="1278"/>
    </row>
    <row r="283" spans="1:41" ht="19.5" hidden="1" customHeight="1">
      <c r="A283" s="135" t="s">
        <v>196</v>
      </c>
      <c r="B283" s="135" t="s">
        <v>196</v>
      </c>
      <c r="C283" s="135" t="s">
        <v>196</v>
      </c>
      <c r="D283" s="135" t="s">
        <v>196</v>
      </c>
      <c r="E283" s="135" t="s">
        <v>196</v>
      </c>
      <c r="F283" s="135" t="s">
        <v>132</v>
      </c>
      <c r="G283" s="135" t="s">
        <v>196</v>
      </c>
      <c r="H283" s="135" t="s">
        <v>196</v>
      </c>
      <c r="I283" s="135" t="s">
        <v>196</v>
      </c>
      <c r="J283" s="176"/>
      <c r="K283" s="177"/>
      <c r="L283" s="178"/>
      <c r="M283" s="179"/>
      <c r="N283" s="160"/>
      <c r="O283" s="180"/>
      <c r="P283" s="191"/>
      <c r="Q283" s="192" t="s">
        <v>225</v>
      </c>
      <c r="R283" s="182" t="s">
        <v>98</v>
      </c>
      <c r="S283" s="183" t="s">
        <v>222</v>
      </c>
      <c r="T283" s="184"/>
      <c r="U283" s="185"/>
      <c r="V283" s="186" t="s">
        <v>98</v>
      </c>
      <c r="W283" s="183" t="s">
        <v>226</v>
      </c>
      <c r="X283" s="186"/>
      <c r="Y283" s="183"/>
      <c r="Z283" s="187"/>
      <c r="AA283" s="187"/>
      <c r="AB283" s="187"/>
      <c r="AC283" s="187"/>
      <c r="AD283" s="187"/>
      <c r="AE283" s="187"/>
      <c r="AF283" s="187"/>
      <c r="AG283" s="193"/>
      <c r="AH283" s="189"/>
      <c r="AI283" s="189"/>
      <c r="AJ283" s="189"/>
      <c r="AK283" s="190"/>
      <c r="AL283" s="1276"/>
      <c r="AM283" s="1277"/>
      <c r="AN283" s="1277"/>
      <c r="AO283" s="1278"/>
    </row>
    <row r="284" spans="1:41" ht="19.5" hidden="1" customHeight="1">
      <c r="A284" s="135" t="s">
        <v>196</v>
      </c>
      <c r="B284" s="135" t="s">
        <v>196</v>
      </c>
      <c r="C284" s="135" t="s">
        <v>196</v>
      </c>
      <c r="D284" s="135" t="s">
        <v>196</v>
      </c>
      <c r="E284" s="135" t="s">
        <v>196</v>
      </c>
      <c r="F284" s="135" t="s">
        <v>132</v>
      </c>
      <c r="G284" s="135" t="s">
        <v>196</v>
      </c>
      <c r="H284" s="135" t="s">
        <v>196</v>
      </c>
      <c r="I284" s="135" t="s">
        <v>196</v>
      </c>
      <c r="J284" s="176"/>
      <c r="K284" s="177"/>
      <c r="L284" s="178"/>
      <c r="M284" s="179"/>
      <c r="N284" s="160"/>
      <c r="O284" s="180"/>
      <c r="P284" s="191"/>
      <c r="Q284" s="192" t="s">
        <v>227</v>
      </c>
      <c r="R284" s="182" t="s">
        <v>98</v>
      </c>
      <c r="S284" s="183" t="s">
        <v>222</v>
      </c>
      <c r="T284" s="184"/>
      <c r="U284" s="185"/>
      <c r="V284" s="186" t="s">
        <v>98</v>
      </c>
      <c r="W284" s="183" t="s">
        <v>226</v>
      </c>
      <c r="X284" s="186"/>
      <c r="Y284" s="183"/>
      <c r="Z284" s="187"/>
      <c r="AA284" s="187"/>
      <c r="AB284" s="187"/>
      <c r="AC284" s="187"/>
      <c r="AD284" s="187"/>
      <c r="AE284" s="187"/>
      <c r="AF284" s="187"/>
      <c r="AG284" s="193"/>
      <c r="AH284" s="189"/>
      <c r="AI284" s="189"/>
      <c r="AJ284" s="189"/>
      <c r="AK284" s="190"/>
      <c r="AL284" s="1276"/>
      <c r="AM284" s="1277"/>
      <c r="AN284" s="1277"/>
      <c r="AO284" s="1278"/>
    </row>
    <row r="285" spans="1:41" ht="18.75" hidden="1" customHeight="1">
      <c r="A285" s="135" t="s">
        <v>196</v>
      </c>
      <c r="B285" s="135" t="s">
        <v>196</v>
      </c>
      <c r="C285" s="135" t="s">
        <v>196</v>
      </c>
      <c r="D285" s="135" t="s">
        <v>196</v>
      </c>
      <c r="E285" s="135" t="s">
        <v>196</v>
      </c>
      <c r="F285" s="135" t="s">
        <v>132</v>
      </c>
      <c r="G285" s="135" t="s">
        <v>196</v>
      </c>
      <c r="H285" s="135" t="s">
        <v>196</v>
      </c>
      <c r="I285" s="135" t="s">
        <v>196</v>
      </c>
      <c r="J285" s="176"/>
      <c r="K285" s="177"/>
      <c r="L285" s="200"/>
      <c r="M285" s="236"/>
      <c r="N285" s="160"/>
      <c r="O285" s="180"/>
      <c r="P285" s="160"/>
      <c r="Q285" s="1257" t="s">
        <v>289</v>
      </c>
      <c r="R285" s="1280" t="s">
        <v>98</v>
      </c>
      <c r="S285" s="1282" t="s">
        <v>217</v>
      </c>
      <c r="T285" s="1282"/>
      <c r="U285" s="1284" t="s">
        <v>98</v>
      </c>
      <c r="V285" s="1282" t="s">
        <v>232</v>
      </c>
      <c r="W285" s="1282"/>
      <c r="X285" s="241"/>
      <c r="Y285" s="241"/>
      <c r="Z285" s="241"/>
      <c r="AA285" s="241"/>
      <c r="AB285" s="241"/>
      <c r="AC285" s="241"/>
      <c r="AD285" s="241"/>
      <c r="AE285" s="241"/>
      <c r="AF285" s="241"/>
      <c r="AG285" s="242"/>
      <c r="AH285" s="194"/>
      <c r="AI285" s="189"/>
      <c r="AJ285" s="189"/>
      <c r="AK285" s="190"/>
      <c r="AL285" s="1276"/>
      <c r="AM285" s="1277"/>
      <c r="AN285" s="1277"/>
      <c r="AO285" s="1278"/>
    </row>
    <row r="286" spans="1:41" ht="18.75" hidden="1" customHeight="1">
      <c r="A286" s="135" t="s">
        <v>196</v>
      </c>
      <c r="B286" s="135" t="s">
        <v>196</v>
      </c>
      <c r="C286" s="135" t="s">
        <v>196</v>
      </c>
      <c r="D286" s="135" t="s">
        <v>196</v>
      </c>
      <c r="E286" s="135" t="s">
        <v>196</v>
      </c>
      <c r="F286" s="135" t="s">
        <v>132</v>
      </c>
      <c r="G286" s="135" t="s">
        <v>196</v>
      </c>
      <c r="H286" s="135" t="s">
        <v>196</v>
      </c>
      <c r="I286" s="135" t="s">
        <v>196</v>
      </c>
      <c r="J286" s="176"/>
      <c r="K286" s="177"/>
      <c r="L286" s="200"/>
      <c r="M286" s="236"/>
      <c r="N286" s="160"/>
      <c r="O286" s="180"/>
      <c r="P286" s="160"/>
      <c r="Q286" s="1279"/>
      <c r="R286" s="1281"/>
      <c r="S286" s="1283"/>
      <c r="T286" s="1283"/>
      <c r="U286" s="1285"/>
      <c r="V286" s="1283"/>
      <c r="W286" s="1283"/>
      <c r="X286" s="244"/>
      <c r="Y286" s="244"/>
      <c r="Z286" s="244"/>
      <c r="AA286" s="244"/>
      <c r="AB286" s="244"/>
      <c r="AC286" s="244"/>
      <c r="AD286" s="244"/>
      <c r="AE286" s="244"/>
      <c r="AF286" s="244"/>
      <c r="AG286" s="245"/>
      <c r="AH286" s="194"/>
      <c r="AI286" s="189"/>
      <c r="AJ286" s="189"/>
      <c r="AK286" s="190"/>
      <c r="AL286" s="1276"/>
      <c r="AM286" s="1277"/>
      <c r="AN286" s="1277"/>
      <c r="AO286" s="1278"/>
    </row>
    <row r="287" spans="1:41" ht="18.75" hidden="1" customHeight="1">
      <c r="A287" s="135" t="s">
        <v>196</v>
      </c>
      <c r="B287" s="135" t="s">
        <v>196</v>
      </c>
      <c r="C287" s="135" t="s">
        <v>196</v>
      </c>
      <c r="D287" s="135" t="s">
        <v>196</v>
      </c>
      <c r="E287" s="135" t="s">
        <v>196</v>
      </c>
      <c r="F287" s="135" t="s">
        <v>132</v>
      </c>
      <c r="G287" s="135" t="s">
        <v>196</v>
      </c>
      <c r="H287" s="135" t="s">
        <v>196</v>
      </c>
      <c r="I287" s="135" t="s">
        <v>196</v>
      </c>
      <c r="J287" s="157" t="s">
        <v>98</v>
      </c>
      <c r="K287" s="177">
        <v>55</v>
      </c>
      <c r="L287" s="200" t="s">
        <v>383</v>
      </c>
      <c r="M287" s="157" t="s">
        <v>98</v>
      </c>
      <c r="N287" s="160" t="s">
        <v>384</v>
      </c>
      <c r="O287" s="157" t="s">
        <v>98</v>
      </c>
      <c r="P287" s="160" t="s">
        <v>385</v>
      </c>
      <c r="Q287" s="198" t="s">
        <v>356</v>
      </c>
      <c r="R287" s="182" t="s">
        <v>98</v>
      </c>
      <c r="S287" s="183" t="s">
        <v>357</v>
      </c>
      <c r="T287" s="184"/>
      <c r="U287" s="185"/>
      <c r="V287" s="186" t="s">
        <v>98</v>
      </c>
      <c r="W287" s="183" t="s">
        <v>358</v>
      </c>
      <c r="X287" s="187"/>
      <c r="Y287" s="184"/>
      <c r="Z287" s="184"/>
      <c r="AA287" s="184"/>
      <c r="AB287" s="184"/>
      <c r="AC287" s="184"/>
      <c r="AD287" s="184"/>
      <c r="AE287" s="184"/>
      <c r="AF287" s="184"/>
      <c r="AG287" s="197"/>
      <c r="AH287" s="194"/>
      <c r="AI287" s="189"/>
      <c r="AJ287" s="189"/>
      <c r="AK287" s="190"/>
      <c r="AL287" s="1276"/>
      <c r="AM287" s="1277"/>
      <c r="AN287" s="1277"/>
      <c r="AO287" s="1278"/>
    </row>
    <row r="288" spans="1:41" ht="18.75" hidden="1" customHeight="1">
      <c r="A288" s="135" t="s">
        <v>196</v>
      </c>
      <c r="B288" s="135" t="s">
        <v>196</v>
      </c>
      <c r="C288" s="135" t="s">
        <v>196</v>
      </c>
      <c r="D288" s="135" t="s">
        <v>196</v>
      </c>
      <c r="E288" s="135" t="s">
        <v>196</v>
      </c>
      <c r="F288" s="135" t="s">
        <v>132</v>
      </c>
      <c r="G288" s="135" t="s">
        <v>196</v>
      </c>
      <c r="H288" s="135" t="s">
        <v>196</v>
      </c>
      <c r="I288" s="135" t="s">
        <v>196</v>
      </c>
      <c r="J288" s="176"/>
      <c r="K288" s="177"/>
      <c r="L288" s="200"/>
      <c r="M288" s="236"/>
      <c r="N288" s="160"/>
      <c r="O288" s="157" t="s">
        <v>98</v>
      </c>
      <c r="P288" s="160" t="s">
        <v>386</v>
      </c>
      <c r="Q288" s="198" t="s">
        <v>359</v>
      </c>
      <c r="R288" s="182" t="s">
        <v>98</v>
      </c>
      <c r="S288" s="183" t="s">
        <v>357</v>
      </c>
      <c r="T288" s="184"/>
      <c r="U288" s="185"/>
      <c r="V288" s="186" t="s">
        <v>98</v>
      </c>
      <c r="W288" s="183" t="s">
        <v>358</v>
      </c>
      <c r="X288" s="187"/>
      <c r="Y288" s="184"/>
      <c r="Z288" s="184"/>
      <c r="AA288" s="184"/>
      <c r="AB288" s="184"/>
      <c r="AC288" s="184"/>
      <c r="AD288" s="184"/>
      <c r="AE288" s="184"/>
      <c r="AF288" s="184"/>
      <c r="AG288" s="197"/>
      <c r="AH288" s="194"/>
      <c r="AI288" s="189"/>
      <c r="AJ288" s="189"/>
      <c r="AK288" s="190"/>
      <c r="AL288" s="1276"/>
      <c r="AM288" s="1277"/>
      <c r="AN288" s="1277"/>
      <c r="AO288" s="1278"/>
    </row>
    <row r="289" spans="1:41" ht="18.75" hidden="1" customHeight="1">
      <c r="A289" s="135" t="s">
        <v>196</v>
      </c>
      <c r="B289" s="135" t="s">
        <v>196</v>
      </c>
      <c r="C289" s="135" t="s">
        <v>196</v>
      </c>
      <c r="D289" s="135" t="s">
        <v>196</v>
      </c>
      <c r="E289" s="135" t="s">
        <v>196</v>
      </c>
      <c r="F289" s="135" t="s">
        <v>132</v>
      </c>
      <c r="G289" s="135" t="s">
        <v>196</v>
      </c>
      <c r="H289" s="135" t="s">
        <v>196</v>
      </c>
      <c r="I289" s="135" t="s">
        <v>196</v>
      </c>
      <c r="J289" s="176"/>
      <c r="K289" s="177"/>
      <c r="L289" s="200"/>
      <c r="M289" s="236"/>
      <c r="N289" s="160"/>
      <c r="O289" s="180"/>
      <c r="P289" s="160"/>
      <c r="Q289" s="198" t="s">
        <v>360</v>
      </c>
      <c r="R289" s="237" t="s">
        <v>98</v>
      </c>
      <c r="S289" s="199" t="s">
        <v>217</v>
      </c>
      <c r="T289" s="238"/>
      <c r="U289" s="239" t="s">
        <v>98</v>
      </c>
      <c r="V289" s="199" t="s">
        <v>232</v>
      </c>
      <c r="W289" s="204"/>
      <c r="X289" s="184"/>
      <c r="Y289" s="184"/>
      <c r="Z289" s="184"/>
      <c r="AA289" s="184"/>
      <c r="AB289" s="184"/>
      <c r="AC289" s="184"/>
      <c r="AD289" s="184"/>
      <c r="AE289" s="184"/>
      <c r="AF289" s="184"/>
      <c r="AG289" s="197"/>
      <c r="AH289" s="194"/>
      <c r="AI289" s="189"/>
      <c r="AJ289" s="189"/>
      <c r="AK289" s="190"/>
      <c r="AL289" s="1276"/>
      <c r="AM289" s="1277"/>
      <c r="AN289" s="1277"/>
      <c r="AO289" s="1278"/>
    </row>
    <row r="290" spans="1:41" ht="18.75" hidden="1" customHeight="1">
      <c r="A290" s="135" t="s">
        <v>196</v>
      </c>
      <c r="B290" s="135" t="s">
        <v>196</v>
      </c>
      <c r="C290" s="135" t="s">
        <v>196</v>
      </c>
      <c r="D290" s="135" t="s">
        <v>196</v>
      </c>
      <c r="E290" s="135" t="s">
        <v>196</v>
      </c>
      <c r="F290" s="135" t="s">
        <v>132</v>
      </c>
      <c r="G290" s="135" t="s">
        <v>196</v>
      </c>
      <c r="H290" s="135" t="s">
        <v>196</v>
      </c>
      <c r="I290" s="135" t="s">
        <v>196</v>
      </c>
      <c r="J290" s="176"/>
      <c r="K290" s="177"/>
      <c r="L290" s="200"/>
      <c r="M290" s="236"/>
      <c r="N290" s="160"/>
      <c r="O290" s="180"/>
      <c r="P290" s="160"/>
      <c r="Q290" s="198" t="s">
        <v>308</v>
      </c>
      <c r="R290" s="237" t="s">
        <v>98</v>
      </c>
      <c r="S290" s="199" t="s">
        <v>217</v>
      </c>
      <c r="T290" s="238"/>
      <c r="U290" s="239" t="s">
        <v>98</v>
      </c>
      <c r="V290" s="199" t="s">
        <v>232</v>
      </c>
      <c r="W290" s="204"/>
      <c r="X290" s="184"/>
      <c r="Y290" s="184"/>
      <c r="Z290" s="184"/>
      <c r="AA290" s="184"/>
      <c r="AB290" s="184"/>
      <c r="AC290" s="184"/>
      <c r="AD290" s="184"/>
      <c r="AE290" s="184"/>
      <c r="AF290" s="184"/>
      <c r="AG290" s="197"/>
      <c r="AH290" s="194"/>
      <c r="AI290" s="189"/>
      <c r="AJ290" s="189"/>
      <c r="AK290" s="190"/>
      <c r="AL290" s="1276"/>
      <c r="AM290" s="1277"/>
      <c r="AN290" s="1277"/>
      <c r="AO290" s="1278"/>
    </row>
    <row r="291" spans="1:41" ht="18.75" hidden="1" customHeight="1">
      <c r="A291" s="135" t="s">
        <v>196</v>
      </c>
      <c r="B291" s="135" t="s">
        <v>196</v>
      </c>
      <c r="C291" s="135" t="s">
        <v>196</v>
      </c>
      <c r="D291" s="135" t="s">
        <v>196</v>
      </c>
      <c r="E291" s="135" t="s">
        <v>196</v>
      </c>
      <c r="F291" s="135" t="s">
        <v>132</v>
      </c>
      <c r="G291" s="135" t="s">
        <v>196</v>
      </c>
      <c r="H291" s="135" t="s">
        <v>196</v>
      </c>
      <c r="I291" s="135" t="s">
        <v>196</v>
      </c>
      <c r="J291" s="176"/>
      <c r="K291" s="177"/>
      <c r="L291" s="200"/>
      <c r="M291" s="236"/>
      <c r="N291" s="160"/>
      <c r="O291" s="180"/>
      <c r="P291" s="160"/>
      <c r="Q291" s="198" t="s">
        <v>309</v>
      </c>
      <c r="R291" s="237" t="s">
        <v>14</v>
      </c>
      <c r="S291" s="199" t="s">
        <v>217</v>
      </c>
      <c r="T291" s="238"/>
      <c r="U291" s="239" t="s">
        <v>98</v>
      </c>
      <c r="V291" s="199" t="s">
        <v>232</v>
      </c>
      <c r="W291" s="204"/>
      <c r="X291" s="184"/>
      <c r="Y291" s="184"/>
      <c r="Z291" s="184"/>
      <c r="AA291" s="184"/>
      <c r="AB291" s="184"/>
      <c r="AC291" s="184"/>
      <c r="AD291" s="184"/>
      <c r="AE291" s="184"/>
      <c r="AF291" s="184"/>
      <c r="AG291" s="197"/>
      <c r="AH291" s="194"/>
      <c r="AI291" s="189"/>
      <c r="AJ291" s="189"/>
      <c r="AK291" s="190"/>
      <c r="AL291" s="1276"/>
      <c r="AM291" s="1277"/>
      <c r="AN291" s="1277"/>
      <c r="AO291" s="1278"/>
    </row>
    <row r="292" spans="1:41" ht="18.75" hidden="1" customHeight="1">
      <c r="A292" s="135" t="s">
        <v>196</v>
      </c>
      <c r="B292" s="135" t="s">
        <v>196</v>
      </c>
      <c r="C292" s="135" t="s">
        <v>196</v>
      </c>
      <c r="D292" s="135" t="s">
        <v>196</v>
      </c>
      <c r="E292" s="135" t="s">
        <v>196</v>
      </c>
      <c r="F292" s="135" t="s">
        <v>132</v>
      </c>
      <c r="G292" s="135" t="s">
        <v>196</v>
      </c>
      <c r="H292" s="135" t="s">
        <v>196</v>
      </c>
      <c r="I292" s="135" t="s">
        <v>196</v>
      </c>
      <c r="J292" s="176"/>
      <c r="K292" s="177"/>
      <c r="L292" s="200"/>
      <c r="M292" s="236"/>
      <c r="N292" s="160"/>
      <c r="O292" s="180"/>
      <c r="P292" s="160"/>
      <c r="Q292" s="198" t="s">
        <v>56</v>
      </c>
      <c r="R292" s="182" t="s">
        <v>98</v>
      </c>
      <c r="S292" s="183" t="s">
        <v>217</v>
      </c>
      <c r="T292" s="183"/>
      <c r="U292" s="186" t="s">
        <v>98</v>
      </c>
      <c r="V292" s="183" t="s">
        <v>229</v>
      </c>
      <c r="W292" s="183"/>
      <c r="X292" s="186" t="s">
        <v>98</v>
      </c>
      <c r="Y292" s="183" t="s">
        <v>230</v>
      </c>
      <c r="Z292" s="187"/>
      <c r="AA292" s="184"/>
      <c r="AB292" s="184"/>
      <c r="AC292" s="184"/>
      <c r="AD292" s="184"/>
      <c r="AE292" s="184"/>
      <c r="AF292" s="184"/>
      <c r="AG292" s="197"/>
      <c r="AH292" s="194"/>
      <c r="AI292" s="189"/>
      <c r="AJ292" s="189"/>
      <c r="AK292" s="190"/>
      <c r="AL292" s="1276"/>
      <c r="AM292" s="1277"/>
      <c r="AN292" s="1277"/>
      <c r="AO292" s="1278"/>
    </row>
    <row r="293" spans="1:41" ht="18.75" hidden="1" customHeight="1">
      <c r="A293" s="135" t="s">
        <v>196</v>
      </c>
      <c r="B293" s="135" t="s">
        <v>196</v>
      </c>
      <c r="C293" s="135" t="s">
        <v>196</v>
      </c>
      <c r="D293" s="135" t="s">
        <v>196</v>
      </c>
      <c r="E293" s="135" t="s">
        <v>196</v>
      </c>
      <c r="F293" s="135" t="s">
        <v>132</v>
      </c>
      <c r="G293" s="135" t="s">
        <v>196</v>
      </c>
      <c r="H293" s="135" t="s">
        <v>196</v>
      </c>
      <c r="I293" s="135" t="s">
        <v>196</v>
      </c>
      <c r="J293" s="176"/>
      <c r="K293" s="177"/>
      <c r="L293" s="200"/>
      <c r="M293" s="236"/>
      <c r="N293" s="160"/>
      <c r="O293" s="180"/>
      <c r="P293" s="160"/>
      <c r="Q293" s="198" t="s">
        <v>158</v>
      </c>
      <c r="R293" s="182" t="s">
        <v>98</v>
      </c>
      <c r="S293" s="183" t="s">
        <v>217</v>
      </c>
      <c r="T293" s="183"/>
      <c r="U293" s="186" t="s">
        <v>98</v>
      </c>
      <c r="V293" s="183" t="s">
        <v>229</v>
      </c>
      <c r="W293" s="183"/>
      <c r="X293" s="186" t="s">
        <v>98</v>
      </c>
      <c r="Y293" s="183" t="s">
        <v>230</v>
      </c>
      <c r="Z293" s="184"/>
      <c r="AA293" s="184"/>
      <c r="AB293" s="184"/>
      <c r="AC293" s="184"/>
      <c r="AD293" s="184"/>
      <c r="AE293" s="184"/>
      <c r="AF293" s="184"/>
      <c r="AG293" s="197"/>
      <c r="AH293" s="194"/>
      <c r="AI293" s="189"/>
      <c r="AJ293" s="189"/>
      <c r="AK293" s="190"/>
      <c r="AL293" s="1276"/>
      <c r="AM293" s="1277"/>
      <c r="AN293" s="1277"/>
      <c r="AO293" s="1278"/>
    </row>
    <row r="294" spans="1:41" ht="18.75" hidden="1" customHeight="1">
      <c r="A294" s="135" t="s">
        <v>196</v>
      </c>
      <c r="B294" s="135" t="s">
        <v>196</v>
      </c>
      <c r="C294" s="135" t="s">
        <v>196</v>
      </c>
      <c r="D294" s="135" t="s">
        <v>196</v>
      </c>
      <c r="E294" s="135" t="s">
        <v>196</v>
      </c>
      <c r="F294" s="135" t="s">
        <v>132</v>
      </c>
      <c r="G294" s="135" t="s">
        <v>196</v>
      </c>
      <c r="H294" s="135" t="s">
        <v>196</v>
      </c>
      <c r="I294" s="135" t="s">
        <v>196</v>
      </c>
      <c r="J294" s="176"/>
      <c r="K294" s="177"/>
      <c r="L294" s="200"/>
      <c r="M294" s="236"/>
      <c r="N294" s="160"/>
      <c r="O294" s="180"/>
      <c r="P294" s="160"/>
      <c r="Q294" s="198" t="s">
        <v>387</v>
      </c>
      <c r="R294" s="182" t="s">
        <v>98</v>
      </c>
      <c r="S294" s="183" t="s">
        <v>217</v>
      </c>
      <c r="T294" s="183"/>
      <c r="U294" s="186" t="s">
        <v>98</v>
      </c>
      <c r="V294" s="183" t="s">
        <v>229</v>
      </c>
      <c r="W294" s="183"/>
      <c r="X294" s="186" t="s">
        <v>98</v>
      </c>
      <c r="Y294" s="183" t="s">
        <v>230</v>
      </c>
      <c r="Z294" s="187"/>
      <c r="AA294" s="183"/>
      <c r="AB294" s="183"/>
      <c r="AC294" s="183"/>
      <c r="AD294" s="183"/>
      <c r="AE294" s="183"/>
      <c r="AF294" s="183"/>
      <c r="AG294" s="188"/>
      <c r="AH294" s="194"/>
      <c r="AI294" s="189"/>
      <c r="AJ294" s="189"/>
      <c r="AK294" s="190"/>
      <c r="AL294" s="1276"/>
      <c r="AM294" s="1277"/>
      <c r="AN294" s="1277"/>
      <c r="AO294" s="1278"/>
    </row>
    <row r="295" spans="1:41" ht="18.75" hidden="1" customHeight="1">
      <c r="A295" s="135" t="s">
        <v>196</v>
      </c>
      <c r="B295" s="135" t="s">
        <v>196</v>
      </c>
      <c r="C295" s="135" t="s">
        <v>196</v>
      </c>
      <c r="D295" s="135" t="s">
        <v>196</v>
      </c>
      <c r="E295" s="135" t="s">
        <v>196</v>
      </c>
      <c r="F295" s="135" t="s">
        <v>132</v>
      </c>
      <c r="G295" s="135" t="s">
        <v>196</v>
      </c>
      <c r="H295" s="135" t="s">
        <v>196</v>
      </c>
      <c r="I295" s="135" t="s">
        <v>196</v>
      </c>
      <c r="J295" s="176"/>
      <c r="K295" s="177"/>
      <c r="L295" s="200"/>
      <c r="M295" s="236"/>
      <c r="N295" s="160"/>
      <c r="O295" s="180"/>
      <c r="P295" s="160"/>
      <c r="Q295" s="198" t="s">
        <v>250</v>
      </c>
      <c r="R295" s="182" t="s">
        <v>98</v>
      </c>
      <c r="S295" s="183" t="s">
        <v>217</v>
      </c>
      <c r="T295" s="183"/>
      <c r="U295" s="186" t="s">
        <v>98</v>
      </c>
      <c r="V295" s="199" t="s">
        <v>232</v>
      </c>
      <c r="W295" s="183"/>
      <c r="X295" s="183"/>
      <c r="Y295" s="183"/>
      <c r="Z295" s="184"/>
      <c r="AA295" s="184"/>
      <c r="AB295" s="184"/>
      <c r="AC295" s="184"/>
      <c r="AD295" s="184"/>
      <c r="AE295" s="184"/>
      <c r="AF295" s="184"/>
      <c r="AG295" s="197"/>
      <c r="AH295" s="194"/>
      <c r="AI295" s="189"/>
      <c r="AJ295" s="189"/>
      <c r="AK295" s="190"/>
      <c r="AL295" s="1276"/>
      <c r="AM295" s="1277"/>
      <c r="AN295" s="1277"/>
      <c r="AO295" s="1278"/>
    </row>
    <row r="296" spans="1:41" ht="18.75" hidden="1" customHeight="1">
      <c r="A296" s="135" t="s">
        <v>196</v>
      </c>
      <c r="B296" s="135" t="s">
        <v>196</v>
      </c>
      <c r="C296" s="135" t="s">
        <v>196</v>
      </c>
      <c r="D296" s="135" t="s">
        <v>196</v>
      </c>
      <c r="E296" s="135" t="s">
        <v>196</v>
      </c>
      <c r="F296" s="135" t="s">
        <v>132</v>
      </c>
      <c r="G296" s="135" t="s">
        <v>196</v>
      </c>
      <c r="H296" s="135" t="s">
        <v>196</v>
      </c>
      <c r="I296" s="135" t="s">
        <v>196</v>
      </c>
      <c r="J296" s="176"/>
      <c r="K296" s="177"/>
      <c r="L296" s="200"/>
      <c r="M296" s="236"/>
      <c r="N296" s="160"/>
      <c r="O296" s="180"/>
      <c r="P296" s="160"/>
      <c r="Q296" s="198" t="s">
        <v>253</v>
      </c>
      <c r="R296" s="182" t="s">
        <v>98</v>
      </c>
      <c r="S296" s="183" t="s">
        <v>217</v>
      </c>
      <c r="T296" s="183"/>
      <c r="U296" s="186" t="s">
        <v>98</v>
      </c>
      <c r="V296" s="199" t="s">
        <v>232</v>
      </c>
      <c r="W296" s="183"/>
      <c r="X296" s="183"/>
      <c r="Y296" s="183"/>
      <c r="Z296" s="184"/>
      <c r="AA296" s="184"/>
      <c r="AB296" s="184"/>
      <c r="AC296" s="184"/>
      <c r="AD296" s="184"/>
      <c r="AE296" s="184"/>
      <c r="AF296" s="184"/>
      <c r="AG296" s="197"/>
      <c r="AH296" s="194"/>
      <c r="AI296" s="189"/>
      <c r="AJ296" s="189"/>
      <c r="AK296" s="190"/>
      <c r="AL296" s="1276"/>
      <c r="AM296" s="1277"/>
      <c r="AN296" s="1277"/>
      <c r="AO296" s="1278"/>
    </row>
    <row r="297" spans="1:41" ht="18.75" hidden="1" customHeight="1">
      <c r="A297" s="135" t="s">
        <v>196</v>
      </c>
      <c r="B297" s="135" t="s">
        <v>196</v>
      </c>
      <c r="C297" s="135" t="s">
        <v>196</v>
      </c>
      <c r="D297" s="135" t="s">
        <v>196</v>
      </c>
      <c r="E297" s="135" t="s">
        <v>196</v>
      </c>
      <c r="F297" s="135" t="s">
        <v>132</v>
      </c>
      <c r="G297" s="135" t="s">
        <v>196</v>
      </c>
      <c r="H297" s="135" t="s">
        <v>196</v>
      </c>
      <c r="I297" s="135" t="s">
        <v>196</v>
      </c>
      <c r="J297" s="176"/>
      <c r="K297" s="177"/>
      <c r="L297" s="200"/>
      <c r="M297" s="236"/>
      <c r="N297" s="160"/>
      <c r="O297" s="180"/>
      <c r="P297" s="160"/>
      <c r="Q297" s="201" t="s">
        <v>255</v>
      </c>
      <c r="R297" s="182" t="s">
        <v>98</v>
      </c>
      <c r="S297" s="183" t="s">
        <v>217</v>
      </c>
      <c r="T297" s="183"/>
      <c r="U297" s="186" t="s">
        <v>98</v>
      </c>
      <c r="V297" s="183" t="s">
        <v>229</v>
      </c>
      <c r="W297" s="183"/>
      <c r="X297" s="186" t="s">
        <v>98</v>
      </c>
      <c r="Y297" s="183" t="s">
        <v>230</v>
      </c>
      <c r="Z297" s="187"/>
      <c r="AA297" s="187"/>
      <c r="AB297" s="187"/>
      <c r="AC297" s="187"/>
      <c r="AD297" s="202"/>
      <c r="AE297" s="202"/>
      <c r="AF297" s="202"/>
      <c r="AG297" s="203"/>
      <c r="AH297" s="194"/>
      <c r="AI297" s="189"/>
      <c r="AJ297" s="189"/>
      <c r="AK297" s="190"/>
      <c r="AL297" s="1276"/>
      <c r="AM297" s="1277"/>
      <c r="AN297" s="1277"/>
      <c r="AO297" s="1278"/>
    </row>
    <row r="298" spans="1:41" ht="18.75" hidden="1" customHeight="1">
      <c r="A298" s="135" t="s">
        <v>196</v>
      </c>
      <c r="B298" s="135" t="s">
        <v>196</v>
      </c>
      <c r="C298" s="135" t="s">
        <v>196</v>
      </c>
      <c r="D298" s="135" t="s">
        <v>196</v>
      </c>
      <c r="E298" s="135" t="s">
        <v>196</v>
      </c>
      <c r="F298" s="135" t="s">
        <v>132</v>
      </c>
      <c r="G298" s="135" t="s">
        <v>196</v>
      </c>
      <c r="H298" s="135" t="s">
        <v>196</v>
      </c>
      <c r="I298" s="135" t="s">
        <v>196</v>
      </c>
      <c r="J298" s="176"/>
      <c r="K298" s="177"/>
      <c r="L298" s="200"/>
      <c r="M298" s="236"/>
      <c r="N298" s="160"/>
      <c r="O298" s="180"/>
      <c r="P298" s="160"/>
      <c r="Q298" s="198" t="s">
        <v>69</v>
      </c>
      <c r="R298" s="182" t="s">
        <v>98</v>
      </c>
      <c r="S298" s="183" t="s">
        <v>217</v>
      </c>
      <c r="T298" s="183"/>
      <c r="U298" s="186" t="s">
        <v>98</v>
      </c>
      <c r="V298" s="183" t="s">
        <v>258</v>
      </c>
      <c r="W298" s="183"/>
      <c r="X298" s="186" t="s">
        <v>98</v>
      </c>
      <c r="Y298" s="183" t="s">
        <v>315</v>
      </c>
      <c r="Z298" s="204"/>
      <c r="AA298" s="186" t="s">
        <v>98</v>
      </c>
      <c r="AB298" s="183" t="s">
        <v>259</v>
      </c>
      <c r="AC298" s="183"/>
      <c r="AD298" s="183"/>
      <c r="AE298" s="183"/>
      <c r="AF298" s="183"/>
      <c r="AG298" s="188"/>
      <c r="AH298" s="194"/>
      <c r="AI298" s="189"/>
      <c r="AJ298" s="189"/>
      <c r="AK298" s="190"/>
      <c r="AL298" s="1276"/>
      <c r="AM298" s="1277"/>
      <c r="AN298" s="1277"/>
      <c r="AO298" s="1278"/>
    </row>
    <row r="299" spans="1:41" ht="18.75" hidden="1" customHeight="1">
      <c r="A299" s="135" t="s">
        <v>196</v>
      </c>
      <c r="B299" s="135" t="s">
        <v>196</v>
      </c>
      <c r="C299" s="135" t="s">
        <v>196</v>
      </c>
      <c r="D299" s="135" t="s">
        <v>196</v>
      </c>
      <c r="E299" s="135" t="s">
        <v>196</v>
      </c>
      <c r="F299" s="135" t="s">
        <v>132</v>
      </c>
      <c r="G299" s="135" t="s">
        <v>196</v>
      </c>
      <c r="H299" s="135" t="s">
        <v>196</v>
      </c>
      <c r="I299" s="135" t="s">
        <v>196</v>
      </c>
      <c r="J299" s="176"/>
      <c r="K299" s="177"/>
      <c r="L299" s="178"/>
      <c r="M299" s="179"/>
      <c r="N299" s="160"/>
      <c r="O299" s="180"/>
      <c r="P299" s="191"/>
      <c r="Q299" s="1257" t="s">
        <v>260</v>
      </c>
      <c r="R299" s="205" t="s">
        <v>98</v>
      </c>
      <c r="S299" s="206" t="s">
        <v>217</v>
      </c>
      <c r="T299" s="206"/>
      <c r="U299" s="207"/>
      <c r="V299" s="208"/>
      <c r="W299" s="208"/>
      <c r="X299" s="207"/>
      <c r="Y299" s="208"/>
      <c r="Z299" s="209"/>
      <c r="AA299" s="207"/>
      <c r="AB299" s="208"/>
      <c r="AC299" s="209"/>
      <c r="AD299" s="210" t="s">
        <v>98</v>
      </c>
      <c r="AE299" s="206" t="s">
        <v>261</v>
      </c>
      <c r="AF299" s="202"/>
      <c r="AG299" s="203"/>
      <c r="AH299" s="189"/>
      <c r="AI299" s="189"/>
      <c r="AJ299" s="189"/>
      <c r="AK299" s="190"/>
      <c r="AL299" s="1276"/>
      <c r="AM299" s="1277"/>
      <c r="AN299" s="1277"/>
      <c r="AO299" s="1278"/>
    </row>
    <row r="300" spans="1:41" ht="18.75" hidden="1" customHeight="1">
      <c r="A300" s="135" t="s">
        <v>196</v>
      </c>
      <c r="B300" s="135" t="s">
        <v>196</v>
      </c>
      <c r="C300" s="135" t="s">
        <v>196</v>
      </c>
      <c r="D300" s="135" t="s">
        <v>196</v>
      </c>
      <c r="E300" s="135" t="s">
        <v>196</v>
      </c>
      <c r="F300" s="135" t="s">
        <v>132</v>
      </c>
      <c r="G300" s="135" t="s">
        <v>196</v>
      </c>
      <c r="H300" s="135" t="s">
        <v>196</v>
      </c>
      <c r="I300" s="135" t="s">
        <v>196</v>
      </c>
      <c r="J300" s="176"/>
      <c r="K300" s="177"/>
      <c r="L300" s="178"/>
      <c r="M300" s="179"/>
      <c r="N300" s="160"/>
      <c r="O300" s="180"/>
      <c r="P300" s="191"/>
      <c r="Q300" s="1258"/>
      <c r="R300" s="157" t="s">
        <v>98</v>
      </c>
      <c r="S300" s="158" t="s">
        <v>262</v>
      </c>
      <c r="T300" s="158"/>
      <c r="U300" s="150"/>
      <c r="V300" s="150" t="s">
        <v>98</v>
      </c>
      <c r="W300" s="158" t="s">
        <v>263</v>
      </c>
      <c r="X300" s="150"/>
      <c r="Y300" s="150"/>
      <c r="Z300" s="150" t="s">
        <v>98</v>
      </c>
      <c r="AA300" s="158" t="s">
        <v>264</v>
      </c>
      <c r="AB300" s="137"/>
      <c r="AC300" s="158"/>
      <c r="AD300" s="150" t="s">
        <v>98</v>
      </c>
      <c r="AE300" s="158" t="s">
        <v>265</v>
      </c>
      <c r="AF300" s="211"/>
      <c r="AG300" s="212"/>
      <c r="AH300" s="189"/>
      <c r="AI300" s="189"/>
      <c r="AJ300" s="189"/>
      <c r="AK300" s="190"/>
      <c r="AL300" s="1276"/>
      <c r="AM300" s="1277"/>
      <c r="AN300" s="1277"/>
      <c r="AO300" s="1278"/>
    </row>
    <row r="301" spans="1:41" ht="18.75" hidden="1" customHeight="1">
      <c r="A301" s="135" t="s">
        <v>196</v>
      </c>
      <c r="B301" s="135" t="s">
        <v>196</v>
      </c>
      <c r="C301" s="135" t="s">
        <v>196</v>
      </c>
      <c r="D301" s="135" t="s">
        <v>196</v>
      </c>
      <c r="E301" s="135" t="s">
        <v>196</v>
      </c>
      <c r="F301" s="135" t="s">
        <v>132</v>
      </c>
      <c r="G301" s="135" t="s">
        <v>196</v>
      </c>
      <c r="H301" s="135" t="s">
        <v>196</v>
      </c>
      <c r="I301" s="135" t="s">
        <v>196</v>
      </c>
      <c r="J301" s="176"/>
      <c r="K301" s="177"/>
      <c r="L301" s="178"/>
      <c r="M301" s="179"/>
      <c r="N301" s="160"/>
      <c r="O301" s="180"/>
      <c r="P301" s="191"/>
      <c r="Q301" s="1258"/>
      <c r="R301" s="157" t="s">
        <v>98</v>
      </c>
      <c r="S301" s="158" t="s">
        <v>266</v>
      </c>
      <c r="T301" s="158"/>
      <c r="U301" s="150"/>
      <c r="V301" s="150" t="s">
        <v>98</v>
      </c>
      <c r="W301" s="158" t="s">
        <v>267</v>
      </c>
      <c r="X301" s="150"/>
      <c r="Y301" s="150"/>
      <c r="Z301" s="150" t="s">
        <v>98</v>
      </c>
      <c r="AA301" s="158" t="s">
        <v>268</v>
      </c>
      <c r="AB301" s="137"/>
      <c r="AC301" s="158"/>
      <c r="AD301" s="150" t="s">
        <v>98</v>
      </c>
      <c r="AE301" s="158" t="s">
        <v>269</v>
      </c>
      <c r="AF301" s="211"/>
      <c r="AG301" s="212"/>
      <c r="AH301" s="189"/>
      <c r="AI301" s="189"/>
      <c r="AJ301" s="189"/>
      <c r="AK301" s="190"/>
      <c r="AL301" s="1276"/>
      <c r="AM301" s="1277"/>
      <c r="AN301" s="1277"/>
      <c r="AO301" s="1278"/>
    </row>
    <row r="302" spans="1:41" ht="18.75" hidden="1" customHeight="1">
      <c r="A302" s="135" t="s">
        <v>196</v>
      </c>
      <c r="B302" s="135" t="s">
        <v>196</v>
      </c>
      <c r="C302" s="135" t="s">
        <v>196</v>
      </c>
      <c r="D302" s="135" t="s">
        <v>196</v>
      </c>
      <c r="E302" s="135" t="s">
        <v>196</v>
      </c>
      <c r="F302" s="135" t="s">
        <v>132</v>
      </c>
      <c r="G302" s="135" t="s">
        <v>196</v>
      </c>
      <c r="H302" s="135" t="s">
        <v>196</v>
      </c>
      <c r="I302" s="135" t="s">
        <v>196</v>
      </c>
      <c r="J302" s="176"/>
      <c r="K302" s="177"/>
      <c r="L302" s="178"/>
      <c r="M302" s="179"/>
      <c r="N302" s="160"/>
      <c r="O302" s="180"/>
      <c r="P302" s="191"/>
      <c r="Q302" s="1258"/>
      <c r="R302" s="157" t="s">
        <v>98</v>
      </c>
      <c r="S302" s="158" t="s">
        <v>270</v>
      </c>
      <c r="T302" s="158"/>
      <c r="U302" s="150"/>
      <c r="V302" s="150" t="s">
        <v>98</v>
      </c>
      <c r="W302" s="158" t="s">
        <v>271</v>
      </c>
      <c r="X302" s="150"/>
      <c r="Y302" s="150"/>
      <c r="Z302" s="150" t="s">
        <v>98</v>
      </c>
      <c r="AA302" s="158" t="s">
        <v>272</v>
      </c>
      <c r="AB302" s="137"/>
      <c r="AC302" s="158"/>
      <c r="AD302" s="150" t="s">
        <v>98</v>
      </c>
      <c r="AE302" s="158" t="s">
        <v>273</v>
      </c>
      <c r="AF302" s="211"/>
      <c r="AG302" s="212"/>
      <c r="AH302" s="189"/>
      <c r="AI302" s="189"/>
      <c r="AJ302" s="189"/>
      <c r="AK302" s="190"/>
      <c r="AL302" s="1276"/>
      <c r="AM302" s="1277"/>
      <c r="AN302" s="1277"/>
      <c r="AO302" s="1278"/>
    </row>
    <row r="303" spans="1:41" ht="18.75" hidden="1" customHeight="1">
      <c r="A303" s="135" t="s">
        <v>196</v>
      </c>
      <c r="B303" s="135" t="s">
        <v>196</v>
      </c>
      <c r="C303" s="135" t="s">
        <v>196</v>
      </c>
      <c r="D303" s="135" t="s">
        <v>196</v>
      </c>
      <c r="E303" s="135" t="s">
        <v>196</v>
      </c>
      <c r="F303" s="135" t="s">
        <v>132</v>
      </c>
      <c r="G303" s="135" t="s">
        <v>196</v>
      </c>
      <c r="H303" s="135" t="s">
        <v>196</v>
      </c>
      <c r="I303" s="135" t="s">
        <v>196</v>
      </c>
      <c r="J303" s="176"/>
      <c r="K303" s="177"/>
      <c r="L303" s="178"/>
      <c r="M303" s="179"/>
      <c r="N303" s="160"/>
      <c r="O303" s="180"/>
      <c r="P303" s="191"/>
      <c r="Q303" s="1258"/>
      <c r="R303" s="157" t="s">
        <v>98</v>
      </c>
      <c r="S303" s="158" t="s">
        <v>274</v>
      </c>
      <c r="T303" s="158"/>
      <c r="U303" s="150"/>
      <c r="V303" s="150" t="s">
        <v>98</v>
      </c>
      <c r="W303" s="158" t="s">
        <v>275</v>
      </c>
      <c r="X303" s="150"/>
      <c r="Y303" s="150"/>
      <c r="Z303" s="150" t="s">
        <v>98</v>
      </c>
      <c r="AA303" s="158" t="s">
        <v>276</v>
      </c>
      <c r="AB303" s="137"/>
      <c r="AC303" s="158"/>
      <c r="AD303" s="150" t="s">
        <v>98</v>
      </c>
      <c r="AE303" s="158" t="s">
        <v>277</v>
      </c>
      <c r="AF303" s="211"/>
      <c r="AG303" s="212"/>
      <c r="AH303" s="189"/>
      <c r="AI303" s="189"/>
      <c r="AJ303" s="189"/>
      <c r="AK303" s="190"/>
      <c r="AL303" s="1276"/>
      <c r="AM303" s="1277"/>
      <c r="AN303" s="1277"/>
      <c r="AO303" s="1278"/>
    </row>
    <row r="304" spans="1:41" ht="18.75" hidden="1" customHeight="1">
      <c r="A304" s="155" t="s">
        <v>196</v>
      </c>
      <c r="B304" s="155" t="s">
        <v>196</v>
      </c>
      <c r="C304" s="155" t="s">
        <v>196</v>
      </c>
      <c r="D304" s="155" t="s">
        <v>196</v>
      </c>
      <c r="E304" s="155" t="s">
        <v>196</v>
      </c>
      <c r="F304" s="155" t="s">
        <v>132</v>
      </c>
      <c r="G304" s="155" t="s">
        <v>196</v>
      </c>
      <c r="H304" s="155" t="s">
        <v>196</v>
      </c>
      <c r="I304" s="156" t="s">
        <v>196</v>
      </c>
      <c r="J304" s="213"/>
      <c r="K304" s="214"/>
      <c r="L304" s="215"/>
      <c r="M304" s="216"/>
      <c r="N304" s="217"/>
      <c r="O304" s="218"/>
      <c r="P304" s="219"/>
      <c r="Q304" s="1259"/>
      <c r="R304" s="220" t="s">
        <v>98</v>
      </c>
      <c r="S304" s="221" t="s">
        <v>278</v>
      </c>
      <c r="T304" s="221"/>
      <c r="U304" s="222"/>
      <c r="V304" s="222"/>
      <c r="W304" s="221"/>
      <c r="X304" s="222"/>
      <c r="Y304" s="222"/>
      <c r="Z304" s="222"/>
      <c r="AA304" s="221"/>
      <c r="AB304" s="223"/>
      <c r="AC304" s="221"/>
      <c r="AD304" s="222"/>
      <c r="AE304" s="221"/>
      <c r="AF304" s="224"/>
      <c r="AG304" s="225"/>
      <c r="AH304" s="226"/>
      <c r="AI304" s="226"/>
      <c r="AJ304" s="226"/>
      <c r="AK304" s="227"/>
      <c r="AL304" s="1286"/>
      <c r="AM304" s="1287"/>
      <c r="AN304" s="1287"/>
      <c r="AO304" s="1288"/>
    </row>
    <row r="305" spans="1:41" ht="18.75" hidden="1" customHeight="1">
      <c r="A305" s="135" t="s">
        <v>196</v>
      </c>
      <c r="B305" s="135" t="s">
        <v>196</v>
      </c>
      <c r="C305" s="135" t="s">
        <v>196</v>
      </c>
      <c r="D305" s="135" t="s">
        <v>196</v>
      </c>
      <c r="E305" s="135" t="s">
        <v>196</v>
      </c>
      <c r="F305" s="135" t="s">
        <v>132</v>
      </c>
      <c r="G305" s="135" t="s">
        <v>196</v>
      </c>
      <c r="H305" s="135" t="s">
        <v>196</v>
      </c>
      <c r="I305" s="135" t="s">
        <v>196</v>
      </c>
      <c r="J305" s="161"/>
      <c r="K305" s="162"/>
      <c r="L305" s="232"/>
      <c r="M305" s="233"/>
      <c r="N305" s="153"/>
      <c r="O305" s="165"/>
      <c r="P305" s="153"/>
      <c r="Q305" s="1272" t="s">
        <v>281</v>
      </c>
      <c r="R305" s="174" t="s">
        <v>98</v>
      </c>
      <c r="S305" s="151" t="s">
        <v>282</v>
      </c>
      <c r="T305" s="253"/>
      <c r="U305" s="254"/>
      <c r="V305" s="255" t="s">
        <v>98</v>
      </c>
      <c r="W305" s="151" t="s">
        <v>348</v>
      </c>
      <c r="X305" s="254"/>
      <c r="Y305" s="254"/>
      <c r="Z305" s="255" t="s">
        <v>98</v>
      </c>
      <c r="AA305" s="151" t="s">
        <v>349</v>
      </c>
      <c r="AB305" s="254"/>
      <c r="AC305" s="254"/>
      <c r="AD305" s="255" t="s">
        <v>98</v>
      </c>
      <c r="AE305" s="151" t="s">
        <v>350</v>
      </c>
      <c r="AF305" s="254"/>
      <c r="AG305" s="256"/>
      <c r="AH305" s="174" t="s">
        <v>98</v>
      </c>
      <c r="AI305" s="151" t="s">
        <v>220</v>
      </c>
      <c r="AJ305" s="151"/>
      <c r="AK305" s="175"/>
      <c r="AL305" s="1273"/>
      <c r="AM305" s="1274"/>
      <c r="AN305" s="1274"/>
      <c r="AO305" s="1275"/>
    </row>
    <row r="306" spans="1:41" ht="18.75" hidden="1" customHeight="1">
      <c r="A306" s="135" t="s">
        <v>196</v>
      </c>
      <c r="B306" s="135" t="s">
        <v>196</v>
      </c>
      <c r="C306" s="135" t="s">
        <v>196</v>
      </c>
      <c r="D306" s="135" t="s">
        <v>196</v>
      </c>
      <c r="E306" s="135" t="s">
        <v>196</v>
      </c>
      <c r="F306" s="135" t="s">
        <v>132</v>
      </c>
      <c r="G306" s="135" t="s">
        <v>196</v>
      </c>
      <c r="H306" s="135" t="s">
        <v>196</v>
      </c>
      <c r="I306" s="135" t="s">
        <v>196</v>
      </c>
      <c r="J306" s="176"/>
      <c r="K306" s="177"/>
      <c r="L306" s="200"/>
      <c r="M306" s="236"/>
      <c r="N306" s="160"/>
      <c r="O306" s="180"/>
      <c r="P306" s="160"/>
      <c r="Q306" s="1265"/>
      <c r="R306" s="237" t="s">
        <v>98</v>
      </c>
      <c r="S306" s="199" t="s">
        <v>351</v>
      </c>
      <c r="T306" s="238"/>
      <c r="U306" s="244"/>
      <c r="V306" s="239" t="s">
        <v>98</v>
      </c>
      <c r="W306" s="199" t="s">
        <v>283</v>
      </c>
      <c r="X306" s="244"/>
      <c r="Y306" s="244"/>
      <c r="Z306" s="244"/>
      <c r="AA306" s="244"/>
      <c r="AB306" s="244"/>
      <c r="AC306" s="244"/>
      <c r="AD306" s="244"/>
      <c r="AE306" s="244"/>
      <c r="AF306" s="244"/>
      <c r="AG306" s="245"/>
      <c r="AH306" s="157" t="s">
        <v>98</v>
      </c>
      <c r="AI306" s="158" t="s">
        <v>224</v>
      </c>
      <c r="AJ306" s="189"/>
      <c r="AK306" s="190"/>
      <c r="AL306" s="1276"/>
      <c r="AM306" s="1277"/>
      <c r="AN306" s="1277"/>
      <c r="AO306" s="1278"/>
    </row>
    <row r="307" spans="1:41" ht="18.75" hidden="1" customHeight="1">
      <c r="A307" s="135" t="s">
        <v>196</v>
      </c>
      <c r="B307" s="135" t="s">
        <v>196</v>
      </c>
      <c r="C307" s="135" t="s">
        <v>196</v>
      </c>
      <c r="D307" s="135" t="s">
        <v>196</v>
      </c>
      <c r="E307" s="135" t="s">
        <v>196</v>
      </c>
      <c r="F307" s="135" t="s">
        <v>132</v>
      </c>
      <c r="G307" s="135" t="s">
        <v>196</v>
      </c>
      <c r="H307" s="135" t="s">
        <v>196</v>
      </c>
      <c r="I307" s="135" t="s">
        <v>196</v>
      </c>
      <c r="J307" s="176"/>
      <c r="K307" s="177"/>
      <c r="L307" s="200"/>
      <c r="M307" s="236"/>
      <c r="N307" s="160"/>
      <c r="O307" s="180"/>
      <c r="P307" s="160"/>
      <c r="Q307" s="1263" t="s">
        <v>216</v>
      </c>
      <c r="R307" s="205" t="s">
        <v>98</v>
      </c>
      <c r="S307" s="206" t="s">
        <v>217</v>
      </c>
      <c r="T307" s="206"/>
      <c r="U307" s="241"/>
      <c r="V307" s="210" t="s">
        <v>98</v>
      </c>
      <c r="W307" s="206" t="s">
        <v>316</v>
      </c>
      <c r="X307" s="206"/>
      <c r="Y307" s="241"/>
      <c r="Z307" s="210" t="s">
        <v>98</v>
      </c>
      <c r="AA307" s="241" t="s">
        <v>352</v>
      </c>
      <c r="AB307" s="241"/>
      <c r="AC307" s="241"/>
      <c r="AD307" s="210" t="s">
        <v>98</v>
      </c>
      <c r="AE307" s="241" t="s">
        <v>353</v>
      </c>
      <c r="AF307" s="202"/>
      <c r="AG307" s="203"/>
      <c r="AH307" s="194"/>
      <c r="AI307" s="189"/>
      <c r="AJ307" s="189"/>
      <c r="AK307" s="190"/>
      <c r="AL307" s="1276"/>
      <c r="AM307" s="1277"/>
      <c r="AN307" s="1277"/>
      <c r="AO307" s="1278"/>
    </row>
    <row r="308" spans="1:41" ht="18.75" hidden="1" customHeight="1">
      <c r="A308" s="135" t="s">
        <v>196</v>
      </c>
      <c r="B308" s="135" t="s">
        <v>196</v>
      </c>
      <c r="C308" s="135" t="s">
        <v>196</v>
      </c>
      <c r="D308" s="135" t="s">
        <v>196</v>
      </c>
      <c r="E308" s="135" t="s">
        <v>196</v>
      </c>
      <c r="F308" s="135" t="s">
        <v>132</v>
      </c>
      <c r="G308" s="135" t="s">
        <v>196</v>
      </c>
      <c r="H308" s="135" t="s">
        <v>196</v>
      </c>
      <c r="I308" s="135" t="s">
        <v>196</v>
      </c>
      <c r="J308" s="176"/>
      <c r="K308" s="177"/>
      <c r="L308" s="200"/>
      <c r="M308" s="236"/>
      <c r="N308" s="160"/>
      <c r="O308" s="180"/>
      <c r="P308" s="160"/>
      <c r="Q308" s="1265"/>
      <c r="R308" s="237" t="s">
        <v>98</v>
      </c>
      <c r="S308" s="244" t="s">
        <v>354</v>
      </c>
      <c r="T308" s="199"/>
      <c r="U308" s="244"/>
      <c r="V308" s="239" t="s">
        <v>98</v>
      </c>
      <c r="W308" s="199" t="s">
        <v>355</v>
      </c>
      <c r="X308" s="199"/>
      <c r="Y308" s="244"/>
      <c r="Z308" s="244"/>
      <c r="AA308" s="244"/>
      <c r="AB308" s="244"/>
      <c r="AC308" s="244"/>
      <c r="AD308" s="244"/>
      <c r="AE308" s="244"/>
      <c r="AF308" s="250"/>
      <c r="AG308" s="257"/>
      <c r="AH308" s="194"/>
      <c r="AI308" s="189"/>
      <c r="AJ308" s="189"/>
      <c r="AK308" s="190"/>
      <c r="AL308" s="1276"/>
      <c r="AM308" s="1277"/>
      <c r="AN308" s="1277"/>
      <c r="AO308" s="1278"/>
    </row>
    <row r="309" spans="1:41" ht="18.75" hidden="1" customHeight="1">
      <c r="A309" s="135" t="s">
        <v>196</v>
      </c>
      <c r="B309" s="135" t="s">
        <v>196</v>
      </c>
      <c r="C309" s="135" t="s">
        <v>196</v>
      </c>
      <c r="D309" s="135" t="s">
        <v>196</v>
      </c>
      <c r="E309" s="135" t="s">
        <v>196</v>
      </c>
      <c r="F309" s="135" t="s">
        <v>132</v>
      </c>
      <c r="G309" s="135" t="s">
        <v>196</v>
      </c>
      <c r="H309" s="135" t="s">
        <v>196</v>
      </c>
      <c r="I309" s="135" t="s">
        <v>196</v>
      </c>
      <c r="J309" s="176"/>
      <c r="K309" s="177"/>
      <c r="L309" s="200"/>
      <c r="M309" s="236"/>
      <c r="N309" s="160"/>
      <c r="O309" s="180"/>
      <c r="P309" s="160"/>
      <c r="Q309" s="198" t="s">
        <v>24</v>
      </c>
      <c r="R309" s="182" t="s">
        <v>98</v>
      </c>
      <c r="S309" s="183" t="s">
        <v>285</v>
      </c>
      <c r="T309" s="184"/>
      <c r="U309" s="185"/>
      <c r="V309" s="186" t="s">
        <v>98</v>
      </c>
      <c r="W309" s="183" t="s">
        <v>286</v>
      </c>
      <c r="X309" s="184"/>
      <c r="Y309" s="184"/>
      <c r="Z309" s="184"/>
      <c r="AA309" s="184"/>
      <c r="AB309" s="184"/>
      <c r="AC309" s="184"/>
      <c r="AD309" s="184"/>
      <c r="AE309" s="184"/>
      <c r="AF309" s="184"/>
      <c r="AG309" s="197"/>
      <c r="AH309" s="194"/>
      <c r="AI309" s="189"/>
      <c r="AJ309" s="189"/>
      <c r="AK309" s="190"/>
      <c r="AL309" s="1276"/>
      <c r="AM309" s="1277"/>
      <c r="AN309" s="1277"/>
      <c r="AO309" s="1278"/>
    </row>
    <row r="310" spans="1:41" ht="18.75" hidden="1" customHeight="1">
      <c r="A310" s="135" t="s">
        <v>196</v>
      </c>
      <c r="B310" s="135" t="s">
        <v>196</v>
      </c>
      <c r="C310" s="135" t="s">
        <v>196</v>
      </c>
      <c r="D310" s="135" t="s">
        <v>196</v>
      </c>
      <c r="E310" s="135" t="s">
        <v>196</v>
      </c>
      <c r="F310" s="135" t="s">
        <v>132</v>
      </c>
      <c r="G310" s="135" t="s">
        <v>196</v>
      </c>
      <c r="H310" s="135" t="s">
        <v>196</v>
      </c>
      <c r="I310" s="135" t="s">
        <v>196</v>
      </c>
      <c r="J310" s="176"/>
      <c r="K310" s="177"/>
      <c r="L310" s="200"/>
      <c r="M310" s="236"/>
      <c r="N310" s="160"/>
      <c r="O310" s="180"/>
      <c r="P310" s="160"/>
      <c r="Q310" s="198" t="s">
        <v>287</v>
      </c>
      <c r="R310" s="182" t="s">
        <v>98</v>
      </c>
      <c r="S310" s="183" t="s">
        <v>222</v>
      </c>
      <c r="T310" s="184"/>
      <c r="U310" s="185"/>
      <c r="V310" s="186" t="s">
        <v>98</v>
      </c>
      <c r="W310" s="183" t="s">
        <v>223</v>
      </c>
      <c r="X310" s="187"/>
      <c r="Y310" s="184"/>
      <c r="Z310" s="184"/>
      <c r="AA310" s="184"/>
      <c r="AB310" s="184"/>
      <c r="AC310" s="184"/>
      <c r="AD310" s="184"/>
      <c r="AE310" s="184"/>
      <c r="AF310" s="184"/>
      <c r="AG310" s="197"/>
      <c r="AH310" s="194"/>
      <c r="AI310" s="189"/>
      <c r="AJ310" s="189"/>
      <c r="AK310" s="190"/>
      <c r="AL310" s="1276"/>
      <c r="AM310" s="1277"/>
      <c r="AN310" s="1277"/>
      <c r="AO310" s="1278"/>
    </row>
    <row r="311" spans="1:41" ht="18.75" hidden="1" customHeight="1">
      <c r="A311" s="135" t="s">
        <v>196</v>
      </c>
      <c r="B311" s="135" t="s">
        <v>196</v>
      </c>
      <c r="C311" s="135" t="s">
        <v>196</v>
      </c>
      <c r="D311" s="135" t="s">
        <v>196</v>
      </c>
      <c r="E311" s="135" t="s">
        <v>196</v>
      </c>
      <c r="F311" s="135" t="s">
        <v>132</v>
      </c>
      <c r="G311" s="135" t="s">
        <v>196</v>
      </c>
      <c r="H311" s="135" t="s">
        <v>196</v>
      </c>
      <c r="I311" s="135" t="s">
        <v>196</v>
      </c>
      <c r="J311" s="176"/>
      <c r="K311" s="177"/>
      <c r="L311" s="200"/>
      <c r="M311" s="236"/>
      <c r="N311" s="160"/>
      <c r="O311" s="180"/>
      <c r="P311" s="160"/>
      <c r="Q311" s="198" t="s">
        <v>288</v>
      </c>
      <c r="R311" s="182" t="s">
        <v>98</v>
      </c>
      <c r="S311" s="183" t="s">
        <v>222</v>
      </c>
      <c r="T311" s="184"/>
      <c r="U311" s="185"/>
      <c r="V311" s="186" t="s">
        <v>98</v>
      </c>
      <c r="W311" s="183" t="s">
        <v>223</v>
      </c>
      <c r="X311" s="187"/>
      <c r="Y311" s="184"/>
      <c r="Z311" s="184"/>
      <c r="AA311" s="184"/>
      <c r="AB311" s="184"/>
      <c r="AC311" s="184"/>
      <c r="AD311" s="184"/>
      <c r="AE311" s="184"/>
      <c r="AF311" s="184"/>
      <c r="AG311" s="197"/>
      <c r="AH311" s="194"/>
      <c r="AI311" s="189"/>
      <c r="AJ311" s="189"/>
      <c r="AK311" s="190"/>
      <c r="AL311" s="1276"/>
      <c r="AM311" s="1277"/>
      <c r="AN311" s="1277"/>
      <c r="AO311" s="1278"/>
    </row>
    <row r="312" spans="1:41" ht="19.5" hidden="1" customHeight="1">
      <c r="A312" s="135" t="s">
        <v>196</v>
      </c>
      <c r="B312" s="135" t="s">
        <v>196</v>
      </c>
      <c r="C312" s="135" t="s">
        <v>196</v>
      </c>
      <c r="D312" s="135" t="s">
        <v>196</v>
      </c>
      <c r="E312" s="135" t="s">
        <v>196</v>
      </c>
      <c r="F312" s="135" t="s">
        <v>132</v>
      </c>
      <c r="G312" s="135" t="s">
        <v>196</v>
      </c>
      <c r="H312" s="135" t="s">
        <v>196</v>
      </c>
      <c r="I312" s="135" t="s">
        <v>196</v>
      </c>
      <c r="J312" s="176"/>
      <c r="K312" s="177"/>
      <c r="L312" s="178"/>
      <c r="M312" s="179"/>
      <c r="N312" s="160"/>
      <c r="O312" s="180"/>
      <c r="P312" s="191"/>
      <c r="Q312" s="192" t="s">
        <v>225</v>
      </c>
      <c r="R312" s="182" t="s">
        <v>98</v>
      </c>
      <c r="S312" s="183" t="s">
        <v>222</v>
      </c>
      <c r="T312" s="184"/>
      <c r="U312" s="185"/>
      <c r="V312" s="186" t="s">
        <v>98</v>
      </c>
      <c r="W312" s="183" t="s">
        <v>226</v>
      </c>
      <c r="X312" s="186"/>
      <c r="Y312" s="183"/>
      <c r="Z312" s="187"/>
      <c r="AA312" s="187"/>
      <c r="AB312" s="187"/>
      <c r="AC312" s="187"/>
      <c r="AD312" s="187"/>
      <c r="AE312" s="187"/>
      <c r="AF312" s="187"/>
      <c r="AG312" s="193"/>
      <c r="AH312" s="189"/>
      <c r="AI312" s="189"/>
      <c r="AJ312" s="189"/>
      <c r="AK312" s="190"/>
      <c r="AL312" s="1276"/>
      <c r="AM312" s="1277"/>
      <c r="AN312" s="1277"/>
      <c r="AO312" s="1278"/>
    </row>
    <row r="313" spans="1:41" ht="19.5" hidden="1" customHeight="1">
      <c r="A313" s="135" t="s">
        <v>196</v>
      </c>
      <c r="B313" s="135" t="s">
        <v>196</v>
      </c>
      <c r="C313" s="135" t="s">
        <v>196</v>
      </c>
      <c r="D313" s="135" t="s">
        <v>196</v>
      </c>
      <c r="E313" s="135" t="s">
        <v>196</v>
      </c>
      <c r="F313" s="135" t="s">
        <v>132</v>
      </c>
      <c r="G313" s="135" t="s">
        <v>196</v>
      </c>
      <c r="H313" s="135" t="s">
        <v>196</v>
      </c>
      <c r="I313" s="135" t="s">
        <v>196</v>
      </c>
      <c r="J313" s="176"/>
      <c r="K313" s="177"/>
      <c r="L313" s="178"/>
      <c r="M313" s="179"/>
      <c r="N313" s="160"/>
      <c r="O313" s="180"/>
      <c r="P313" s="191"/>
      <c r="Q313" s="192" t="s">
        <v>227</v>
      </c>
      <c r="R313" s="182" t="s">
        <v>98</v>
      </c>
      <c r="S313" s="183" t="s">
        <v>222</v>
      </c>
      <c r="T313" s="184"/>
      <c r="U313" s="185"/>
      <c r="V313" s="186" t="s">
        <v>98</v>
      </c>
      <c r="W313" s="183" t="s">
        <v>226</v>
      </c>
      <c r="X313" s="186"/>
      <c r="Y313" s="183"/>
      <c r="Z313" s="187"/>
      <c r="AA313" s="187"/>
      <c r="AB313" s="187"/>
      <c r="AC313" s="187"/>
      <c r="AD313" s="187"/>
      <c r="AE313" s="187"/>
      <c r="AF313" s="187"/>
      <c r="AG313" s="193"/>
      <c r="AH313" s="189"/>
      <c r="AI313" s="189"/>
      <c r="AJ313" s="189"/>
      <c r="AK313" s="190"/>
      <c r="AL313" s="1276"/>
      <c r="AM313" s="1277"/>
      <c r="AN313" s="1277"/>
      <c r="AO313" s="1278"/>
    </row>
    <row r="314" spans="1:41" ht="18.75" hidden="1" customHeight="1">
      <c r="A314" s="135" t="s">
        <v>196</v>
      </c>
      <c r="B314" s="135" t="s">
        <v>196</v>
      </c>
      <c r="C314" s="135" t="s">
        <v>196</v>
      </c>
      <c r="D314" s="135" t="s">
        <v>196</v>
      </c>
      <c r="E314" s="135" t="s">
        <v>196</v>
      </c>
      <c r="F314" s="135" t="s">
        <v>132</v>
      </c>
      <c r="G314" s="135" t="s">
        <v>196</v>
      </c>
      <c r="H314" s="135" t="s">
        <v>196</v>
      </c>
      <c r="I314" s="135" t="s">
        <v>196</v>
      </c>
      <c r="J314" s="176"/>
      <c r="K314" s="177"/>
      <c r="L314" s="200"/>
      <c r="M314" s="236"/>
      <c r="N314" s="160"/>
      <c r="O314" s="180"/>
      <c r="P314" s="160"/>
      <c r="Q314" s="1257" t="s">
        <v>289</v>
      </c>
      <c r="R314" s="1280" t="s">
        <v>98</v>
      </c>
      <c r="S314" s="1282" t="s">
        <v>217</v>
      </c>
      <c r="T314" s="1282"/>
      <c r="U314" s="1284" t="s">
        <v>98</v>
      </c>
      <c r="V314" s="1282" t="s">
        <v>232</v>
      </c>
      <c r="W314" s="1282"/>
      <c r="X314" s="241"/>
      <c r="Y314" s="241"/>
      <c r="Z314" s="241"/>
      <c r="AA314" s="241"/>
      <c r="AB314" s="241"/>
      <c r="AC314" s="241"/>
      <c r="AD314" s="241"/>
      <c r="AE314" s="241"/>
      <c r="AF314" s="241"/>
      <c r="AG314" s="242"/>
      <c r="AH314" s="194"/>
      <c r="AI314" s="189"/>
      <c r="AJ314" s="189"/>
      <c r="AK314" s="190"/>
      <c r="AL314" s="1276"/>
      <c r="AM314" s="1277"/>
      <c r="AN314" s="1277"/>
      <c r="AO314" s="1278"/>
    </row>
    <row r="315" spans="1:41" ht="18.75" hidden="1" customHeight="1">
      <c r="A315" s="135" t="s">
        <v>196</v>
      </c>
      <c r="B315" s="135" t="s">
        <v>196</v>
      </c>
      <c r="C315" s="135" t="s">
        <v>196</v>
      </c>
      <c r="D315" s="135" t="s">
        <v>196</v>
      </c>
      <c r="E315" s="135" t="s">
        <v>196</v>
      </c>
      <c r="F315" s="135" t="s">
        <v>132</v>
      </c>
      <c r="G315" s="135" t="s">
        <v>196</v>
      </c>
      <c r="H315" s="135" t="s">
        <v>196</v>
      </c>
      <c r="I315" s="135" t="s">
        <v>196</v>
      </c>
      <c r="J315" s="176"/>
      <c r="K315" s="177"/>
      <c r="L315" s="200"/>
      <c r="M315" s="236"/>
      <c r="N315" s="160"/>
      <c r="O315" s="180"/>
      <c r="P315" s="160"/>
      <c r="Q315" s="1279"/>
      <c r="R315" s="1281"/>
      <c r="S315" s="1283"/>
      <c r="T315" s="1283"/>
      <c r="U315" s="1285"/>
      <c r="V315" s="1283"/>
      <c r="W315" s="1283"/>
      <c r="X315" s="244"/>
      <c r="Y315" s="244"/>
      <c r="Z315" s="244"/>
      <c r="AA315" s="244"/>
      <c r="AB315" s="244"/>
      <c r="AC315" s="244"/>
      <c r="AD315" s="244"/>
      <c r="AE315" s="244"/>
      <c r="AF315" s="244"/>
      <c r="AG315" s="245"/>
      <c r="AH315" s="194"/>
      <c r="AI315" s="189"/>
      <c r="AJ315" s="189"/>
      <c r="AK315" s="190"/>
      <c r="AL315" s="1276"/>
      <c r="AM315" s="1277"/>
      <c r="AN315" s="1277"/>
      <c r="AO315" s="1278"/>
    </row>
    <row r="316" spans="1:41" ht="18.75" hidden="1" customHeight="1">
      <c r="A316" s="135" t="s">
        <v>196</v>
      </c>
      <c r="B316" s="135" t="s">
        <v>196</v>
      </c>
      <c r="C316" s="135" t="s">
        <v>196</v>
      </c>
      <c r="D316" s="135" t="s">
        <v>196</v>
      </c>
      <c r="E316" s="135" t="s">
        <v>196</v>
      </c>
      <c r="F316" s="135" t="s">
        <v>132</v>
      </c>
      <c r="G316" s="135" t="s">
        <v>196</v>
      </c>
      <c r="H316" s="135" t="s">
        <v>196</v>
      </c>
      <c r="I316" s="135" t="s">
        <v>196</v>
      </c>
      <c r="J316" s="176"/>
      <c r="K316" s="177"/>
      <c r="L316" s="200"/>
      <c r="M316" s="236"/>
      <c r="N316" s="160"/>
      <c r="O316" s="180"/>
      <c r="P316" s="160"/>
      <c r="Q316" s="198" t="s">
        <v>356</v>
      </c>
      <c r="R316" s="182" t="s">
        <v>98</v>
      </c>
      <c r="S316" s="183" t="s">
        <v>357</v>
      </c>
      <c r="T316" s="184"/>
      <c r="U316" s="185"/>
      <c r="V316" s="186" t="s">
        <v>98</v>
      </c>
      <c r="W316" s="183" t="s">
        <v>358</v>
      </c>
      <c r="X316" s="187"/>
      <c r="Y316" s="184"/>
      <c r="Z316" s="184"/>
      <c r="AA316" s="184"/>
      <c r="AB316" s="184"/>
      <c r="AC316" s="184"/>
      <c r="AD316" s="184"/>
      <c r="AE316" s="184"/>
      <c r="AF316" s="184"/>
      <c r="AG316" s="197"/>
      <c r="AH316" s="194"/>
      <c r="AI316" s="189"/>
      <c r="AJ316" s="189"/>
      <c r="AK316" s="190"/>
      <c r="AL316" s="1276"/>
      <c r="AM316" s="1277"/>
      <c r="AN316" s="1277"/>
      <c r="AO316" s="1278"/>
    </row>
    <row r="317" spans="1:41" ht="18.75" hidden="1" customHeight="1">
      <c r="A317" s="135" t="s">
        <v>196</v>
      </c>
      <c r="B317" s="135" t="s">
        <v>196</v>
      </c>
      <c r="C317" s="135" t="s">
        <v>196</v>
      </c>
      <c r="D317" s="135" t="s">
        <v>196</v>
      </c>
      <c r="E317" s="135" t="s">
        <v>196</v>
      </c>
      <c r="F317" s="135" t="s">
        <v>132</v>
      </c>
      <c r="G317" s="135" t="s">
        <v>196</v>
      </c>
      <c r="H317" s="135" t="s">
        <v>196</v>
      </c>
      <c r="I317" s="135" t="s">
        <v>196</v>
      </c>
      <c r="J317" s="176"/>
      <c r="K317" s="177"/>
      <c r="L317" s="200"/>
      <c r="M317" s="236"/>
      <c r="N317" s="160"/>
      <c r="O317" s="180"/>
      <c r="P317" s="160"/>
      <c r="Q317" s="198" t="s">
        <v>359</v>
      </c>
      <c r="R317" s="182" t="s">
        <v>98</v>
      </c>
      <c r="S317" s="183" t="s">
        <v>357</v>
      </c>
      <c r="T317" s="184"/>
      <c r="U317" s="185"/>
      <c r="V317" s="186" t="s">
        <v>98</v>
      </c>
      <c r="W317" s="183" t="s">
        <v>358</v>
      </c>
      <c r="X317" s="187"/>
      <c r="Y317" s="184"/>
      <c r="Z317" s="184"/>
      <c r="AA317" s="184"/>
      <c r="AB317" s="184"/>
      <c r="AC317" s="184"/>
      <c r="AD317" s="184"/>
      <c r="AE317" s="184"/>
      <c r="AF317" s="184"/>
      <c r="AG317" s="197"/>
      <c r="AH317" s="194"/>
      <c r="AI317" s="189"/>
      <c r="AJ317" s="189"/>
      <c r="AK317" s="190"/>
      <c r="AL317" s="1276"/>
      <c r="AM317" s="1277"/>
      <c r="AN317" s="1277"/>
      <c r="AO317" s="1278"/>
    </row>
    <row r="318" spans="1:41" ht="18.75" hidden="1" customHeight="1">
      <c r="A318" s="135" t="s">
        <v>196</v>
      </c>
      <c r="B318" s="135" t="s">
        <v>196</v>
      </c>
      <c r="C318" s="135" t="s">
        <v>196</v>
      </c>
      <c r="D318" s="135" t="s">
        <v>196</v>
      </c>
      <c r="E318" s="135" t="s">
        <v>196</v>
      </c>
      <c r="F318" s="135" t="s">
        <v>132</v>
      </c>
      <c r="G318" s="135" t="s">
        <v>196</v>
      </c>
      <c r="H318" s="135" t="s">
        <v>196</v>
      </c>
      <c r="I318" s="135" t="s">
        <v>196</v>
      </c>
      <c r="J318" s="176"/>
      <c r="K318" s="177"/>
      <c r="L318" s="200"/>
      <c r="M318" s="236"/>
      <c r="N318" s="160"/>
      <c r="O318" s="180"/>
      <c r="P318" s="160"/>
      <c r="Q318" s="198" t="s">
        <v>360</v>
      </c>
      <c r="R318" s="237" t="s">
        <v>98</v>
      </c>
      <c r="S318" s="199" t="s">
        <v>217</v>
      </c>
      <c r="T318" s="238"/>
      <c r="U318" s="239" t="s">
        <v>98</v>
      </c>
      <c r="V318" s="199" t="s">
        <v>232</v>
      </c>
      <c r="W318" s="204"/>
      <c r="X318" s="184"/>
      <c r="Y318" s="184"/>
      <c r="Z318" s="184"/>
      <c r="AA318" s="184"/>
      <c r="AB318" s="184"/>
      <c r="AC318" s="184"/>
      <c r="AD318" s="184"/>
      <c r="AE318" s="184"/>
      <c r="AF318" s="184"/>
      <c r="AG318" s="197"/>
      <c r="AH318" s="194"/>
      <c r="AI318" s="189"/>
      <c r="AJ318" s="189"/>
      <c r="AK318" s="190"/>
      <c r="AL318" s="1276"/>
      <c r="AM318" s="1277"/>
      <c r="AN318" s="1277"/>
      <c r="AO318" s="1278"/>
    </row>
    <row r="319" spans="1:41" ht="18.75" hidden="1" customHeight="1">
      <c r="A319" s="135" t="s">
        <v>196</v>
      </c>
      <c r="B319" s="135" t="s">
        <v>196</v>
      </c>
      <c r="C319" s="135" t="s">
        <v>196</v>
      </c>
      <c r="D319" s="135" t="s">
        <v>196</v>
      </c>
      <c r="E319" s="135" t="s">
        <v>196</v>
      </c>
      <c r="F319" s="135" t="s">
        <v>132</v>
      </c>
      <c r="G319" s="135" t="s">
        <v>196</v>
      </c>
      <c r="H319" s="135" t="s">
        <v>196</v>
      </c>
      <c r="I319" s="135" t="s">
        <v>196</v>
      </c>
      <c r="J319" s="176"/>
      <c r="K319" s="177"/>
      <c r="L319" s="200"/>
      <c r="M319" s="236"/>
      <c r="N319" s="160"/>
      <c r="O319" s="180"/>
      <c r="P319" s="160"/>
      <c r="Q319" s="198" t="s">
        <v>308</v>
      </c>
      <c r="R319" s="237" t="s">
        <v>98</v>
      </c>
      <c r="S319" s="199" t="s">
        <v>217</v>
      </c>
      <c r="T319" s="238"/>
      <c r="U319" s="239" t="s">
        <v>98</v>
      </c>
      <c r="V319" s="199" t="s">
        <v>232</v>
      </c>
      <c r="W319" s="204"/>
      <c r="X319" s="184"/>
      <c r="Y319" s="184"/>
      <c r="Z319" s="184"/>
      <c r="AA319" s="184"/>
      <c r="AB319" s="184"/>
      <c r="AC319" s="184"/>
      <c r="AD319" s="184"/>
      <c r="AE319" s="184"/>
      <c r="AF319" s="184"/>
      <c r="AG319" s="197"/>
      <c r="AH319" s="194"/>
      <c r="AI319" s="189"/>
      <c r="AJ319" s="189"/>
      <c r="AK319" s="190"/>
      <c r="AL319" s="1276"/>
      <c r="AM319" s="1277"/>
      <c r="AN319" s="1277"/>
      <c r="AO319" s="1278"/>
    </row>
    <row r="320" spans="1:41" ht="18.75" hidden="1" customHeight="1">
      <c r="A320" s="135" t="s">
        <v>196</v>
      </c>
      <c r="B320" s="135" t="s">
        <v>196</v>
      </c>
      <c r="C320" s="135" t="s">
        <v>196</v>
      </c>
      <c r="D320" s="135" t="s">
        <v>196</v>
      </c>
      <c r="E320" s="135" t="s">
        <v>196</v>
      </c>
      <c r="F320" s="135" t="s">
        <v>132</v>
      </c>
      <c r="G320" s="135" t="s">
        <v>196</v>
      </c>
      <c r="H320" s="135" t="s">
        <v>196</v>
      </c>
      <c r="I320" s="135" t="s">
        <v>196</v>
      </c>
      <c r="J320" s="157" t="s">
        <v>98</v>
      </c>
      <c r="K320" s="177">
        <v>55</v>
      </c>
      <c r="L320" s="200" t="s">
        <v>388</v>
      </c>
      <c r="M320" s="157" t="s">
        <v>98</v>
      </c>
      <c r="N320" s="160" t="s">
        <v>389</v>
      </c>
      <c r="O320" s="157" t="s">
        <v>98</v>
      </c>
      <c r="P320" s="160" t="s">
        <v>361</v>
      </c>
      <c r="Q320" s="198" t="s">
        <v>309</v>
      </c>
      <c r="R320" s="237" t="s">
        <v>98</v>
      </c>
      <c r="S320" s="199" t="s">
        <v>217</v>
      </c>
      <c r="T320" s="238"/>
      <c r="U320" s="239" t="s">
        <v>98</v>
      </c>
      <c r="V320" s="199" t="s">
        <v>232</v>
      </c>
      <c r="W320" s="204"/>
      <c r="X320" s="184"/>
      <c r="Y320" s="184"/>
      <c r="Z320" s="184"/>
      <c r="AA320" s="184"/>
      <c r="AB320" s="184"/>
      <c r="AC320" s="184"/>
      <c r="AD320" s="184"/>
      <c r="AE320" s="184"/>
      <c r="AF320" s="184"/>
      <c r="AG320" s="197"/>
      <c r="AH320" s="194"/>
      <c r="AI320" s="189"/>
      <c r="AJ320" s="189"/>
      <c r="AK320" s="190"/>
      <c r="AL320" s="1276"/>
      <c r="AM320" s="1277"/>
      <c r="AN320" s="1277"/>
      <c r="AO320" s="1278"/>
    </row>
    <row r="321" spans="1:41" ht="18.75" hidden="1" customHeight="1">
      <c r="A321" s="135" t="s">
        <v>196</v>
      </c>
      <c r="B321" s="135" t="s">
        <v>196</v>
      </c>
      <c r="C321" s="135" t="s">
        <v>196</v>
      </c>
      <c r="D321" s="135" t="s">
        <v>196</v>
      </c>
      <c r="E321" s="135" t="s">
        <v>196</v>
      </c>
      <c r="F321" s="135" t="s">
        <v>132</v>
      </c>
      <c r="G321" s="135" t="s">
        <v>196</v>
      </c>
      <c r="H321" s="135" t="s">
        <v>196</v>
      </c>
      <c r="I321" s="135" t="s">
        <v>196</v>
      </c>
      <c r="J321" s="176"/>
      <c r="K321" s="177"/>
      <c r="L321" s="200"/>
      <c r="M321" s="236"/>
      <c r="N321" s="160"/>
      <c r="O321" s="157" t="s">
        <v>98</v>
      </c>
      <c r="P321" s="160" t="s">
        <v>364</v>
      </c>
      <c r="Q321" s="1263" t="s">
        <v>365</v>
      </c>
      <c r="R321" s="205" t="s">
        <v>98</v>
      </c>
      <c r="S321" s="206" t="s">
        <v>334</v>
      </c>
      <c r="T321" s="206"/>
      <c r="U321" s="202"/>
      <c r="V321" s="202"/>
      <c r="W321" s="202"/>
      <c r="X321" s="202"/>
      <c r="Y321" s="210" t="s">
        <v>98</v>
      </c>
      <c r="Z321" s="206" t="s">
        <v>335</v>
      </c>
      <c r="AA321" s="202"/>
      <c r="AB321" s="202"/>
      <c r="AC321" s="202"/>
      <c r="AD321" s="202"/>
      <c r="AE321" s="202"/>
      <c r="AF321" s="202"/>
      <c r="AG321" s="203"/>
      <c r="AH321" s="194"/>
      <c r="AI321" s="189"/>
      <c r="AJ321" s="189"/>
      <c r="AK321" s="190"/>
      <c r="AL321" s="1276"/>
      <c r="AM321" s="1277"/>
      <c r="AN321" s="1277"/>
      <c r="AO321" s="1278"/>
    </row>
    <row r="322" spans="1:41" ht="18.75" hidden="1" customHeight="1">
      <c r="A322" s="135" t="s">
        <v>196</v>
      </c>
      <c r="B322" s="135" t="s">
        <v>196</v>
      </c>
      <c r="C322" s="135" t="s">
        <v>196</v>
      </c>
      <c r="D322" s="135" t="s">
        <v>196</v>
      </c>
      <c r="E322" s="135" t="s">
        <v>196</v>
      </c>
      <c r="F322" s="135" t="s">
        <v>132</v>
      </c>
      <c r="G322" s="135" t="s">
        <v>196</v>
      </c>
      <c r="H322" s="135" t="s">
        <v>196</v>
      </c>
      <c r="I322" s="135" t="s">
        <v>196</v>
      </c>
      <c r="J322" s="176"/>
      <c r="K322" s="177"/>
      <c r="L322" s="200"/>
      <c r="M322" s="236"/>
      <c r="N322" s="160"/>
      <c r="O322" s="180"/>
      <c r="P322" s="160"/>
      <c r="Q322" s="1265"/>
      <c r="R322" s="237" t="s">
        <v>98</v>
      </c>
      <c r="S322" s="199" t="s">
        <v>367</v>
      </c>
      <c r="T322" s="250"/>
      <c r="U322" s="250"/>
      <c r="V322" s="250"/>
      <c r="W322" s="250"/>
      <c r="X322" s="250"/>
      <c r="Y322" s="250"/>
      <c r="Z322" s="244"/>
      <c r="AA322" s="250"/>
      <c r="AB322" s="250"/>
      <c r="AC322" s="250"/>
      <c r="AD322" s="250"/>
      <c r="AE322" s="250"/>
      <c r="AF322" s="250"/>
      <c r="AG322" s="257"/>
      <c r="AH322" s="194"/>
      <c r="AI322" s="189"/>
      <c r="AJ322" s="189"/>
      <c r="AK322" s="190"/>
      <c r="AL322" s="1276"/>
      <c r="AM322" s="1277"/>
      <c r="AN322" s="1277"/>
      <c r="AO322" s="1278"/>
    </row>
    <row r="323" spans="1:41" ht="18.75" hidden="1" customHeight="1">
      <c r="A323" s="135" t="s">
        <v>196</v>
      </c>
      <c r="B323" s="135" t="s">
        <v>196</v>
      </c>
      <c r="C323" s="135" t="s">
        <v>196</v>
      </c>
      <c r="D323" s="135" t="s">
        <v>196</v>
      </c>
      <c r="E323" s="135" t="s">
        <v>196</v>
      </c>
      <c r="F323" s="135" t="s">
        <v>132</v>
      </c>
      <c r="G323" s="135" t="s">
        <v>196</v>
      </c>
      <c r="H323" s="135" t="s">
        <v>196</v>
      </c>
      <c r="I323" s="135" t="s">
        <v>196</v>
      </c>
      <c r="J323" s="176"/>
      <c r="K323" s="177"/>
      <c r="L323" s="200"/>
      <c r="M323" s="236"/>
      <c r="N323" s="160"/>
      <c r="O323" s="180"/>
      <c r="P323" s="160"/>
      <c r="Q323" s="1263" t="s">
        <v>341</v>
      </c>
      <c r="R323" s="205" t="s">
        <v>98</v>
      </c>
      <c r="S323" s="206" t="s">
        <v>368</v>
      </c>
      <c r="T323" s="248"/>
      <c r="U323" s="249"/>
      <c r="V323" s="210" t="s">
        <v>98</v>
      </c>
      <c r="W323" s="206" t="s">
        <v>369</v>
      </c>
      <c r="X323" s="202"/>
      <c r="Y323" s="202"/>
      <c r="Z323" s="210" t="s">
        <v>98</v>
      </c>
      <c r="AA323" s="206" t="s">
        <v>370</v>
      </c>
      <c r="AB323" s="202"/>
      <c r="AC323" s="202"/>
      <c r="AD323" s="202"/>
      <c r="AE323" s="202"/>
      <c r="AF323" s="202"/>
      <c r="AG323" s="203"/>
      <c r="AH323" s="194"/>
      <c r="AI323" s="189"/>
      <c r="AJ323" s="189"/>
      <c r="AK323" s="190"/>
      <c r="AL323" s="1276"/>
      <c r="AM323" s="1277"/>
      <c r="AN323" s="1277"/>
      <c r="AO323" s="1278"/>
    </row>
    <row r="324" spans="1:41" ht="18.75" hidden="1" customHeight="1">
      <c r="A324" s="135" t="s">
        <v>196</v>
      </c>
      <c r="B324" s="135" t="s">
        <v>196</v>
      </c>
      <c r="C324" s="135" t="s">
        <v>196</v>
      </c>
      <c r="D324" s="135" t="s">
        <v>196</v>
      </c>
      <c r="E324" s="135" t="s">
        <v>196</v>
      </c>
      <c r="F324" s="135" t="s">
        <v>132</v>
      </c>
      <c r="G324" s="135" t="s">
        <v>196</v>
      </c>
      <c r="H324" s="135" t="s">
        <v>196</v>
      </c>
      <c r="I324" s="135" t="s">
        <v>196</v>
      </c>
      <c r="J324" s="176"/>
      <c r="K324" s="177"/>
      <c r="L324" s="200"/>
      <c r="M324" s="236"/>
      <c r="N324" s="160"/>
      <c r="O324" s="180"/>
      <c r="P324" s="160"/>
      <c r="Q324" s="1265"/>
      <c r="R324" s="237" t="s">
        <v>98</v>
      </c>
      <c r="S324" s="199" t="s">
        <v>371</v>
      </c>
      <c r="T324" s="250"/>
      <c r="U324" s="250"/>
      <c r="V324" s="250"/>
      <c r="W324" s="250"/>
      <c r="X324" s="250"/>
      <c r="Y324" s="250"/>
      <c r="Z324" s="239" t="s">
        <v>98</v>
      </c>
      <c r="AA324" s="199" t="s">
        <v>372</v>
      </c>
      <c r="AB324" s="244"/>
      <c r="AC324" s="250"/>
      <c r="AD324" s="250"/>
      <c r="AE324" s="250"/>
      <c r="AF324" s="250"/>
      <c r="AG324" s="257"/>
      <c r="AH324" s="194"/>
      <c r="AI324" s="189"/>
      <c r="AJ324" s="189"/>
      <c r="AK324" s="190"/>
      <c r="AL324" s="1276"/>
      <c r="AM324" s="1277"/>
      <c r="AN324" s="1277"/>
      <c r="AO324" s="1278"/>
    </row>
    <row r="325" spans="1:41" ht="18.75" hidden="1" customHeight="1">
      <c r="A325" s="135" t="s">
        <v>196</v>
      </c>
      <c r="B325" s="135" t="s">
        <v>196</v>
      </c>
      <c r="C325" s="135" t="s">
        <v>196</v>
      </c>
      <c r="D325" s="135" t="s">
        <v>196</v>
      </c>
      <c r="E325" s="135" t="s">
        <v>196</v>
      </c>
      <c r="F325" s="135" t="s">
        <v>132</v>
      </c>
      <c r="G325" s="135" t="s">
        <v>196</v>
      </c>
      <c r="H325" s="135" t="s">
        <v>196</v>
      </c>
      <c r="I325" s="135" t="s">
        <v>196</v>
      </c>
      <c r="J325" s="176"/>
      <c r="K325" s="177"/>
      <c r="L325" s="200"/>
      <c r="M325" s="236"/>
      <c r="N325" s="160"/>
      <c r="O325" s="180"/>
      <c r="P325" s="160"/>
      <c r="Q325" s="1257" t="s">
        <v>373</v>
      </c>
      <c r="R325" s="1280" t="s">
        <v>98</v>
      </c>
      <c r="S325" s="1282" t="s">
        <v>217</v>
      </c>
      <c r="T325" s="1282"/>
      <c r="U325" s="1284" t="s">
        <v>98</v>
      </c>
      <c r="V325" s="1282" t="s">
        <v>374</v>
      </c>
      <c r="W325" s="1282"/>
      <c r="X325" s="1282"/>
      <c r="Y325" s="1284" t="s">
        <v>98</v>
      </c>
      <c r="Z325" s="1282" t="s">
        <v>375</v>
      </c>
      <c r="AA325" s="1282"/>
      <c r="AB325" s="1282"/>
      <c r="AC325" s="1284" t="s">
        <v>98</v>
      </c>
      <c r="AD325" s="1282" t="s">
        <v>376</v>
      </c>
      <c r="AE325" s="1282"/>
      <c r="AF325" s="1282"/>
      <c r="AG325" s="1289"/>
      <c r="AH325" s="194"/>
      <c r="AI325" s="189"/>
      <c r="AJ325" s="189"/>
      <c r="AK325" s="190"/>
      <c r="AL325" s="1276"/>
      <c r="AM325" s="1277"/>
      <c r="AN325" s="1277"/>
      <c r="AO325" s="1278"/>
    </row>
    <row r="326" spans="1:41" ht="18.75" hidden="1" customHeight="1">
      <c r="A326" s="135" t="s">
        <v>196</v>
      </c>
      <c r="B326" s="135" t="s">
        <v>196</v>
      </c>
      <c r="C326" s="135" t="s">
        <v>196</v>
      </c>
      <c r="D326" s="135" t="s">
        <v>196</v>
      </c>
      <c r="E326" s="135" t="s">
        <v>196</v>
      </c>
      <c r="F326" s="135" t="s">
        <v>132</v>
      </c>
      <c r="G326" s="135" t="s">
        <v>196</v>
      </c>
      <c r="H326" s="135" t="s">
        <v>196</v>
      </c>
      <c r="I326" s="135" t="s">
        <v>196</v>
      </c>
      <c r="J326" s="176"/>
      <c r="K326" s="177"/>
      <c r="L326" s="200"/>
      <c r="M326" s="236"/>
      <c r="N326" s="160"/>
      <c r="O326" s="180"/>
      <c r="P326" s="160"/>
      <c r="Q326" s="1279"/>
      <c r="R326" s="1281"/>
      <c r="S326" s="1283"/>
      <c r="T326" s="1283"/>
      <c r="U326" s="1285"/>
      <c r="V326" s="1283"/>
      <c r="W326" s="1283"/>
      <c r="X326" s="1283"/>
      <c r="Y326" s="1285"/>
      <c r="Z326" s="1283"/>
      <c r="AA326" s="1283"/>
      <c r="AB326" s="1283"/>
      <c r="AC326" s="1285"/>
      <c r="AD326" s="1283"/>
      <c r="AE326" s="1283"/>
      <c r="AF326" s="1283"/>
      <c r="AG326" s="1290"/>
      <c r="AH326" s="194"/>
      <c r="AI326" s="189"/>
      <c r="AJ326" s="189"/>
      <c r="AK326" s="190"/>
      <c r="AL326" s="1276"/>
      <c r="AM326" s="1277"/>
      <c r="AN326" s="1277"/>
      <c r="AO326" s="1278"/>
    </row>
    <row r="327" spans="1:41" ht="18.75" hidden="1" customHeight="1">
      <c r="A327" s="135" t="s">
        <v>196</v>
      </c>
      <c r="B327" s="135" t="s">
        <v>196</v>
      </c>
      <c r="C327" s="135" t="s">
        <v>196</v>
      </c>
      <c r="D327" s="135" t="s">
        <v>196</v>
      </c>
      <c r="E327" s="135" t="s">
        <v>196</v>
      </c>
      <c r="F327" s="135" t="s">
        <v>132</v>
      </c>
      <c r="G327" s="135" t="s">
        <v>196</v>
      </c>
      <c r="H327" s="135" t="s">
        <v>196</v>
      </c>
      <c r="I327" s="135" t="s">
        <v>196</v>
      </c>
      <c r="J327" s="176"/>
      <c r="K327" s="177"/>
      <c r="L327" s="200"/>
      <c r="M327" s="236"/>
      <c r="N327" s="160"/>
      <c r="O327" s="180"/>
      <c r="P327" s="160"/>
      <c r="Q327" s="196" t="s">
        <v>377</v>
      </c>
      <c r="R327" s="237" t="s">
        <v>98</v>
      </c>
      <c r="S327" s="199" t="s">
        <v>217</v>
      </c>
      <c r="T327" s="238"/>
      <c r="U327" s="239" t="s">
        <v>98</v>
      </c>
      <c r="V327" s="199" t="s">
        <v>232</v>
      </c>
      <c r="W327" s="184"/>
      <c r="X327" s="184"/>
      <c r="Y327" s="184"/>
      <c r="Z327" s="184"/>
      <c r="AA327" s="184"/>
      <c r="AB327" s="184"/>
      <c r="AC327" s="184"/>
      <c r="AD327" s="184"/>
      <c r="AE327" s="184"/>
      <c r="AF327" s="184"/>
      <c r="AG327" s="197"/>
      <c r="AH327" s="194"/>
      <c r="AI327" s="189"/>
      <c r="AJ327" s="189"/>
      <c r="AK327" s="190"/>
      <c r="AL327" s="1276"/>
      <c r="AM327" s="1277"/>
      <c r="AN327" s="1277"/>
      <c r="AO327" s="1278"/>
    </row>
    <row r="328" spans="1:41" ht="18.75" hidden="1" customHeight="1">
      <c r="A328" s="135" t="s">
        <v>196</v>
      </c>
      <c r="B328" s="135" t="s">
        <v>196</v>
      </c>
      <c r="C328" s="135" t="s">
        <v>196</v>
      </c>
      <c r="D328" s="135" t="s">
        <v>196</v>
      </c>
      <c r="E328" s="135" t="s">
        <v>196</v>
      </c>
      <c r="F328" s="135" t="s">
        <v>132</v>
      </c>
      <c r="G328" s="135" t="s">
        <v>196</v>
      </c>
      <c r="H328" s="135" t="s">
        <v>196</v>
      </c>
      <c r="I328" s="135" t="s">
        <v>196</v>
      </c>
      <c r="J328" s="176"/>
      <c r="K328" s="177"/>
      <c r="L328" s="200"/>
      <c r="M328" s="236"/>
      <c r="N328" s="160"/>
      <c r="O328" s="180"/>
      <c r="P328" s="160"/>
      <c r="Q328" s="198" t="s">
        <v>56</v>
      </c>
      <c r="R328" s="182" t="s">
        <v>98</v>
      </c>
      <c r="S328" s="183" t="s">
        <v>217</v>
      </c>
      <c r="T328" s="183"/>
      <c r="U328" s="186" t="s">
        <v>98</v>
      </c>
      <c r="V328" s="183" t="s">
        <v>229</v>
      </c>
      <c r="W328" s="183"/>
      <c r="X328" s="186" t="s">
        <v>98</v>
      </c>
      <c r="Y328" s="183" t="s">
        <v>230</v>
      </c>
      <c r="Z328" s="187"/>
      <c r="AA328" s="184"/>
      <c r="AB328" s="184"/>
      <c r="AC328" s="184"/>
      <c r="AD328" s="184"/>
      <c r="AE328" s="184"/>
      <c r="AF328" s="184"/>
      <c r="AG328" s="197"/>
      <c r="AH328" s="194"/>
      <c r="AI328" s="189"/>
      <c r="AJ328" s="189"/>
      <c r="AK328" s="190"/>
      <c r="AL328" s="1276"/>
      <c r="AM328" s="1277"/>
      <c r="AN328" s="1277"/>
      <c r="AO328" s="1278"/>
    </row>
    <row r="329" spans="1:41" ht="18.75" hidden="1" customHeight="1">
      <c r="A329" s="135" t="s">
        <v>196</v>
      </c>
      <c r="B329" s="135" t="s">
        <v>196</v>
      </c>
      <c r="C329" s="135" t="s">
        <v>196</v>
      </c>
      <c r="D329" s="135" t="s">
        <v>196</v>
      </c>
      <c r="E329" s="135" t="s">
        <v>196</v>
      </c>
      <c r="F329" s="135" t="s">
        <v>132</v>
      </c>
      <c r="G329" s="135" t="s">
        <v>196</v>
      </c>
      <c r="H329" s="135" t="s">
        <v>196</v>
      </c>
      <c r="I329" s="135" t="s">
        <v>196</v>
      </c>
      <c r="J329" s="176"/>
      <c r="K329" s="177"/>
      <c r="L329" s="200"/>
      <c r="M329" s="236"/>
      <c r="N329" s="160"/>
      <c r="O329" s="180"/>
      <c r="P329" s="160"/>
      <c r="Q329" s="198" t="s">
        <v>158</v>
      </c>
      <c r="R329" s="182" t="s">
        <v>98</v>
      </c>
      <c r="S329" s="183" t="s">
        <v>217</v>
      </c>
      <c r="T329" s="183"/>
      <c r="U329" s="186" t="s">
        <v>98</v>
      </c>
      <c r="V329" s="183" t="s">
        <v>229</v>
      </c>
      <c r="W329" s="183"/>
      <c r="X329" s="186" t="s">
        <v>98</v>
      </c>
      <c r="Y329" s="183" t="s">
        <v>230</v>
      </c>
      <c r="Z329" s="184"/>
      <c r="AA329" s="184"/>
      <c r="AB329" s="184"/>
      <c r="AC329" s="184"/>
      <c r="AD329" s="184"/>
      <c r="AE329" s="184"/>
      <c r="AF329" s="184"/>
      <c r="AG329" s="197"/>
      <c r="AH329" s="194"/>
      <c r="AI329" s="189"/>
      <c r="AJ329" s="189"/>
      <c r="AK329" s="190"/>
      <c r="AL329" s="1276"/>
      <c r="AM329" s="1277"/>
      <c r="AN329" s="1277"/>
      <c r="AO329" s="1278"/>
    </row>
    <row r="330" spans="1:41" ht="18.75" hidden="1" customHeight="1">
      <c r="A330" s="135" t="s">
        <v>196</v>
      </c>
      <c r="B330" s="135" t="s">
        <v>196</v>
      </c>
      <c r="C330" s="135" t="s">
        <v>196</v>
      </c>
      <c r="D330" s="135" t="s">
        <v>196</v>
      </c>
      <c r="E330" s="135" t="s">
        <v>196</v>
      </c>
      <c r="F330" s="135" t="s">
        <v>132</v>
      </c>
      <c r="G330" s="135" t="s">
        <v>196</v>
      </c>
      <c r="H330" s="135" t="s">
        <v>196</v>
      </c>
      <c r="I330" s="135" t="s">
        <v>196</v>
      </c>
      <c r="J330" s="176"/>
      <c r="K330" s="177"/>
      <c r="L330" s="200"/>
      <c r="M330" s="236"/>
      <c r="N330" s="160"/>
      <c r="O330" s="180"/>
      <c r="P330" s="160"/>
      <c r="Q330" s="198" t="s">
        <v>378</v>
      </c>
      <c r="R330" s="182" t="s">
        <v>98</v>
      </c>
      <c r="S330" s="183" t="s">
        <v>217</v>
      </c>
      <c r="T330" s="183"/>
      <c r="U330" s="186" t="s">
        <v>98</v>
      </c>
      <c r="V330" s="183" t="s">
        <v>229</v>
      </c>
      <c r="W330" s="183"/>
      <c r="X330" s="186" t="s">
        <v>98</v>
      </c>
      <c r="Y330" s="183" t="s">
        <v>230</v>
      </c>
      <c r="Z330" s="187"/>
      <c r="AA330" s="183"/>
      <c r="AB330" s="183"/>
      <c r="AC330" s="183"/>
      <c r="AD330" s="183"/>
      <c r="AE330" s="183"/>
      <c r="AF330" s="183"/>
      <c r="AG330" s="188"/>
      <c r="AH330" s="194"/>
      <c r="AI330" s="189"/>
      <c r="AJ330" s="189"/>
      <c r="AK330" s="190"/>
      <c r="AL330" s="1276"/>
      <c r="AM330" s="1277"/>
      <c r="AN330" s="1277"/>
      <c r="AO330" s="1278"/>
    </row>
    <row r="331" spans="1:41" ht="18.75" hidden="1" customHeight="1">
      <c r="A331" s="135" t="s">
        <v>196</v>
      </c>
      <c r="B331" s="135" t="s">
        <v>196</v>
      </c>
      <c r="C331" s="135" t="s">
        <v>196</v>
      </c>
      <c r="D331" s="135" t="s">
        <v>196</v>
      </c>
      <c r="E331" s="135" t="s">
        <v>196</v>
      </c>
      <c r="F331" s="135" t="s">
        <v>132</v>
      </c>
      <c r="G331" s="135" t="s">
        <v>196</v>
      </c>
      <c r="H331" s="135" t="s">
        <v>196</v>
      </c>
      <c r="I331" s="135" t="s">
        <v>196</v>
      </c>
      <c r="J331" s="176"/>
      <c r="K331" s="177"/>
      <c r="L331" s="200"/>
      <c r="M331" s="236"/>
      <c r="N331" s="160"/>
      <c r="O331" s="180"/>
      <c r="P331" s="160"/>
      <c r="Q331" s="195" t="s">
        <v>312</v>
      </c>
      <c r="R331" s="237" t="s">
        <v>98</v>
      </c>
      <c r="S331" s="199" t="s">
        <v>217</v>
      </c>
      <c r="T331" s="238"/>
      <c r="U331" s="239" t="s">
        <v>98</v>
      </c>
      <c r="V331" s="199" t="s">
        <v>232</v>
      </c>
      <c r="W331" s="184"/>
      <c r="X331" s="184"/>
      <c r="Y331" s="184"/>
      <c r="Z331" s="184"/>
      <c r="AA331" s="184"/>
      <c r="AB331" s="184"/>
      <c r="AC331" s="184"/>
      <c r="AD331" s="184"/>
      <c r="AE331" s="184"/>
      <c r="AF331" s="184"/>
      <c r="AG331" s="197"/>
      <c r="AH331" s="194"/>
      <c r="AI331" s="189"/>
      <c r="AJ331" s="189"/>
      <c r="AK331" s="190"/>
      <c r="AL331" s="1276"/>
      <c r="AM331" s="1277"/>
      <c r="AN331" s="1277"/>
      <c r="AO331" s="1278"/>
    </row>
    <row r="332" spans="1:41" ht="18.75" hidden="1" customHeight="1">
      <c r="A332" s="135" t="s">
        <v>196</v>
      </c>
      <c r="B332" s="135" t="s">
        <v>196</v>
      </c>
      <c r="C332" s="135" t="s">
        <v>196</v>
      </c>
      <c r="D332" s="135" t="s">
        <v>196</v>
      </c>
      <c r="E332" s="135" t="s">
        <v>196</v>
      </c>
      <c r="F332" s="135" t="s">
        <v>132</v>
      </c>
      <c r="G332" s="135" t="s">
        <v>196</v>
      </c>
      <c r="H332" s="135" t="s">
        <v>196</v>
      </c>
      <c r="I332" s="135" t="s">
        <v>196</v>
      </c>
      <c r="J332" s="176"/>
      <c r="K332" s="177"/>
      <c r="L332" s="200"/>
      <c r="M332" s="236"/>
      <c r="N332" s="160"/>
      <c r="O332" s="180"/>
      <c r="P332" s="160"/>
      <c r="Q332" s="198" t="s">
        <v>313</v>
      </c>
      <c r="R332" s="237" t="s">
        <v>98</v>
      </c>
      <c r="S332" s="199" t="s">
        <v>217</v>
      </c>
      <c r="T332" s="238"/>
      <c r="U332" s="239" t="s">
        <v>98</v>
      </c>
      <c r="V332" s="199" t="s">
        <v>232</v>
      </c>
      <c r="W332" s="184"/>
      <c r="X332" s="184"/>
      <c r="Y332" s="184"/>
      <c r="Z332" s="184"/>
      <c r="AA332" s="184"/>
      <c r="AB332" s="184"/>
      <c r="AC332" s="184"/>
      <c r="AD332" s="184"/>
      <c r="AE332" s="184"/>
      <c r="AF332" s="184"/>
      <c r="AG332" s="197"/>
      <c r="AH332" s="194"/>
      <c r="AI332" s="189"/>
      <c r="AJ332" s="189"/>
      <c r="AK332" s="190"/>
      <c r="AL332" s="1276"/>
      <c r="AM332" s="1277"/>
      <c r="AN332" s="1277"/>
      <c r="AO332" s="1278"/>
    </row>
    <row r="333" spans="1:41" ht="18.75" hidden="1" customHeight="1">
      <c r="A333" s="135" t="s">
        <v>196</v>
      </c>
      <c r="B333" s="135" t="s">
        <v>196</v>
      </c>
      <c r="C333" s="135" t="s">
        <v>196</v>
      </c>
      <c r="D333" s="135" t="s">
        <v>196</v>
      </c>
      <c r="E333" s="135" t="s">
        <v>196</v>
      </c>
      <c r="F333" s="135" t="s">
        <v>132</v>
      </c>
      <c r="G333" s="135" t="s">
        <v>196</v>
      </c>
      <c r="H333" s="135" t="s">
        <v>196</v>
      </c>
      <c r="I333" s="135" t="s">
        <v>196</v>
      </c>
      <c r="J333" s="176"/>
      <c r="K333" s="177"/>
      <c r="L333" s="200"/>
      <c r="M333" s="236"/>
      <c r="N333" s="160"/>
      <c r="O333" s="180"/>
      <c r="P333" s="160"/>
      <c r="Q333" s="198" t="s">
        <v>242</v>
      </c>
      <c r="R333" s="237" t="s">
        <v>98</v>
      </c>
      <c r="S333" s="199" t="s">
        <v>217</v>
      </c>
      <c r="T333" s="238"/>
      <c r="U333" s="239" t="s">
        <v>98</v>
      </c>
      <c r="V333" s="199" t="s">
        <v>232</v>
      </c>
      <c r="W333" s="184"/>
      <c r="X333" s="184"/>
      <c r="Y333" s="184"/>
      <c r="Z333" s="184"/>
      <c r="AA333" s="184"/>
      <c r="AB333" s="184"/>
      <c r="AC333" s="184"/>
      <c r="AD333" s="184"/>
      <c r="AE333" s="184"/>
      <c r="AF333" s="184"/>
      <c r="AG333" s="197"/>
      <c r="AH333" s="194"/>
      <c r="AI333" s="189"/>
      <c r="AJ333" s="189"/>
      <c r="AK333" s="190"/>
      <c r="AL333" s="1276"/>
      <c r="AM333" s="1277"/>
      <c r="AN333" s="1277"/>
      <c r="AO333" s="1278"/>
    </row>
    <row r="334" spans="1:41" ht="18.75" hidden="1" customHeight="1">
      <c r="A334" s="135" t="s">
        <v>196</v>
      </c>
      <c r="B334" s="135" t="s">
        <v>196</v>
      </c>
      <c r="C334" s="135" t="s">
        <v>196</v>
      </c>
      <c r="D334" s="135" t="s">
        <v>196</v>
      </c>
      <c r="E334" s="135" t="s">
        <v>196</v>
      </c>
      <c r="F334" s="135" t="s">
        <v>132</v>
      </c>
      <c r="G334" s="135" t="s">
        <v>196</v>
      </c>
      <c r="H334" s="135" t="s">
        <v>196</v>
      </c>
      <c r="I334" s="135" t="s">
        <v>196</v>
      </c>
      <c r="J334" s="176"/>
      <c r="K334" s="177"/>
      <c r="L334" s="200"/>
      <c r="M334" s="236"/>
      <c r="N334" s="160"/>
      <c r="O334" s="180"/>
      <c r="P334" s="160"/>
      <c r="Q334" s="198" t="s">
        <v>314</v>
      </c>
      <c r="R334" s="237" t="s">
        <v>98</v>
      </c>
      <c r="S334" s="199" t="s">
        <v>217</v>
      </c>
      <c r="T334" s="238"/>
      <c r="U334" s="239" t="s">
        <v>98</v>
      </c>
      <c r="V334" s="199" t="s">
        <v>232</v>
      </c>
      <c r="W334" s="184"/>
      <c r="X334" s="184"/>
      <c r="Y334" s="184"/>
      <c r="Z334" s="184"/>
      <c r="AA334" s="184"/>
      <c r="AB334" s="184"/>
      <c r="AC334" s="184"/>
      <c r="AD334" s="184"/>
      <c r="AE334" s="184"/>
      <c r="AF334" s="184"/>
      <c r="AG334" s="197"/>
      <c r="AH334" s="194"/>
      <c r="AI334" s="189"/>
      <c r="AJ334" s="189"/>
      <c r="AK334" s="190"/>
      <c r="AL334" s="1276"/>
      <c r="AM334" s="1277"/>
      <c r="AN334" s="1277"/>
      <c r="AO334" s="1278"/>
    </row>
    <row r="335" spans="1:41" ht="18.75" hidden="1" customHeight="1">
      <c r="A335" s="135" t="s">
        <v>196</v>
      </c>
      <c r="B335" s="135" t="s">
        <v>196</v>
      </c>
      <c r="C335" s="135" t="s">
        <v>196</v>
      </c>
      <c r="D335" s="135" t="s">
        <v>196</v>
      </c>
      <c r="E335" s="135" t="s">
        <v>196</v>
      </c>
      <c r="F335" s="135" t="s">
        <v>132</v>
      </c>
      <c r="G335" s="135" t="s">
        <v>196</v>
      </c>
      <c r="H335" s="135" t="s">
        <v>196</v>
      </c>
      <c r="I335" s="135" t="s">
        <v>196</v>
      </c>
      <c r="J335" s="176"/>
      <c r="K335" s="177"/>
      <c r="L335" s="200"/>
      <c r="M335" s="236"/>
      <c r="N335" s="160"/>
      <c r="O335" s="180"/>
      <c r="P335" s="160"/>
      <c r="Q335" s="198" t="s">
        <v>250</v>
      </c>
      <c r="R335" s="182" t="s">
        <v>98</v>
      </c>
      <c r="S335" s="183" t="s">
        <v>217</v>
      </c>
      <c r="T335" s="183"/>
      <c r="U335" s="186" t="s">
        <v>98</v>
      </c>
      <c r="V335" s="199" t="s">
        <v>232</v>
      </c>
      <c r="W335" s="183"/>
      <c r="X335" s="183"/>
      <c r="Y335" s="183"/>
      <c r="Z335" s="184"/>
      <c r="AA335" s="184"/>
      <c r="AB335" s="184"/>
      <c r="AC335" s="184"/>
      <c r="AD335" s="184"/>
      <c r="AE335" s="184"/>
      <c r="AF335" s="184"/>
      <c r="AG335" s="197"/>
      <c r="AH335" s="194"/>
      <c r="AI335" s="189"/>
      <c r="AJ335" s="189"/>
      <c r="AK335" s="190"/>
      <c r="AL335" s="1276"/>
      <c r="AM335" s="1277"/>
      <c r="AN335" s="1277"/>
      <c r="AO335" s="1278"/>
    </row>
    <row r="336" spans="1:41" ht="18.75" hidden="1" customHeight="1">
      <c r="A336" s="135" t="s">
        <v>196</v>
      </c>
      <c r="B336" s="135" t="s">
        <v>196</v>
      </c>
      <c r="C336" s="135" t="s">
        <v>196</v>
      </c>
      <c r="D336" s="135" t="s">
        <v>196</v>
      </c>
      <c r="E336" s="135" t="s">
        <v>196</v>
      </c>
      <c r="F336" s="135" t="s">
        <v>132</v>
      </c>
      <c r="G336" s="135" t="s">
        <v>196</v>
      </c>
      <c r="H336" s="135" t="s">
        <v>196</v>
      </c>
      <c r="I336" s="135" t="s">
        <v>196</v>
      </c>
      <c r="J336" s="176"/>
      <c r="K336" s="177"/>
      <c r="L336" s="200"/>
      <c r="M336" s="236"/>
      <c r="N336" s="160"/>
      <c r="O336" s="180"/>
      <c r="P336" s="160"/>
      <c r="Q336" s="198" t="s">
        <v>253</v>
      </c>
      <c r="R336" s="182" t="s">
        <v>98</v>
      </c>
      <c r="S336" s="183" t="s">
        <v>217</v>
      </c>
      <c r="T336" s="183"/>
      <c r="U336" s="186" t="s">
        <v>98</v>
      </c>
      <c r="V336" s="199" t="s">
        <v>232</v>
      </c>
      <c r="W336" s="183"/>
      <c r="X336" s="183"/>
      <c r="Y336" s="183"/>
      <c r="Z336" s="184"/>
      <c r="AA336" s="184"/>
      <c r="AB336" s="184"/>
      <c r="AC336" s="184"/>
      <c r="AD336" s="184"/>
      <c r="AE336" s="184"/>
      <c r="AF336" s="184"/>
      <c r="AG336" s="197"/>
      <c r="AH336" s="194"/>
      <c r="AI336" s="189"/>
      <c r="AJ336" s="189"/>
      <c r="AK336" s="190"/>
      <c r="AL336" s="1276"/>
      <c r="AM336" s="1277"/>
      <c r="AN336" s="1277"/>
      <c r="AO336" s="1278"/>
    </row>
    <row r="337" spans="1:41" ht="18.75" hidden="1" customHeight="1">
      <c r="A337" s="135" t="s">
        <v>196</v>
      </c>
      <c r="B337" s="135" t="s">
        <v>196</v>
      </c>
      <c r="C337" s="135" t="s">
        <v>196</v>
      </c>
      <c r="D337" s="135" t="s">
        <v>196</v>
      </c>
      <c r="E337" s="135" t="s">
        <v>196</v>
      </c>
      <c r="F337" s="135" t="s">
        <v>132</v>
      </c>
      <c r="G337" s="135" t="s">
        <v>196</v>
      </c>
      <c r="H337" s="135" t="s">
        <v>196</v>
      </c>
      <c r="I337" s="135" t="s">
        <v>196</v>
      </c>
      <c r="J337" s="176"/>
      <c r="K337" s="177"/>
      <c r="L337" s="200"/>
      <c r="M337" s="236"/>
      <c r="N337" s="160"/>
      <c r="O337" s="180"/>
      <c r="P337" s="160"/>
      <c r="Q337" s="201" t="s">
        <v>255</v>
      </c>
      <c r="R337" s="182" t="s">
        <v>98</v>
      </c>
      <c r="S337" s="183" t="s">
        <v>217</v>
      </c>
      <c r="T337" s="183"/>
      <c r="U337" s="186" t="s">
        <v>98</v>
      </c>
      <c r="V337" s="183" t="s">
        <v>229</v>
      </c>
      <c r="W337" s="183"/>
      <c r="X337" s="186" t="s">
        <v>98</v>
      </c>
      <c r="Y337" s="183" t="s">
        <v>230</v>
      </c>
      <c r="Z337" s="187"/>
      <c r="AA337" s="187"/>
      <c r="AB337" s="187"/>
      <c r="AC337" s="187"/>
      <c r="AD337" s="202"/>
      <c r="AE337" s="202"/>
      <c r="AF337" s="202"/>
      <c r="AG337" s="203"/>
      <c r="AH337" s="194"/>
      <c r="AI337" s="189"/>
      <c r="AJ337" s="189"/>
      <c r="AK337" s="190"/>
      <c r="AL337" s="1276"/>
      <c r="AM337" s="1277"/>
      <c r="AN337" s="1277"/>
      <c r="AO337" s="1278"/>
    </row>
    <row r="338" spans="1:41" ht="18.75" hidden="1" customHeight="1">
      <c r="A338" s="135" t="s">
        <v>196</v>
      </c>
      <c r="B338" s="135" t="s">
        <v>196</v>
      </c>
      <c r="C338" s="135" t="s">
        <v>196</v>
      </c>
      <c r="D338" s="135" t="s">
        <v>196</v>
      </c>
      <c r="E338" s="135" t="s">
        <v>196</v>
      </c>
      <c r="F338" s="135" t="s">
        <v>132</v>
      </c>
      <c r="G338" s="135" t="s">
        <v>196</v>
      </c>
      <c r="H338" s="135" t="s">
        <v>196</v>
      </c>
      <c r="I338" s="135" t="s">
        <v>196</v>
      </c>
      <c r="J338" s="176"/>
      <c r="K338" s="177"/>
      <c r="L338" s="200"/>
      <c r="M338" s="236"/>
      <c r="N338" s="160"/>
      <c r="O338" s="180"/>
      <c r="P338" s="160"/>
      <c r="Q338" s="198" t="s">
        <v>69</v>
      </c>
      <c r="R338" s="182" t="s">
        <v>98</v>
      </c>
      <c r="S338" s="183" t="s">
        <v>217</v>
      </c>
      <c r="T338" s="183"/>
      <c r="U338" s="186" t="s">
        <v>98</v>
      </c>
      <c r="V338" s="183" t="s">
        <v>258</v>
      </c>
      <c r="W338" s="183"/>
      <c r="X338" s="186" t="s">
        <v>98</v>
      </c>
      <c r="Y338" s="183" t="s">
        <v>315</v>
      </c>
      <c r="Z338" s="204"/>
      <c r="AA338" s="186" t="s">
        <v>98</v>
      </c>
      <c r="AB338" s="183" t="s">
        <v>259</v>
      </c>
      <c r="AC338" s="183"/>
      <c r="AD338" s="183"/>
      <c r="AE338" s="183"/>
      <c r="AF338" s="183"/>
      <c r="AG338" s="188"/>
      <c r="AH338" s="194"/>
      <c r="AI338" s="189"/>
      <c r="AJ338" s="189"/>
      <c r="AK338" s="190"/>
      <c r="AL338" s="1276"/>
      <c r="AM338" s="1277"/>
      <c r="AN338" s="1277"/>
      <c r="AO338" s="1278"/>
    </row>
    <row r="339" spans="1:41" ht="18.75" hidden="1" customHeight="1">
      <c r="A339" s="135" t="s">
        <v>196</v>
      </c>
      <c r="B339" s="135" t="s">
        <v>196</v>
      </c>
      <c r="C339" s="135" t="s">
        <v>196</v>
      </c>
      <c r="D339" s="135" t="s">
        <v>196</v>
      </c>
      <c r="E339" s="135" t="s">
        <v>196</v>
      </c>
      <c r="F339" s="135" t="s">
        <v>132</v>
      </c>
      <c r="G339" s="135" t="s">
        <v>196</v>
      </c>
      <c r="H339" s="135" t="s">
        <v>196</v>
      </c>
      <c r="I339" s="135" t="s">
        <v>196</v>
      </c>
      <c r="J339" s="176"/>
      <c r="K339" s="177"/>
      <c r="L339" s="178"/>
      <c r="M339" s="179"/>
      <c r="N339" s="160"/>
      <c r="O339" s="180"/>
      <c r="P339" s="191"/>
      <c r="Q339" s="1257" t="s">
        <v>260</v>
      </c>
      <c r="R339" s="205" t="s">
        <v>98</v>
      </c>
      <c r="S339" s="206" t="s">
        <v>217</v>
      </c>
      <c r="T339" s="206"/>
      <c r="U339" s="207"/>
      <c r="V339" s="208"/>
      <c r="W339" s="208"/>
      <c r="X339" s="207"/>
      <c r="Y339" s="208"/>
      <c r="Z339" s="209"/>
      <c r="AA339" s="207"/>
      <c r="AB339" s="208"/>
      <c r="AC339" s="209"/>
      <c r="AD339" s="210" t="s">
        <v>98</v>
      </c>
      <c r="AE339" s="206" t="s">
        <v>261</v>
      </c>
      <c r="AF339" s="202"/>
      <c r="AG339" s="203"/>
      <c r="AH339" s="189"/>
      <c r="AI339" s="189"/>
      <c r="AJ339" s="189"/>
      <c r="AK339" s="190"/>
      <c r="AL339" s="1276"/>
      <c r="AM339" s="1277"/>
      <c r="AN339" s="1277"/>
      <c r="AO339" s="1278"/>
    </row>
    <row r="340" spans="1:41" ht="18.75" hidden="1" customHeight="1">
      <c r="A340" s="135" t="s">
        <v>196</v>
      </c>
      <c r="B340" s="135" t="s">
        <v>196</v>
      </c>
      <c r="C340" s="135" t="s">
        <v>196</v>
      </c>
      <c r="D340" s="135" t="s">
        <v>196</v>
      </c>
      <c r="E340" s="135" t="s">
        <v>196</v>
      </c>
      <c r="F340" s="135" t="s">
        <v>132</v>
      </c>
      <c r="G340" s="135" t="s">
        <v>196</v>
      </c>
      <c r="H340" s="135" t="s">
        <v>196</v>
      </c>
      <c r="I340" s="135" t="s">
        <v>196</v>
      </c>
      <c r="J340" s="176"/>
      <c r="K340" s="177"/>
      <c r="L340" s="178"/>
      <c r="M340" s="179"/>
      <c r="N340" s="160"/>
      <c r="O340" s="180"/>
      <c r="P340" s="191"/>
      <c r="Q340" s="1258"/>
      <c r="R340" s="157" t="s">
        <v>98</v>
      </c>
      <c r="S340" s="158" t="s">
        <v>262</v>
      </c>
      <c r="T340" s="158"/>
      <c r="U340" s="150"/>
      <c r="V340" s="150" t="s">
        <v>98</v>
      </c>
      <c r="W340" s="158" t="s">
        <v>263</v>
      </c>
      <c r="X340" s="150"/>
      <c r="Y340" s="150"/>
      <c r="Z340" s="150" t="s">
        <v>98</v>
      </c>
      <c r="AA340" s="158" t="s">
        <v>264</v>
      </c>
      <c r="AB340" s="137"/>
      <c r="AC340" s="158"/>
      <c r="AD340" s="150" t="s">
        <v>98</v>
      </c>
      <c r="AE340" s="158" t="s">
        <v>265</v>
      </c>
      <c r="AF340" s="211"/>
      <c r="AG340" s="212"/>
      <c r="AH340" s="189"/>
      <c r="AI340" s="189"/>
      <c r="AJ340" s="189"/>
      <c r="AK340" s="190"/>
      <c r="AL340" s="1276"/>
      <c r="AM340" s="1277"/>
      <c r="AN340" s="1277"/>
      <c r="AO340" s="1278"/>
    </row>
    <row r="341" spans="1:41" ht="18.75" hidden="1" customHeight="1">
      <c r="A341" s="135" t="s">
        <v>196</v>
      </c>
      <c r="B341" s="135" t="s">
        <v>196</v>
      </c>
      <c r="C341" s="135" t="s">
        <v>196</v>
      </c>
      <c r="D341" s="135" t="s">
        <v>196</v>
      </c>
      <c r="E341" s="135" t="s">
        <v>196</v>
      </c>
      <c r="F341" s="135" t="s">
        <v>132</v>
      </c>
      <c r="G341" s="135" t="s">
        <v>196</v>
      </c>
      <c r="H341" s="135" t="s">
        <v>196</v>
      </c>
      <c r="I341" s="135" t="s">
        <v>196</v>
      </c>
      <c r="J341" s="176"/>
      <c r="K341" s="177"/>
      <c r="L341" s="178"/>
      <c r="M341" s="179"/>
      <c r="N341" s="160"/>
      <c r="O341" s="180"/>
      <c r="P341" s="191"/>
      <c r="Q341" s="1258"/>
      <c r="R341" s="157" t="s">
        <v>98</v>
      </c>
      <c r="S341" s="158" t="s">
        <v>266</v>
      </c>
      <c r="T341" s="158"/>
      <c r="U341" s="150"/>
      <c r="V341" s="150" t="s">
        <v>98</v>
      </c>
      <c r="W341" s="158" t="s">
        <v>267</v>
      </c>
      <c r="X341" s="150"/>
      <c r="Y341" s="150"/>
      <c r="Z341" s="150" t="s">
        <v>98</v>
      </c>
      <c r="AA341" s="158" t="s">
        <v>268</v>
      </c>
      <c r="AB341" s="137"/>
      <c r="AC341" s="158"/>
      <c r="AD341" s="150" t="s">
        <v>98</v>
      </c>
      <c r="AE341" s="158" t="s">
        <v>269</v>
      </c>
      <c r="AF341" s="211"/>
      <c r="AG341" s="212"/>
      <c r="AH341" s="189"/>
      <c r="AI341" s="189"/>
      <c r="AJ341" s="189"/>
      <c r="AK341" s="190"/>
      <c r="AL341" s="1276"/>
      <c r="AM341" s="1277"/>
      <c r="AN341" s="1277"/>
      <c r="AO341" s="1278"/>
    </row>
    <row r="342" spans="1:41" ht="18.75" hidden="1" customHeight="1">
      <c r="A342" s="135" t="s">
        <v>196</v>
      </c>
      <c r="B342" s="135" t="s">
        <v>196</v>
      </c>
      <c r="C342" s="135" t="s">
        <v>196</v>
      </c>
      <c r="D342" s="135" t="s">
        <v>196</v>
      </c>
      <c r="E342" s="135" t="s">
        <v>196</v>
      </c>
      <c r="F342" s="135" t="s">
        <v>132</v>
      </c>
      <c r="G342" s="135" t="s">
        <v>196</v>
      </c>
      <c r="H342" s="135" t="s">
        <v>196</v>
      </c>
      <c r="I342" s="135" t="s">
        <v>196</v>
      </c>
      <c r="J342" s="176"/>
      <c r="K342" s="177"/>
      <c r="L342" s="178"/>
      <c r="M342" s="179"/>
      <c r="N342" s="160"/>
      <c r="O342" s="180"/>
      <c r="P342" s="191"/>
      <c r="Q342" s="1258"/>
      <c r="R342" s="157" t="s">
        <v>98</v>
      </c>
      <c r="S342" s="158" t="s">
        <v>270</v>
      </c>
      <c r="T342" s="158"/>
      <c r="U342" s="150"/>
      <c r="V342" s="150" t="s">
        <v>98</v>
      </c>
      <c r="W342" s="158" t="s">
        <v>271</v>
      </c>
      <c r="X342" s="150"/>
      <c r="Y342" s="150"/>
      <c r="Z342" s="150" t="s">
        <v>98</v>
      </c>
      <c r="AA342" s="158" t="s">
        <v>272</v>
      </c>
      <c r="AB342" s="137"/>
      <c r="AC342" s="158"/>
      <c r="AD342" s="150" t="s">
        <v>98</v>
      </c>
      <c r="AE342" s="158" t="s">
        <v>273</v>
      </c>
      <c r="AF342" s="211"/>
      <c r="AG342" s="212"/>
      <c r="AH342" s="189"/>
      <c r="AI342" s="189"/>
      <c r="AJ342" s="189"/>
      <c r="AK342" s="190"/>
      <c r="AL342" s="1276"/>
      <c r="AM342" s="1277"/>
      <c r="AN342" s="1277"/>
      <c r="AO342" s="1278"/>
    </row>
    <row r="343" spans="1:41" ht="18.75" hidden="1" customHeight="1">
      <c r="A343" s="135" t="s">
        <v>196</v>
      </c>
      <c r="B343" s="135" t="s">
        <v>196</v>
      </c>
      <c r="C343" s="135" t="s">
        <v>196</v>
      </c>
      <c r="D343" s="135" t="s">
        <v>196</v>
      </c>
      <c r="E343" s="135" t="s">
        <v>196</v>
      </c>
      <c r="F343" s="135" t="s">
        <v>132</v>
      </c>
      <c r="G343" s="135" t="s">
        <v>196</v>
      </c>
      <c r="H343" s="135" t="s">
        <v>196</v>
      </c>
      <c r="I343" s="135" t="s">
        <v>196</v>
      </c>
      <c r="J343" s="176"/>
      <c r="K343" s="177"/>
      <c r="L343" s="178"/>
      <c r="M343" s="179"/>
      <c r="N343" s="160"/>
      <c r="O343" s="180"/>
      <c r="P343" s="191"/>
      <c r="Q343" s="1258"/>
      <c r="R343" s="157" t="s">
        <v>98</v>
      </c>
      <c r="S343" s="158" t="s">
        <v>274</v>
      </c>
      <c r="T343" s="158"/>
      <c r="U343" s="150"/>
      <c r="V343" s="150" t="s">
        <v>98</v>
      </c>
      <c r="W343" s="158" t="s">
        <v>275</v>
      </c>
      <c r="X343" s="150"/>
      <c r="Y343" s="150"/>
      <c r="Z343" s="150" t="s">
        <v>98</v>
      </c>
      <c r="AA343" s="158" t="s">
        <v>276</v>
      </c>
      <c r="AB343" s="137"/>
      <c r="AC343" s="158"/>
      <c r="AD343" s="150" t="s">
        <v>98</v>
      </c>
      <c r="AE343" s="158" t="s">
        <v>277</v>
      </c>
      <c r="AF343" s="211"/>
      <c r="AG343" s="212"/>
      <c r="AH343" s="189"/>
      <c r="AI343" s="189"/>
      <c r="AJ343" s="189"/>
      <c r="AK343" s="190"/>
      <c r="AL343" s="1276"/>
      <c r="AM343" s="1277"/>
      <c r="AN343" s="1277"/>
      <c r="AO343" s="1278"/>
    </row>
    <row r="344" spans="1:41" ht="18.75" hidden="1" customHeight="1">
      <c r="A344" s="155" t="s">
        <v>196</v>
      </c>
      <c r="B344" s="155" t="s">
        <v>196</v>
      </c>
      <c r="C344" s="155" t="s">
        <v>196</v>
      </c>
      <c r="D344" s="155" t="s">
        <v>196</v>
      </c>
      <c r="E344" s="155" t="s">
        <v>196</v>
      </c>
      <c r="F344" s="155" t="s">
        <v>132</v>
      </c>
      <c r="G344" s="155" t="s">
        <v>196</v>
      </c>
      <c r="H344" s="155" t="s">
        <v>196</v>
      </c>
      <c r="I344" s="156" t="s">
        <v>196</v>
      </c>
      <c r="J344" s="213"/>
      <c r="K344" s="214"/>
      <c r="L344" s="215"/>
      <c r="M344" s="216"/>
      <c r="N344" s="217"/>
      <c r="O344" s="218"/>
      <c r="P344" s="219"/>
      <c r="Q344" s="1259"/>
      <c r="R344" s="220" t="s">
        <v>98</v>
      </c>
      <c r="S344" s="221" t="s">
        <v>278</v>
      </c>
      <c r="T344" s="221"/>
      <c r="U344" s="222"/>
      <c r="V344" s="222"/>
      <c r="W344" s="221"/>
      <c r="X344" s="222"/>
      <c r="Y344" s="222"/>
      <c r="Z344" s="222"/>
      <c r="AA344" s="221"/>
      <c r="AB344" s="223"/>
      <c r="AC344" s="221"/>
      <c r="AD344" s="222"/>
      <c r="AE344" s="221"/>
      <c r="AF344" s="224"/>
      <c r="AG344" s="225"/>
      <c r="AH344" s="226"/>
      <c r="AI344" s="226"/>
      <c r="AJ344" s="226"/>
      <c r="AK344" s="227"/>
      <c r="AL344" s="1286"/>
      <c r="AM344" s="1287"/>
      <c r="AN344" s="1287"/>
      <c r="AO344" s="1288"/>
    </row>
    <row r="345" spans="1:41" ht="18.75" hidden="1" customHeight="1">
      <c r="A345" s="135" t="s">
        <v>196</v>
      </c>
      <c r="B345" s="135" t="s">
        <v>196</v>
      </c>
      <c r="C345" s="135" t="s">
        <v>196</v>
      </c>
      <c r="D345" s="135" t="s">
        <v>196</v>
      </c>
      <c r="E345" s="135" t="s">
        <v>196</v>
      </c>
      <c r="F345" s="135" t="s">
        <v>132</v>
      </c>
      <c r="G345" s="135" t="s">
        <v>196</v>
      </c>
      <c r="H345" s="135" t="s">
        <v>196</v>
      </c>
      <c r="I345" s="135" t="s">
        <v>196</v>
      </c>
      <c r="J345" s="161"/>
      <c r="K345" s="162"/>
      <c r="L345" s="232"/>
      <c r="M345" s="233"/>
      <c r="N345" s="153"/>
      <c r="O345" s="165"/>
      <c r="P345" s="153"/>
      <c r="Q345" s="1272" t="s">
        <v>281</v>
      </c>
      <c r="R345" s="174" t="s">
        <v>98</v>
      </c>
      <c r="S345" s="151" t="s">
        <v>282</v>
      </c>
      <c r="T345" s="253"/>
      <c r="U345" s="254"/>
      <c r="V345" s="255" t="s">
        <v>98</v>
      </c>
      <c r="W345" s="151" t="s">
        <v>348</v>
      </c>
      <c r="X345" s="254"/>
      <c r="Y345" s="254"/>
      <c r="Z345" s="255" t="s">
        <v>98</v>
      </c>
      <c r="AA345" s="151" t="s">
        <v>349</v>
      </c>
      <c r="AB345" s="254"/>
      <c r="AC345" s="254"/>
      <c r="AD345" s="255" t="s">
        <v>98</v>
      </c>
      <c r="AE345" s="151" t="s">
        <v>350</v>
      </c>
      <c r="AF345" s="254"/>
      <c r="AG345" s="256"/>
      <c r="AH345" s="174" t="s">
        <v>98</v>
      </c>
      <c r="AI345" s="151" t="s">
        <v>220</v>
      </c>
      <c r="AJ345" s="151"/>
      <c r="AK345" s="175"/>
      <c r="AL345" s="1273"/>
      <c r="AM345" s="1274"/>
      <c r="AN345" s="1274"/>
      <c r="AO345" s="1275"/>
    </row>
    <row r="346" spans="1:41" ht="18.75" hidden="1" customHeight="1">
      <c r="A346" s="135" t="s">
        <v>196</v>
      </c>
      <c r="B346" s="135" t="s">
        <v>196</v>
      </c>
      <c r="C346" s="135" t="s">
        <v>196</v>
      </c>
      <c r="D346" s="135" t="s">
        <v>196</v>
      </c>
      <c r="E346" s="135" t="s">
        <v>196</v>
      </c>
      <c r="F346" s="135" t="s">
        <v>132</v>
      </c>
      <c r="G346" s="135" t="s">
        <v>196</v>
      </c>
      <c r="H346" s="135" t="s">
        <v>196</v>
      </c>
      <c r="I346" s="135" t="s">
        <v>196</v>
      </c>
      <c r="J346" s="176"/>
      <c r="K346" s="177"/>
      <c r="L346" s="200"/>
      <c r="M346" s="236"/>
      <c r="N346" s="160"/>
      <c r="O346" s="180"/>
      <c r="P346" s="160"/>
      <c r="Q346" s="1265"/>
      <c r="R346" s="237" t="s">
        <v>98</v>
      </c>
      <c r="S346" s="199" t="s">
        <v>351</v>
      </c>
      <c r="T346" s="238"/>
      <c r="U346" s="244"/>
      <c r="V346" s="239" t="s">
        <v>98</v>
      </c>
      <c r="W346" s="199" t="s">
        <v>283</v>
      </c>
      <c r="X346" s="244"/>
      <c r="Y346" s="244"/>
      <c r="Z346" s="244"/>
      <c r="AA346" s="244"/>
      <c r="AB346" s="244"/>
      <c r="AC346" s="244"/>
      <c r="AD346" s="244"/>
      <c r="AE346" s="244"/>
      <c r="AF346" s="244"/>
      <c r="AG346" s="245"/>
      <c r="AH346" s="157" t="s">
        <v>98</v>
      </c>
      <c r="AI346" s="158" t="s">
        <v>224</v>
      </c>
      <c r="AJ346" s="189"/>
      <c r="AK346" s="190"/>
      <c r="AL346" s="1276"/>
      <c r="AM346" s="1277"/>
      <c r="AN346" s="1277"/>
      <c r="AO346" s="1278"/>
    </row>
    <row r="347" spans="1:41" ht="18.75" hidden="1" customHeight="1">
      <c r="A347" s="135" t="s">
        <v>196</v>
      </c>
      <c r="B347" s="135" t="s">
        <v>196</v>
      </c>
      <c r="C347" s="135" t="s">
        <v>196</v>
      </c>
      <c r="D347" s="135" t="s">
        <v>196</v>
      </c>
      <c r="E347" s="135" t="s">
        <v>196</v>
      </c>
      <c r="F347" s="135" t="s">
        <v>132</v>
      </c>
      <c r="G347" s="135" t="s">
        <v>196</v>
      </c>
      <c r="H347" s="135" t="s">
        <v>196</v>
      </c>
      <c r="I347" s="135" t="s">
        <v>196</v>
      </c>
      <c r="J347" s="176"/>
      <c r="K347" s="177"/>
      <c r="L347" s="200"/>
      <c r="M347" s="236"/>
      <c r="N347" s="160"/>
      <c r="O347" s="180"/>
      <c r="P347" s="160"/>
      <c r="Q347" s="1263" t="s">
        <v>216</v>
      </c>
      <c r="R347" s="205" t="s">
        <v>98</v>
      </c>
      <c r="S347" s="206" t="s">
        <v>217</v>
      </c>
      <c r="T347" s="206"/>
      <c r="U347" s="241"/>
      <c r="V347" s="210" t="s">
        <v>98</v>
      </c>
      <c r="W347" s="206" t="s">
        <v>316</v>
      </c>
      <c r="X347" s="206"/>
      <c r="Y347" s="241"/>
      <c r="Z347" s="210" t="s">
        <v>98</v>
      </c>
      <c r="AA347" s="241" t="s">
        <v>352</v>
      </c>
      <c r="AB347" s="241"/>
      <c r="AC347" s="241"/>
      <c r="AD347" s="210" t="s">
        <v>98</v>
      </c>
      <c r="AE347" s="241" t="s">
        <v>353</v>
      </c>
      <c r="AF347" s="202"/>
      <c r="AG347" s="203"/>
      <c r="AH347" s="194"/>
      <c r="AI347" s="189"/>
      <c r="AJ347" s="189"/>
      <c r="AK347" s="190"/>
      <c r="AL347" s="1276"/>
      <c r="AM347" s="1277"/>
      <c r="AN347" s="1277"/>
      <c r="AO347" s="1278"/>
    </row>
    <row r="348" spans="1:41" ht="18.75" hidden="1" customHeight="1">
      <c r="A348" s="135" t="s">
        <v>196</v>
      </c>
      <c r="B348" s="135" t="s">
        <v>196</v>
      </c>
      <c r="C348" s="135" t="s">
        <v>196</v>
      </c>
      <c r="D348" s="135" t="s">
        <v>196</v>
      </c>
      <c r="E348" s="135" t="s">
        <v>196</v>
      </c>
      <c r="F348" s="135" t="s">
        <v>132</v>
      </c>
      <c r="G348" s="135" t="s">
        <v>196</v>
      </c>
      <c r="H348" s="135" t="s">
        <v>196</v>
      </c>
      <c r="I348" s="135" t="s">
        <v>196</v>
      </c>
      <c r="J348" s="176"/>
      <c r="K348" s="177"/>
      <c r="L348" s="200"/>
      <c r="M348" s="236"/>
      <c r="N348" s="160"/>
      <c r="O348" s="180"/>
      <c r="P348" s="160"/>
      <c r="Q348" s="1265"/>
      <c r="R348" s="237" t="s">
        <v>98</v>
      </c>
      <c r="S348" s="244" t="s">
        <v>354</v>
      </c>
      <c r="T348" s="199"/>
      <c r="U348" s="244"/>
      <c r="V348" s="239" t="s">
        <v>98</v>
      </c>
      <c r="W348" s="199" t="s">
        <v>355</v>
      </c>
      <c r="X348" s="199"/>
      <c r="Y348" s="244"/>
      <c r="Z348" s="244"/>
      <c r="AA348" s="244"/>
      <c r="AB348" s="244"/>
      <c r="AC348" s="244"/>
      <c r="AD348" s="244"/>
      <c r="AE348" s="244"/>
      <c r="AF348" s="250"/>
      <c r="AG348" s="257"/>
      <c r="AH348" s="194"/>
      <c r="AI348" s="189"/>
      <c r="AJ348" s="189"/>
      <c r="AK348" s="190"/>
      <c r="AL348" s="1276"/>
      <c r="AM348" s="1277"/>
      <c r="AN348" s="1277"/>
      <c r="AO348" s="1278"/>
    </row>
    <row r="349" spans="1:41" ht="18.75" hidden="1" customHeight="1">
      <c r="A349" s="135" t="s">
        <v>196</v>
      </c>
      <c r="B349" s="135" t="s">
        <v>196</v>
      </c>
      <c r="C349" s="135" t="s">
        <v>196</v>
      </c>
      <c r="D349" s="135" t="s">
        <v>196</v>
      </c>
      <c r="E349" s="135" t="s">
        <v>196</v>
      </c>
      <c r="F349" s="135" t="s">
        <v>132</v>
      </c>
      <c r="G349" s="135" t="s">
        <v>196</v>
      </c>
      <c r="H349" s="135" t="s">
        <v>196</v>
      </c>
      <c r="I349" s="135" t="s">
        <v>196</v>
      </c>
      <c r="J349" s="176"/>
      <c r="K349" s="177"/>
      <c r="L349" s="200"/>
      <c r="M349" s="236"/>
      <c r="N349" s="160"/>
      <c r="O349" s="180"/>
      <c r="P349" s="160"/>
      <c r="Q349" s="198" t="s">
        <v>24</v>
      </c>
      <c r="R349" s="182" t="s">
        <v>98</v>
      </c>
      <c r="S349" s="183" t="s">
        <v>285</v>
      </c>
      <c r="T349" s="184"/>
      <c r="U349" s="185"/>
      <c r="V349" s="186" t="s">
        <v>98</v>
      </c>
      <c r="W349" s="183" t="s">
        <v>286</v>
      </c>
      <c r="X349" s="184"/>
      <c r="Y349" s="184"/>
      <c r="Z349" s="204"/>
      <c r="AA349" s="204"/>
      <c r="AB349" s="204"/>
      <c r="AC349" s="204"/>
      <c r="AD349" s="204"/>
      <c r="AE349" s="204"/>
      <c r="AF349" s="204"/>
      <c r="AG349" s="247"/>
      <c r="AH349" s="194"/>
      <c r="AI349" s="189"/>
      <c r="AJ349" s="189"/>
      <c r="AK349" s="190"/>
      <c r="AL349" s="1276"/>
      <c r="AM349" s="1277"/>
      <c r="AN349" s="1277"/>
      <c r="AO349" s="1278"/>
    </row>
    <row r="350" spans="1:41" ht="18.75" hidden="1" customHeight="1">
      <c r="A350" s="135" t="s">
        <v>196</v>
      </c>
      <c r="B350" s="135" t="s">
        <v>196</v>
      </c>
      <c r="C350" s="135" t="s">
        <v>196</v>
      </c>
      <c r="D350" s="135" t="s">
        <v>196</v>
      </c>
      <c r="E350" s="135" t="s">
        <v>196</v>
      </c>
      <c r="F350" s="135" t="s">
        <v>132</v>
      </c>
      <c r="G350" s="135" t="s">
        <v>196</v>
      </c>
      <c r="H350" s="135" t="s">
        <v>196</v>
      </c>
      <c r="I350" s="135" t="s">
        <v>196</v>
      </c>
      <c r="J350" s="176"/>
      <c r="K350" s="177"/>
      <c r="L350" s="200"/>
      <c r="M350" s="236"/>
      <c r="N350" s="160"/>
      <c r="O350" s="180"/>
      <c r="P350" s="160"/>
      <c r="Q350" s="198" t="s">
        <v>287</v>
      </c>
      <c r="R350" s="182" t="s">
        <v>98</v>
      </c>
      <c r="S350" s="183" t="s">
        <v>222</v>
      </c>
      <c r="T350" s="184"/>
      <c r="U350" s="185"/>
      <c r="V350" s="186" t="s">
        <v>98</v>
      </c>
      <c r="W350" s="183" t="s">
        <v>223</v>
      </c>
      <c r="X350" s="187"/>
      <c r="Y350" s="184"/>
      <c r="Z350" s="204"/>
      <c r="AA350" s="204"/>
      <c r="AB350" s="204"/>
      <c r="AC350" s="204"/>
      <c r="AD350" s="204"/>
      <c r="AE350" s="204"/>
      <c r="AF350" s="204"/>
      <c r="AG350" s="247"/>
      <c r="AH350" s="194"/>
      <c r="AI350" s="189"/>
      <c r="AJ350" s="189"/>
      <c r="AK350" s="190"/>
      <c r="AL350" s="1276"/>
      <c r="AM350" s="1277"/>
      <c r="AN350" s="1277"/>
      <c r="AO350" s="1278"/>
    </row>
    <row r="351" spans="1:41" ht="18.75" hidden="1" customHeight="1">
      <c r="A351" s="135" t="s">
        <v>196</v>
      </c>
      <c r="B351" s="135" t="s">
        <v>196</v>
      </c>
      <c r="C351" s="135" t="s">
        <v>196</v>
      </c>
      <c r="D351" s="135" t="s">
        <v>196</v>
      </c>
      <c r="E351" s="135" t="s">
        <v>196</v>
      </c>
      <c r="F351" s="135" t="s">
        <v>132</v>
      </c>
      <c r="G351" s="135" t="s">
        <v>196</v>
      </c>
      <c r="H351" s="135" t="s">
        <v>196</v>
      </c>
      <c r="I351" s="135" t="s">
        <v>196</v>
      </c>
      <c r="J351" s="176"/>
      <c r="K351" s="177"/>
      <c r="L351" s="200"/>
      <c r="M351" s="236"/>
      <c r="N351" s="160"/>
      <c r="O351" s="180"/>
      <c r="P351" s="160"/>
      <c r="Q351" s="198" t="s">
        <v>288</v>
      </c>
      <c r="R351" s="182" t="s">
        <v>98</v>
      </c>
      <c r="S351" s="183" t="s">
        <v>222</v>
      </c>
      <c r="T351" s="184"/>
      <c r="U351" s="185"/>
      <c r="V351" s="186" t="s">
        <v>98</v>
      </c>
      <c r="W351" s="183" t="s">
        <v>223</v>
      </c>
      <c r="X351" s="187"/>
      <c r="Y351" s="184"/>
      <c r="Z351" s="187"/>
      <c r="AA351" s="187"/>
      <c r="AB351" s="187"/>
      <c r="AC351" s="187"/>
      <c r="AD351" s="187"/>
      <c r="AE351" s="187"/>
      <c r="AF351" s="187"/>
      <c r="AG351" s="193"/>
      <c r="AH351" s="194"/>
      <c r="AI351" s="189"/>
      <c r="AJ351" s="189"/>
      <c r="AK351" s="190"/>
      <c r="AL351" s="1276"/>
      <c r="AM351" s="1277"/>
      <c r="AN351" s="1277"/>
      <c r="AO351" s="1278"/>
    </row>
    <row r="352" spans="1:41" ht="19.5" hidden="1" customHeight="1">
      <c r="A352" s="135" t="s">
        <v>196</v>
      </c>
      <c r="B352" s="135" t="s">
        <v>196</v>
      </c>
      <c r="C352" s="135" t="s">
        <v>196</v>
      </c>
      <c r="D352" s="135" t="s">
        <v>196</v>
      </c>
      <c r="E352" s="135" t="s">
        <v>196</v>
      </c>
      <c r="F352" s="135" t="s">
        <v>132</v>
      </c>
      <c r="G352" s="135" t="s">
        <v>196</v>
      </c>
      <c r="H352" s="135" t="s">
        <v>196</v>
      </c>
      <c r="I352" s="135" t="s">
        <v>196</v>
      </c>
      <c r="J352" s="176"/>
      <c r="K352" s="177"/>
      <c r="L352" s="178"/>
      <c r="M352" s="179"/>
      <c r="N352" s="160"/>
      <c r="O352" s="180"/>
      <c r="P352" s="191"/>
      <c r="Q352" s="192" t="s">
        <v>225</v>
      </c>
      <c r="R352" s="182" t="s">
        <v>98</v>
      </c>
      <c r="S352" s="183" t="s">
        <v>222</v>
      </c>
      <c r="T352" s="184"/>
      <c r="U352" s="185"/>
      <c r="V352" s="186" t="s">
        <v>98</v>
      </c>
      <c r="W352" s="183" t="s">
        <v>226</v>
      </c>
      <c r="X352" s="186"/>
      <c r="Y352" s="183"/>
      <c r="Z352" s="187"/>
      <c r="AA352" s="187"/>
      <c r="AB352" s="187"/>
      <c r="AC352" s="187"/>
      <c r="AD352" s="187"/>
      <c r="AE352" s="187"/>
      <c r="AF352" s="187"/>
      <c r="AG352" s="193"/>
      <c r="AH352" s="189"/>
      <c r="AI352" s="189"/>
      <c r="AJ352" s="189"/>
      <c r="AK352" s="190"/>
      <c r="AL352" s="1276"/>
      <c r="AM352" s="1277"/>
      <c r="AN352" s="1277"/>
      <c r="AO352" s="1278"/>
    </row>
    <row r="353" spans="1:41" ht="19.5" hidden="1" customHeight="1">
      <c r="A353" s="135" t="s">
        <v>196</v>
      </c>
      <c r="B353" s="135" t="s">
        <v>196</v>
      </c>
      <c r="C353" s="135" t="s">
        <v>196</v>
      </c>
      <c r="D353" s="135" t="s">
        <v>196</v>
      </c>
      <c r="E353" s="135" t="s">
        <v>196</v>
      </c>
      <c r="F353" s="135" t="s">
        <v>132</v>
      </c>
      <c r="G353" s="135" t="s">
        <v>196</v>
      </c>
      <c r="H353" s="135" t="s">
        <v>196</v>
      </c>
      <c r="I353" s="135" t="s">
        <v>196</v>
      </c>
      <c r="J353" s="176"/>
      <c r="K353" s="177"/>
      <c r="L353" s="178"/>
      <c r="M353" s="179"/>
      <c r="N353" s="160"/>
      <c r="O353" s="180"/>
      <c r="P353" s="191"/>
      <c r="Q353" s="192" t="s">
        <v>227</v>
      </c>
      <c r="R353" s="182" t="s">
        <v>98</v>
      </c>
      <c r="S353" s="183" t="s">
        <v>222</v>
      </c>
      <c r="T353" s="184"/>
      <c r="U353" s="185"/>
      <c r="V353" s="186" t="s">
        <v>98</v>
      </c>
      <c r="W353" s="183" t="s">
        <v>226</v>
      </c>
      <c r="X353" s="186"/>
      <c r="Y353" s="183"/>
      <c r="Z353" s="187"/>
      <c r="AA353" s="187"/>
      <c r="AB353" s="187"/>
      <c r="AC353" s="187"/>
      <c r="AD353" s="187"/>
      <c r="AE353" s="187"/>
      <c r="AF353" s="187"/>
      <c r="AG353" s="193"/>
      <c r="AH353" s="189"/>
      <c r="AI353" s="189"/>
      <c r="AJ353" s="189"/>
      <c r="AK353" s="190"/>
      <c r="AL353" s="1276"/>
      <c r="AM353" s="1277"/>
      <c r="AN353" s="1277"/>
      <c r="AO353" s="1278"/>
    </row>
    <row r="354" spans="1:41" ht="18.75" hidden="1" customHeight="1">
      <c r="A354" s="135" t="s">
        <v>196</v>
      </c>
      <c r="B354" s="135" t="s">
        <v>196</v>
      </c>
      <c r="C354" s="135" t="s">
        <v>196</v>
      </c>
      <c r="D354" s="135" t="s">
        <v>196</v>
      </c>
      <c r="E354" s="135" t="s">
        <v>196</v>
      </c>
      <c r="F354" s="135" t="s">
        <v>132</v>
      </c>
      <c r="G354" s="135" t="s">
        <v>196</v>
      </c>
      <c r="H354" s="135" t="s">
        <v>196</v>
      </c>
      <c r="I354" s="135" t="s">
        <v>196</v>
      </c>
      <c r="J354" s="176"/>
      <c r="K354" s="177"/>
      <c r="L354" s="200"/>
      <c r="M354" s="236"/>
      <c r="N354" s="160"/>
      <c r="O354" s="180"/>
      <c r="P354" s="160"/>
      <c r="Q354" s="1257" t="s">
        <v>289</v>
      </c>
      <c r="R354" s="1280" t="s">
        <v>98</v>
      </c>
      <c r="S354" s="1282" t="s">
        <v>217</v>
      </c>
      <c r="T354" s="1282"/>
      <c r="U354" s="1284" t="s">
        <v>98</v>
      </c>
      <c r="V354" s="1282" t="s">
        <v>232</v>
      </c>
      <c r="W354" s="1282"/>
      <c r="X354" s="241"/>
      <c r="Y354" s="241"/>
      <c r="Z354" s="241"/>
      <c r="AA354" s="241"/>
      <c r="AB354" s="241"/>
      <c r="AC354" s="241"/>
      <c r="AD354" s="241"/>
      <c r="AE354" s="241"/>
      <c r="AF354" s="241"/>
      <c r="AG354" s="242"/>
      <c r="AH354" s="194"/>
      <c r="AI354" s="189"/>
      <c r="AJ354" s="189"/>
      <c r="AK354" s="190"/>
      <c r="AL354" s="1276"/>
      <c r="AM354" s="1277"/>
      <c r="AN354" s="1277"/>
      <c r="AO354" s="1278"/>
    </row>
    <row r="355" spans="1:41" ht="18.75" hidden="1" customHeight="1">
      <c r="A355" s="135" t="s">
        <v>196</v>
      </c>
      <c r="B355" s="135" t="s">
        <v>196</v>
      </c>
      <c r="C355" s="135" t="s">
        <v>196</v>
      </c>
      <c r="D355" s="135" t="s">
        <v>196</v>
      </c>
      <c r="E355" s="135" t="s">
        <v>196</v>
      </c>
      <c r="F355" s="135" t="s">
        <v>132</v>
      </c>
      <c r="G355" s="135" t="s">
        <v>196</v>
      </c>
      <c r="H355" s="135" t="s">
        <v>196</v>
      </c>
      <c r="I355" s="135" t="s">
        <v>196</v>
      </c>
      <c r="J355" s="176"/>
      <c r="K355" s="177"/>
      <c r="L355" s="200"/>
      <c r="M355" s="236"/>
      <c r="N355" s="160"/>
      <c r="O355" s="180"/>
      <c r="P355" s="160"/>
      <c r="Q355" s="1279"/>
      <c r="R355" s="1281"/>
      <c r="S355" s="1283"/>
      <c r="T355" s="1283"/>
      <c r="U355" s="1285"/>
      <c r="V355" s="1283"/>
      <c r="W355" s="1283"/>
      <c r="X355" s="244"/>
      <c r="Y355" s="244"/>
      <c r="Z355" s="244"/>
      <c r="AA355" s="244"/>
      <c r="AB355" s="244"/>
      <c r="AC355" s="244"/>
      <c r="AD355" s="244"/>
      <c r="AE355" s="244"/>
      <c r="AF355" s="244"/>
      <c r="AG355" s="245"/>
      <c r="AH355" s="194"/>
      <c r="AI355" s="189"/>
      <c r="AJ355" s="189"/>
      <c r="AK355" s="190"/>
      <c r="AL355" s="1276"/>
      <c r="AM355" s="1277"/>
      <c r="AN355" s="1277"/>
      <c r="AO355" s="1278"/>
    </row>
    <row r="356" spans="1:41" ht="18.75" hidden="1" customHeight="1">
      <c r="A356" s="135" t="s">
        <v>196</v>
      </c>
      <c r="B356" s="135" t="s">
        <v>196</v>
      </c>
      <c r="C356" s="135" t="s">
        <v>196</v>
      </c>
      <c r="D356" s="135" t="s">
        <v>196</v>
      </c>
      <c r="E356" s="135" t="s">
        <v>196</v>
      </c>
      <c r="F356" s="135" t="s">
        <v>132</v>
      </c>
      <c r="G356" s="135" t="s">
        <v>196</v>
      </c>
      <c r="H356" s="135" t="s">
        <v>196</v>
      </c>
      <c r="I356" s="135" t="s">
        <v>196</v>
      </c>
      <c r="J356" s="176"/>
      <c r="K356" s="177"/>
      <c r="L356" s="200"/>
      <c r="M356" s="236"/>
      <c r="N356" s="160"/>
      <c r="O356" s="180"/>
      <c r="P356" s="160"/>
      <c r="Q356" s="198" t="s">
        <v>356</v>
      </c>
      <c r="R356" s="182" t="s">
        <v>98</v>
      </c>
      <c r="S356" s="183" t="s">
        <v>357</v>
      </c>
      <c r="T356" s="184"/>
      <c r="U356" s="185"/>
      <c r="V356" s="186" t="s">
        <v>98</v>
      </c>
      <c r="W356" s="183" t="s">
        <v>358</v>
      </c>
      <c r="X356" s="187"/>
      <c r="Y356" s="204"/>
      <c r="Z356" s="204"/>
      <c r="AA356" s="204"/>
      <c r="AB356" s="204"/>
      <c r="AC356" s="204"/>
      <c r="AD356" s="204"/>
      <c r="AE356" s="204"/>
      <c r="AF356" s="204"/>
      <c r="AG356" s="247"/>
      <c r="AH356" s="194"/>
      <c r="AI356" s="189"/>
      <c r="AJ356" s="189"/>
      <c r="AK356" s="190"/>
      <c r="AL356" s="1276"/>
      <c r="AM356" s="1277"/>
      <c r="AN356" s="1277"/>
      <c r="AO356" s="1278"/>
    </row>
    <row r="357" spans="1:41" ht="18.75" hidden="1" customHeight="1">
      <c r="A357" s="135" t="s">
        <v>196</v>
      </c>
      <c r="B357" s="135" t="s">
        <v>196</v>
      </c>
      <c r="C357" s="135" t="s">
        <v>196</v>
      </c>
      <c r="D357" s="135" t="s">
        <v>196</v>
      </c>
      <c r="E357" s="135" t="s">
        <v>196</v>
      </c>
      <c r="F357" s="135" t="s">
        <v>132</v>
      </c>
      <c r="G357" s="135" t="s">
        <v>196</v>
      </c>
      <c r="H357" s="135" t="s">
        <v>196</v>
      </c>
      <c r="I357" s="135" t="s">
        <v>196</v>
      </c>
      <c r="J357" s="176"/>
      <c r="K357" s="177"/>
      <c r="L357" s="200"/>
      <c r="M357" s="236"/>
      <c r="N357" s="160"/>
      <c r="O357" s="180"/>
      <c r="P357" s="160"/>
      <c r="Q357" s="198" t="s">
        <v>359</v>
      </c>
      <c r="R357" s="182" t="s">
        <v>98</v>
      </c>
      <c r="S357" s="183" t="s">
        <v>357</v>
      </c>
      <c r="T357" s="184"/>
      <c r="U357" s="185"/>
      <c r="V357" s="186" t="s">
        <v>98</v>
      </c>
      <c r="W357" s="183" t="s">
        <v>358</v>
      </c>
      <c r="X357" s="187"/>
      <c r="Y357" s="204"/>
      <c r="Z357" s="204"/>
      <c r="AA357" s="204"/>
      <c r="AB357" s="204"/>
      <c r="AC357" s="204"/>
      <c r="AD357" s="204"/>
      <c r="AE357" s="204"/>
      <c r="AF357" s="204"/>
      <c r="AG357" s="247"/>
      <c r="AH357" s="194"/>
      <c r="AI357" s="189"/>
      <c r="AJ357" s="189"/>
      <c r="AK357" s="190"/>
      <c r="AL357" s="1276"/>
      <c r="AM357" s="1277"/>
      <c r="AN357" s="1277"/>
      <c r="AO357" s="1278"/>
    </row>
    <row r="358" spans="1:41" ht="18.75" hidden="1" customHeight="1">
      <c r="A358" s="135" t="s">
        <v>196</v>
      </c>
      <c r="B358" s="135" t="s">
        <v>196</v>
      </c>
      <c r="C358" s="135" t="s">
        <v>196</v>
      </c>
      <c r="D358" s="135" t="s">
        <v>196</v>
      </c>
      <c r="E358" s="135" t="s">
        <v>196</v>
      </c>
      <c r="F358" s="135" t="s">
        <v>132</v>
      </c>
      <c r="G358" s="135" t="s">
        <v>196</v>
      </c>
      <c r="H358" s="135" t="s">
        <v>196</v>
      </c>
      <c r="I358" s="135" t="s">
        <v>196</v>
      </c>
      <c r="J358" s="176"/>
      <c r="K358" s="177"/>
      <c r="L358" s="200"/>
      <c r="M358" s="236"/>
      <c r="N358" s="160"/>
      <c r="O358" s="180"/>
      <c r="P358" s="160"/>
      <c r="Q358" s="198" t="s">
        <v>360</v>
      </c>
      <c r="R358" s="237" t="s">
        <v>98</v>
      </c>
      <c r="S358" s="199" t="s">
        <v>217</v>
      </c>
      <c r="T358" s="238"/>
      <c r="U358" s="239" t="s">
        <v>98</v>
      </c>
      <c r="V358" s="199" t="s">
        <v>232</v>
      </c>
      <c r="W358" s="184"/>
      <c r="X358" s="204"/>
      <c r="Y358" s="204"/>
      <c r="Z358" s="204"/>
      <c r="AA358" s="204"/>
      <c r="AB358" s="204"/>
      <c r="AC358" s="204"/>
      <c r="AD358" s="204"/>
      <c r="AE358" s="204"/>
      <c r="AF358" s="204"/>
      <c r="AG358" s="247"/>
      <c r="AH358" s="194"/>
      <c r="AI358" s="189"/>
      <c r="AJ358" s="189"/>
      <c r="AK358" s="190"/>
      <c r="AL358" s="1276"/>
      <c r="AM358" s="1277"/>
      <c r="AN358" s="1277"/>
      <c r="AO358" s="1278"/>
    </row>
    <row r="359" spans="1:41" ht="18.75" hidden="1" customHeight="1">
      <c r="A359" s="135" t="s">
        <v>196</v>
      </c>
      <c r="B359" s="135" t="s">
        <v>196</v>
      </c>
      <c r="C359" s="135" t="s">
        <v>196</v>
      </c>
      <c r="D359" s="135" t="s">
        <v>196</v>
      </c>
      <c r="E359" s="135" t="s">
        <v>196</v>
      </c>
      <c r="F359" s="135" t="s">
        <v>132</v>
      </c>
      <c r="G359" s="135" t="s">
        <v>196</v>
      </c>
      <c r="H359" s="135" t="s">
        <v>196</v>
      </c>
      <c r="I359" s="135" t="s">
        <v>196</v>
      </c>
      <c r="J359" s="176"/>
      <c r="K359" s="177"/>
      <c r="L359" s="200"/>
      <c r="M359" s="236"/>
      <c r="N359" s="160"/>
      <c r="O359" s="180"/>
      <c r="P359" s="160"/>
      <c r="Q359" s="198" t="s">
        <v>308</v>
      </c>
      <c r="R359" s="237" t="s">
        <v>98</v>
      </c>
      <c r="S359" s="199" t="s">
        <v>217</v>
      </c>
      <c r="T359" s="238"/>
      <c r="U359" s="239" t="s">
        <v>98</v>
      </c>
      <c r="V359" s="199" t="s">
        <v>232</v>
      </c>
      <c r="W359" s="184"/>
      <c r="X359" s="204"/>
      <c r="Y359" s="204"/>
      <c r="Z359" s="204"/>
      <c r="AA359" s="204"/>
      <c r="AB359" s="204"/>
      <c r="AC359" s="204"/>
      <c r="AD359" s="204"/>
      <c r="AE359" s="204"/>
      <c r="AF359" s="204"/>
      <c r="AG359" s="247"/>
      <c r="AH359" s="194"/>
      <c r="AI359" s="189"/>
      <c r="AJ359" s="189"/>
      <c r="AK359" s="190"/>
      <c r="AL359" s="1276"/>
      <c r="AM359" s="1277"/>
      <c r="AN359" s="1277"/>
      <c r="AO359" s="1278"/>
    </row>
    <row r="360" spans="1:41" ht="18.75" hidden="1" customHeight="1">
      <c r="A360" s="135" t="s">
        <v>196</v>
      </c>
      <c r="B360" s="135" t="s">
        <v>196</v>
      </c>
      <c r="C360" s="135" t="s">
        <v>196</v>
      </c>
      <c r="D360" s="135" t="s">
        <v>196</v>
      </c>
      <c r="E360" s="135" t="s">
        <v>196</v>
      </c>
      <c r="F360" s="135" t="s">
        <v>132</v>
      </c>
      <c r="G360" s="135" t="s">
        <v>196</v>
      </c>
      <c r="H360" s="135" t="s">
        <v>196</v>
      </c>
      <c r="I360" s="135" t="s">
        <v>196</v>
      </c>
      <c r="J360" s="157" t="s">
        <v>98</v>
      </c>
      <c r="K360" s="177">
        <v>55</v>
      </c>
      <c r="L360" s="200" t="s">
        <v>383</v>
      </c>
      <c r="M360" s="157" t="s">
        <v>98</v>
      </c>
      <c r="N360" s="160" t="s">
        <v>390</v>
      </c>
      <c r="O360" s="180"/>
      <c r="P360" s="160"/>
      <c r="Q360" s="198" t="s">
        <v>309</v>
      </c>
      <c r="R360" s="237" t="s">
        <v>98</v>
      </c>
      <c r="S360" s="199" t="s">
        <v>217</v>
      </c>
      <c r="T360" s="238"/>
      <c r="U360" s="239" t="s">
        <v>98</v>
      </c>
      <c r="V360" s="199" t="s">
        <v>232</v>
      </c>
      <c r="W360" s="184"/>
      <c r="X360" s="204"/>
      <c r="Y360" s="204"/>
      <c r="Z360" s="204"/>
      <c r="AA360" s="204"/>
      <c r="AB360" s="204"/>
      <c r="AC360" s="204"/>
      <c r="AD360" s="204"/>
      <c r="AE360" s="204"/>
      <c r="AF360" s="204"/>
      <c r="AG360" s="247"/>
      <c r="AH360" s="194"/>
      <c r="AI360" s="189"/>
      <c r="AJ360" s="189"/>
      <c r="AK360" s="190"/>
      <c r="AL360" s="1276"/>
      <c r="AM360" s="1277"/>
      <c r="AN360" s="1277"/>
      <c r="AO360" s="1278"/>
    </row>
    <row r="361" spans="1:41" ht="18.75" hidden="1" customHeight="1">
      <c r="A361" s="135" t="s">
        <v>196</v>
      </c>
      <c r="B361" s="135" t="s">
        <v>196</v>
      </c>
      <c r="C361" s="135" t="s">
        <v>196</v>
      </c>
      <c r="D361" s="135" t="s">
        <v>196</v>
      </c>
      <c r="E361" s="135" t="s">
        <v>196</v>
      </c>
      <c r="F361" s="135" t="s">
        <v>132</v>
      </c>
      <c r="G361" s="135" t="s">
        <v>196</v>
      </c>
      <c r="H361" s="135" t="s">
        <v>196</v>
      </c>
      <c r="I361" s="135" t="s">
        <v>196</v>
      </c>
      <c r="J361" s="176"/>
      <c r="K361" s="177"/>
      <c r="L361" s="200"/>
      <c r="M361" s="236"/>
      <c r="N361" s="160"/>
      <c r="O361" s="180"/>
      <c r="P361" s="160"/>
      <c r="Q361" s="1263" t="s">
        <v>365</v>
      </c>
      <c r="R361" s="205" t="s">
        <v>98</v>
      </c>
      <c r="S361" s="206" t="s">
        <v>334</v>
      </c>
      <c r="T361" s="206"/>
      <c r="U361" s="202"/>
      <c r="V361" s="202"/>
      <c r="W361" s="202"/>
      <c r="X361" s="202"/>
      <c r="Y361" s="210" t="s">
        <v>98</v>
      </c>
      <c r="Z361" s="206" t="s">
        <v>335</v>
      </c>
      <c r="AA361" s="202"/>
      <c r="AB361" s="202"/>
      <c r="AC361" s="202"/>
      <c r="AD361" s="202"/>
      <c r="AE361" s="202"/>
      <c r="AF361" s="202"/>
      <c r="AG361" s="203"/>
      <c r="AH361" s="194"/>
      <c r="AI361" s="189"/>
      <c r="AJ361" s="189"/>
      <c r="AK361" s="190"/>
      <c r="AL361" s="1276"/>
      <c r="AM361" s="1277"/>
      <c r="AN361" s="1277"/>
      <c r="AO361" s="1278"/>
    </row>
    <row r="362" spans="1:41" ht="18.75" hidden="1" customHeight="1">
      <c r="A362" s="135" t="s">
        <v>196</v>
      </c>
      <c r="B362" s="135" t="s">
        <v>196</v>
      </c>
      <c r="C362" s="135" t="s">
        <v>196</v>
      </c>
      <c r="D362" s="135" t="s">
        <v>196</v>
      </c>
      <c r="E362" s="135" t="s">
        <v>196</v>
      </c>
      <c r="F362" s="135" t="s">
        <v>132</v>
      </c>
      <c r="G362" s="135" t="s">
        <v>196</v>
      </c>
      <c r="H362" s="135" t="s">
        <v>196</v>
      </c>
      <c r="I362" s="135" t="s">
        <v>196</v>
      </c>
      <c r="J362" s="176"/>
      <c r="K362" s="177"/>
      <c r="L362" s="200"/>
      <c r="M362" s="236"/>
      <c r="N362" s="160"/>
      <c r="O362" s="180"/>
      <c r="P362" s="160"/>
      <c r="Q362" s="1265"/>
      <c r="R362" s="237" t="s">
        <v>98</v>
      </c>
      <c r="S362" s="199" t="s">
        <v>367</v>
      </c>
      <c r="T362" s="250"/>
      <c r="U362" s="250"/>
      <c r="V362" s="250"/>
      <c r="W362" s="250"/>
      <c r="X362" s="250"/>
      <c r="Y362" s="250"/>
      <c r="Z362" s="244"/>
      <c r="AA362" s="250"/>
      <c r="AB362" s="250"/>
      <c r="AC362" s="250"/>
      <c r="AD362" s="250"/>
      <c r="AE362" s="250"/>
      <c r="AF362" s="250"/>
      <c r="AG362" s="257"/>
      <c r="AH362" s="194"/>
      <c r="AI362" s="189"/>
      <c r="AJ362" s="189"/>
      <c r="AK362" s="190"/>
      <c r="AL362" s="1276"/>
      <c r="AM362" s="1277"/>
      <c r="AN362" s="1277"/>
      <c r="AO362" s="1278"/>
    </row>
    <row r="363" spans="1:41" ht="18.75" hidden="1" customHeight="1">
      <c r="A363" s="135" t="s">
        <v>196</v>
      </c>
      <c r="B363" s="135" t="s">
        <v>196</v>
      </c>
      <c r="C363" s="135" t="s">
        <v>196</v>
      </c>
      <c r="D363" s="135" t="s">
        <v>196</v>
      </c>
      <c r="E363" s="135" t="s">
        <v>196</v>
      </c>
      <c r="F363" s="135" t="s">
        <v>132</v>
      </c>
      <c r="G363" s="135" t="s">
        <v>196</v>
      </c>
      <c r="H363" s="135" t="s">
        <v>196</v>
      </c>
      <c r="I363" s="135" t="s">
        <v>196</v>
      </c>
      <c r="J363" s="176"/>
      <c r="K363" s="177"/>
      <c r="L363" s="200"/>
      <c r="M363" s="236"/>
      <c r="N363" s="160"/>
      <c r="O363" s="180"/>
      <c r="P363" s="160"/>
      <c r="Q363" s="1263" t="s">
        <v>341</v>
      </c>
      <c r="R363" s="205" t="s">
        <v>98</v>
      </c>
      <c r="S363" s="206" t="s">
        <v>368</v>
      </c>
      <c r="T363" s="248"/>
      <c r="U363" s="249"/>
      <c r="V363" s="210" t="s">
        <v>98</v>
      </c>
      <c r="W363" s="206" t="s">
        <v>369</v>
      </c>
      <c r="X363" s="202"/>
      <c r="Y363" s="202"/>
      <c r="Z363" s="210" t="s">
        <v>98</v>
      </c>
      <c r="AA363" s="206" t="s">
        <v>370</v>
      </c>
      <c r="AB363" s="202"/>
      <c r="AC363" s="202"/>
      <c r="AD363" s="202"/>
      <c r="AE363" s="202"/>
      <c r="AF363" s="202"/>
      <c r="AG363" s="203"/>
      <c r="AH363" s="194"/>
      <c r="AI363" s="189"/>
      <c r="AJ363" s="189"/>
      <c r="AK363" s="190"/>
      <c r="AL363" s="1276"/>
      <c r="AM363" s="1277"/>
      <c r="AN363" s="1277"/>
      <c r="AO363" s="1278"/>
    </row>
    <row r="364" spans="1:41" ht="18.75" hidden="1" customHeight="1">
      <c r="A364" s="135" t="s">
        <v>196</v>
      </c>
      <c r="B364" s="135" t="s">
        <v>196</v>
      </c>
      <c r="C364" s="135" t="s">
        <v>196</v>
      </c>
      <c r="D364" s="135" t="s">
        <v>196</v>
      </c>
      <c r="E364" s="135" t="s">
        <v>196</v>
      </c>
      <c r="F364" s="135" t="s">
        <v>132</v>
      </c>
      <c r="G364" s="135" t="s">
        <v>196</v>
      </c>
      <c r="H364" s="135" t="s">
        <v>196</v>
      </c>
      <c r="I364" s="135" t="s">
        <v>196</v>
      </c>
      <c r="J364" s="176"/>
      <c r="K364" s="177"/>
      <c r="L364" s="200"/>
      <c r="M364" s="236"/>
      <c r="N364" s="160"/>
      <c r="O364" s="180"/>
      <c r="P364" s="160"/>
      <c r="Q364" s="1265"/>
      <c r="R364" s="237" t="s">
        <v>98</v>
      </c>
      <c r="S364" s="199" t="s">
        <v>371</v>
      </c>
      <c r="T364" s="250"/>
      <c r="U364" s="250"/>
      <c r="V364" s="250"/>
      <c r="W364" s="250"/>
      <c r="X364" s="250"/>
      <c r="Y364" s="250"/>
      <c r="Z364" s="239" t="s">
        <v>98</v>
      </c>
      <c r="AA364" s="199" t="s">
        <v>372</v>
      </c>
      <c r="AB364" s="244"/>
      <c r="AC364" s="250"/>
      <c r="AD364" s="250"/>
      <c r="AE364" s="250"/>
      <c r="AF364" s="250"/>
      <c r="AG364" s="257"/>
      <c r="AH364" s="194"/>
      <c r="AI364" s="189"/>
      <c r="AJ364" s="189"/>
      <c r="AK364" s="190"/>
      <c r="AL364" s="1276"/>
      <c r="AM364" s="1277"/>
      <c r="AN364" s="1277"/>
      <c r="AO364" s="1278"/>
    </row>
    <row r="365" spans="1:41" ht="18.75" hidden="1" customHeight="1">
      <c r="A365" s="135" t="s">
        <v>196</v>
      </c>
      <c r="B365" s="135" t="s">
        <v>196</v>
      </c>
      <c r="C365" s="135" t="s">
        <v>196</v>
      </c>
      <c r="D365" s="135" t="s">
        <v>196</v>
      </c>
      <c r="E365" s="135" t="s">
        <v>196</v>
      </c>
      <c r="F365" s="135" t="s">
        <v>132</v>
      </c>
      <c r="G365" s="135" t="s">
        <v>196</v>
      </c>
      <c r="H365" s="135" t="s">
        <v>196</v>
      </c>
      <c r="I365" s="135" t="s">
        <v>196</v>
      </c>
      <c r="J365" s="176"/>
      <c r="K365" s="177"/>
      <c r="L365" s="200"/>
      <c r="M365" s="236"/>
      <c r="N365" s="160"/>
      <c r="O365" s="180"/>
      <c r="P365" s="160"/>
      <c r="Q365" s="1257" t="s">
        <v>373</v>
      </c>
      <c r="R365" s="1280" t="s">
        <v>98</v>
      </c>
      <c r="S365" s="1282" t="s">
        <v>217</v>
      </c>
      <c r="T365" s="1282"/>
      <c r="U365" s="1284" t="s">
        <v>98</v>
      </c>
      <c r="V365" s="1282" t="s">
        <v>374</v>
      </c>
      <c r="W365" s="1282"/>
      <c r="X365" s="1282"/>
      <c r="Y365" s="1284" t="s">
        <v>98</v>
      </c>
      <c r="Z365" s="1282" t="s">
        <v>375</v>
      </c>
      <c r="AA365" s="1282"/>
      <c r="AB365" s="1282"/>
      <c r="AC365" s="1284" t="s">
        <v>98</v>
      </c>
      <c r="AD365" s="1282" t="s">
        <v>376</v>
      </c>
      <c r="AE365" s="1282"/>
      <c r="AF365" s="1282"/>
      <c r="AG365" s="1289"/>
      <c r="AH365" s="194"/>
      <c r="AI365" s="189"/>
      <c r="AJ365" s="189"/>
      <c r="AK365" s="190"/>
      <c r="AL365" s="1276"/>
      <c r="AM365" s="1277"/>
      <c r="AN365" s="1277"/>
      <c r="AO365" s="1278"/>
    </row>
    <row r="366" spans="1:41" ht="18.75" hidden="1" customHeight="1">
      <c r="A366" s="135" t="s">
        <v>196</v>
      </c>
      <c r="B366" s="135" t="s">
        <v>196</v>
      </c>
      <c r="C366" s="135" t="s">
        <v>196</v>
      </c>
      <c r="D366" s="135" t="s">
        <v>196</v>
      </c>
      <c r="E366" s="135" t="s">
        <v>196</v>
      </c>
      <c r="F366" s="135" t="s">
        <v>132</v>
      </c>
      <c r="G366" s="135" t="s">
        <v>196</v>
      </c>
      <c r="H366" s="135" t="s">
        <v>196</v>
      </c>
      <c r="I366" s="135" t="s">
        <v>196</v>
      </c>
      <c r="J366" s="176"/>
      <c r="K366" s="177"/>
      <c r="L366" s="200"/>
      <c r="M366" s="236"/>
      <c r="N366" s="160"/>
      <c r="O366" s="180"/>
      <c r="P366" s="160"/>
      <c r="Q366" s="1279"/>
      <c r="R366" s="1281"/>
      <c r="S366" s="1283"/>
      <c r="T366" s="1283"/>
      <c r="U366" s="1285"/>
      <c r="V366" s="1283"/>
      <c r="W366" s="1283"/>
      <c r="X366" s="1283"/>
      <c r="Y366" s="1285"/>
      <c r="Z366" s="1283"/>
      <c r="AA366" s="1283"/>
      <c r="AB366" s="1283"/>
      <c r="AC366" s="1285"/>
      <c r="AD366" s="1283"/>
      <c r="AE366" s="1283"/>
      <c r="AF366" s="1283"/>
      <c r="AG366" s="1290"/>
      <c r="AH366" s="194"/>
      <c r="AI366" s="189"/>
      <c r="AJ366" s="189"/>
      <c r="AK366" s="190"/>
      <c r="AL366" s="1276"/>
      <c r="AM366" s="1277"/>
      <c r="AN366" s="1277"/>
      <c r="AO366" s="1278"/>
    </row>
    <row r="367" spans="1:41" ht="18.75" hidden="1" customHeight="1">
      <c r="A367" s="135" t="s">
        <v>196</v>
      </c>
      <c r="B367" s="135" t="s">
        <v>196</v>
      </c>
      <c r="C367" s="135" t="s">
        <v>196</v>
      </c>
      <c r="D367" s="135" t="s">
        <v>196</v>
      </c>
      <c r="E367" s="135" t="s">
        <v>196</v>
      </c>
      <c r="F367" s="135" t="s">
        <v>132</v>
      </c>
      <c r="G367" s="135" t="s">
        <v>196</v>
      </c>
      <c r="H367" s="135" t="s">
        <v>196</v>
      </c>
      <c r="I367" s="135" t="s">
        <v>196</v>
      </c>
      <c r="J367" s="176"/>
      <c r="K367" s="177"/>
      <c r="L367" s="200"/>
      <c r="M367" s="236"/>
      <c r="N367" s="160"/>
      <c r="O367" s="180"/>
      <c r="P367" s="160"/>
      <c r="Q367" s="196" t="s">
        <v>377</v>
      </c>
      <c r="R367" s="237" t="s">
        <v>98</v>
      </c>
      <c r="S367" s="199" t="s">
        <v>217</v>
      </c>
      <c r="T367" s="238"/>
      <c r="U367" s="239" t="s">
        <v>98</v>
      </c>
      <c r="V367" s="199" t="s">
        <v>232</v>
      </c>
      <c r="W367" s="184"/>
      <c r="X367" s="184"/>
      <c r="Y367" s="184"/>
      <c r="Z367" s="184"/>
      <c r="AA367" s="184"/>
      <c r="AB367" s="184"/>
      <c r="AC367" s="184"/>
      <c r="AD367" s="184"/>
      <c r="AE367" s="184"/>
      <c r="AF367" s="184"/>
      <c r="AG367" s="197"/>
      <c r="AH367" s="194"/>
      <c r="AI367" s="189"/>
      <c r="AJ367" s="189"/>
      <c r="AK367" s="190"/>
      <c r="AL367" s="1276"/>
      <c r="AM367" s="1277"/>
      <c r="AN367" s="1277"/>
      <c r="AO367" s="1278"/>
    </row>
    <row r="368" spans="1:41" ht="18.75" hidden="1" customHeight="1">
      <c r="A368" s="135" t="s">
        <v>196</v>
      </c>
      <c r="B368" s="135" t="s">
        <v>196</v>
      </c>
      <c r="C368" s="135" t="s">
        <v>196</v>
      </c>
      <c r="D368" s="135" t="s">
        <v>196</v>
      </c>
      <c r="E368" s="135" t="s">
        <v>196</v>
      </c>
      <c r="F368" s="135" t="s">
        <v>132</v>
      </c>
      <c r="G368" s="135" t="s">
        <v>196</v>
      </c>
      <c r="H368" s="135" t="s">
        <v>196</v>
      </c>
      <c r="I368" s="135" t="s">
        <v>196</v>
      </c>
      <c r="J368" s="176"/>
      <c r="K368" s="177"/>
      <c r="L368" s="200"/>
      <c r="M368" s="236"/>
      <c r="N368" s="160"/>
      <c r="O368" s="180"/>
      <c r="P368" s="160"/>
      <c r="Q368" s="198" t="s">
        <v>56</v>
      </c>
      <c r="R368" s="182" t="s">
        <v>98</v>
      </c>
      <c r="S368" s="183" t="s">
        <v>217</v>
      </c>
      <c r="T368" s="183"/>
      <c r="U368" s="186" t="s">
        <v>98</v>
      </c>
      <c r="V368" s="183" t="s">
        <v>229</v>
      </c>
      <c r="W368" s="183"/>
      <c r="X368" s="186" t="s">
        <v>98</v>
      </c>
      <c r="Y368" s="183" t="s">
        <v>230</v>
      </c>
      <c r="Z368" s="187"/>
      <c r="AA368" s="184"/>
      <c r="AB368" s="184"/>
      <c r="AC368" s="184"/>
      <c r="AD368" s="184"/>
      <c r="AE368" s="184"/>
      <c r="AF368" s="184"/>
      <c r="AG368" s="197"/>
      <c r="AH368" s="194"/>
      <c r="AI368" s="189"/>
      <c r="AJ368" s="189"/>
      <c r="AK368" s="190"/>
      <c r="AL368" s="1276"/>
      <c r="AM368" s="1277"/>
      <c r="AN368" s="1277"/>
      <c r="AO368" s="1278"/>
    </row>
    <row r="369" spans="1:41" ht="18.75" hidden="1" customHeight="1">
      <c r="A369" s="135" t="s">
        <v>196</v>
      </c>
      <c r="B369" s="135" t="s">
        <v>196</v>
      </c>
      <c r="C369" s="135" t="s">
        <v>196</v>
      </c>
      <c r="D369" s="135" t="s">
        <v>196</v>
      </c>
      <c r="E369" s="135" t="s">
        <v>196</v>
      </c>
      <c r="F369" s="135" t="s">
        <v>132</v>
      </c>
      <c r="G369" s="135" t="s">
        <v>196</v>
      </c>
      <c r="H369" s="135" t="s">
        <v>196</v>
      </c>
      <c r="I369" s="135" t="s">
        <v>196</v>
      </c>
      <c r="J369" s="176"/>
      <c r="K369" s="177"/>
      <c r="L369" s="200"/>
      <c r="M369" s="236"/>
      <c r="N369" s="160"/>
      <c r="O369" s="180"/>
      <c r="P369" s="160"/>
      <c r="Q369" s="198" t="s">
        <v>158</v>
      </c>
      <c r="R369" s="182" t="s">
        <v>98</v>
      </c>
      <c r="S369" s="183" t="s">
        <v>217</v>
      </c>
      <c r="T369" s="183"/>
      <c r="U369" s="186" t="s">
        <v>98</v>
      </c>
      <c r="V369" s="183" t="s">
        <v>229</v>
      </c>
      <c r="W369" s="183"/>
      <c r="X369" s="186" t="s">
        <v>98</v>
      </c>
      <c r="Y369" s="183" t="s">
        <v>230</v>
      </c>
      <c r="Z369" s="184"/>
      <c r="AA369" s="184"/>
      <c r="AB369" s="184"/>
      <c r="AC369" s="184"/>
      <c r="AD369" s="184"/>
      <c r="AE369" s="184"/>
      <c r="AF369" s="184"/>
      <c r="AG369" s="197"/>
      <c r="AH369" s="194"/>
      <c r="AI369" s="189"/>
      <c r="AJ369" s="189"/>
      <c r="AK369" s="190"/>
      <c r="AL369" s="1276"/>
      <c r="AM369" s="1277"/>
      <c r="AN369" s="1277"/>
      <c r="AO369" s="1278"/>
    </row>
    <row r="370" spans="1:41" ht="18.75" hidden="1" customHeight="1">
      <c r="A370" s="135" t="s">
        <v>196</v>
      </c>
      <c r="B370" s="135" t="s">
        <v>196</v>
      </c>
      <c r="C370" s="135" t="s">
        <v>196</v>
      </c>
      <c r="D370" s="135" t="s">
        <v>196</v>
      </c>
      <c r="E370" s="135" t="s">
        <v>196</v>
      </c>
      <c r="F370" s="135" t="s">
        <v>132</v>
      </c>
      <c r="G370" s="135" t="s">
        <v>196</v>
      </c>
      <c r="H370" s="135" t="s">
        <v>196</v>
      </c>
      <c r="I370" s="135" t="s">
        <v>196</v>
      </c>
      <c r="J370" s="176"/>
      <c r="K370" s="177"/>
      <c r="L370" s="200"/>
      <c r="M370" s="236"/>
      <c r="N370" s="160"/>
      <c r="O370" s="180"/>
      <c r="P370" s="160"/>
      <c r="Q370" s="198" t="s">
        <v>378</v>
      </c>
      <c r="R370" s="182" t="s">
        <v>98</v>
      </c>
      <c r="S370" s="183" t="s">
        <v>217</v>
      </c>
      <c r="T370" s="183"/>
      <c r="U370" s="186" t="s">
        <v>98</v>
      </c>
      <c r="V370" s="183" t="s">
        <v>229</v>
      </c>
      <c r="W370" s="183"/>
      <c r="X370" s="186" t="s">
        <v>98</v>
      </c>
      <c r="Y370" s="183" t="s">
        <v>230</v>
      </c>
      <c r="Z370" s="187"/>
      <c r="AA370" s="183"/>
      <c r="AB370" s="183"/>
      <c r="AC370" s="183"/>
      <c r="AD370" s="183"/>
      <c r="AE370" s="183"/>
      <c r="AF370" s="183"/>
      <c r="AG370" s="188"/>
      <c r="AH370" s="194"/>
      <c r="AI370" s="189"/>
      <c r="AJ370" s="189"/>
      <c r="AK370" s="190"/>
      <c r="AL370" s="1276"/>
      <c r="AM370" s="1277"/>
      <c r="AN370" s="1277"/>
      <c r="AO370" s="1278"/>
    </row>
    <row r="371" spans="1:41" ht="18.75" hidden="1" customHeight="1">
      <c r="A371" s="135" t="s">
        <v>196</v>
      </c>
      <c r="B371" s="135" t="s">
        <v>196</v>
      </c>
      <c r="C371" s="135" t="s">
        <v>196</v>
      </c>
      <c r="D371" s="135" t="s">
        <v>196</v>
      </c>
      <c r="E371" s="135" t="s">
        <v>196</v>
      </c>
      <c r="F371" s="135" t="s">
        <v>132</v>
      </c>
      <c r="G371" s="135" t="s">
        <v>196</v>
      </c>
      <c r="H371" s="135" t="s">
        <v>196</v>
      </c>
      <c r="I371" s="135" t="s">
        <v>196</v>
      </c>
      <c r="J371" s="176"/>
      <c r="K371" s="177"/>
      <c r="L371" s="200"/>
      <c r="M371" s="236"/>
      <c r="N371" s="160"/>
      <c r="O371" s="180"/>
      <c r="P371" s="160"/>
      <c r="Q371" s="195" t="s">
        <v>312</v>
      </c>
      <c r="R371" s="237" t="s">
        <v>98</v>
      </c>
      <c r="S371" s="199" t="s">
        <v>217</v>
      </c>
      <c r="T371" s="238"/>
      <c r="U371" s="239" t="s">
        <v>98</v>
      </c>
      <c r="V371" s="199" t="s">
        <v>232</v>
      </c>
      <c r="W371" s="184"/>
      <c r="X371" s="184"/>
      <c r="Y371" s="184"/>
      <c r="Z371" s="184"/>
      <c r="AA371" s="184"/>
      <c r="AB371" s="184"/>
      <c r="AC371" s="184"/>
      <c r="AD371" s="184"/>
      <c r="AE371" s="184"/>
      <c r="AF371" s="184"/>
      <c r="AG371" s="197"/>
      <c r="AH371" s="194"/>
      <c r="AI371" s="189"/>
      <c r="AJ371" s="189"/>
      <c r="AK371" s="190"/>
      <c r="AL371" s="1276"/>
      <c r="AM371" s="1277"/>
      <c r="AN371" s="1277"/>
      <c r="AO371" s="1278"/>
    </row>
    <row r="372" spans="1:41" ht="18.75" hidden="1" customHeight="1">
      <c r="A372" s="135" t="s">
        <v>196</v>
      </c>
      <c r="B372" s="135" t="s">
        <v>196</v>
      </c>
      <c r="C372" s="135" t="s">
        <v>196</v>
      </c>
      <c r="D372" s="135" t="s">
        <v>196</v>
      </c>
      <c r="E372" s="135" t="s">
        <v>196</v>
      </c>
      <c r="F372" s="135" t="s">
        <v>132</v>
      </c>
      <c r="G372" s="135" t="s">
        <v>196</v>
      </c>
      <c r="H372" s="135" t="s">
        <v>196</v>
      </c>
      <c r="I372" s="135" t="s">
        <v>196</v>
      </c>
      <c r="J372" s="176"/>
      <c r="K372" s="177"/>
      <c r="L372" s="200"/>
      <c r="M372" s="236"/>
      <c r="N372" s="160"/>
      <c r="O372" s="180"/>
      <c r="P372" s="160"/>
      <c r="Q372" s="198" t="s">
        <v>313</v>
      </c>
      <c r="R372" s="237" t="s">
        <v>98</v>
      </c>
      <c r="S372" s="199" t="s">
        <v>217</v>
      </c>
      <c r="T372" s="238"/>
      <c r="U372" s="239" t="s">
        <v>98</v>
      </c>
      <c r="V372" s="199" t="s">
        <v>232</v>
      </c>
      <c r="W372" s="184"/>
      <c r="X372" s="184"/>
      <c r="Y372" s="184"/>
      <c r="Z372" s="184"/>
      <c r="AA372" s="184"/>
      <c r="AB372" s="184"/>
      <c r="AC372" s="184"/>
      <c r="AD372" s="184"/>
      <c r="AE372" s="184"/>
      <c r="AF372" s="184"/>
      <c r="AG372" s="197"/>
      <c r="AH372" s="194"/>
      <c r="AI372" s="189"/>
      <c r="AJ372" s="189"/>
      <c r="AK372" s="190"/>
      <c r="AL372" s="1276"/>
      <c r="AM372" s="1277"/>
      <c r="AN372" s="1277"/>
      <c r="AO372" s="1278"/>
    </row>
    <row r="373" spans="1:41" ht="18.75" hidden="1" customHeight="1">
      <c r="A373" s="135" t="s">
        <v>196</v>
      </c>
      <c r="B373" s="135" t="s">
        <v>196</v>
      </c>
      <c r="C373" s="135" t="s">
        <v>196</v>
      </c>
      <c r="D373" s="135" t="s">
        <v>196</v>
      </c>
      <c r="E373" s="135" t="s">
        <v>196</v>
      </c>
      <c r="F373" s="135" t="s">
        <v>132</v>
      </c>
      <c r="G373" s="135" t="s">
        <v>196</v>
      </c>
      <c r="H373" s="135" t="s">
        <v>196</v>
      </c>
      <c r="I373" s="135" t="s">
        <v>196</v>
      </c>
      <c r="J373" s="176"/>
      <c r="K373" s="177"/>
      <c r="L373" s="200"/>
      <c r="M373" s="236"/>
      <c r="N373" s="160"/>
      <c r="O373" s="180"/>
      <c r="P373" s="160"/>
      <c r="Q373" s="198" t="s">
        <v>242</v>
      </c>
      <c r="R373" s="237" t="s">
        <v>98</v>
      </c>
      <c r="S373" s="199" t="s">
        <v>217</v>
      </c>
      <c r="T373" s="238"/>
      <c r="U373" s="239" t="s">
        <v>98</v>
      </c>
      <c r="V373" s="199" t="s">
        <v>232</v>
      </c>
      <c r="W373" s="184"/>
      <c r="X373" s="184"/>
      <c r="Y373" s="184"/>
      <c r="Z373" s="184"/>
      <c r="AA373" s="184"/>
      <c r="AB373" s="184"/>
      <c r="AC373" s="184"/>
      <c r="AD373" s="184"/>
      <c r="AE373" s="184"/>
      <c r="AF373" s="184"/>
      <c r="AG373" s="197"/>
      <c r="AH373" s="194"/>
      <c r="AI373" s="189"/>
      <c r="AJ373" s="189"/>
      <c r="AK373" s="190"/>
      <c r="AL373" s="1276"/>
      <c r="AM373" s="1277"/>
      <c r="AN373" s="1277"/>
      <c r="AO373" s="1278"/>
    </row>
    <row r="374" spans="1:41" ht="18.75" hidden="1" customHeight="1">
      <c r="A374" s="135" t="s">
        <v>196</v>
      </c>
      <c r="B374" s="135" t="s">
        <v>196</v>
      </c>
      <c r="C374" s="135" t="s">
        <v>196</v>
      </c>
      <c r="D374" s="135" t="s">
        <v>196</v>
      </c>
      <c r="E374" s="135" t="s">
        <v>196</v>
      </c>
      <c r="F374" s="135" t="s">
        <v>132</v>
      </c>
      <c r="G374" s="135" t="s">
        <v>196</v>
      </c>
      <c r="H374" s="135" t="s">
        <v>196</v>
      </c>
      <c r="I374" s="135" t="s">
        <v>196</v>
      </c>
      <c r="J374" s="176"/>
      <c r="K374" s="177"/>
      <c r="L374" s="200"/>
      <c r="M374" s="236"/>
      <c r="N374" s="160"/>
      <c r="O374" s="180"/>
      <c r="P374" s="160"/>
      <c r="Q374" s="198" t="s">
        <v>314</v>
      </c>
      <c r="R374" s="237" t="s">
        <v>98</v>
      </c>
      <c r="S374" s="199" t="s">
        <v>217</v>
      </c>
      <c r="T374" s="238"/>
      <c r="U374" s="239" t="s">
        <v>98</v>
      </c>
      <c r="V374" s="199" t="s">
        <v>232</v>
      </c>
      <c r="W374" s="184"/>
      <c r="X374" s="184"/>
      <c r="Y374" s="184"/>
      <c r="Z374" s="184"/>
      <c r="AA374" s="184"/>
      <c r="AB374" s="184"/>
      <c r="AC374" s="184"/>
      <c r="AD374" s="184"/>
      <c r="AE374" s="184"/>
      <c r="AF374" s="184"/>
      <c r="AG374" s="197"/>
      <c r="AH374" s="194"/>
      <c r="AI374" s="189"/>
      <c r="AJ374" s="189"/>
      <c r="AK374" s="190"/>
      <c r="AL374" s="1276"/>
      <c r="AM374" s="1277"/>
      <c r="AN374" s="1277"/>
      <c r="AO374" s="1278"/>
    </row>
    <row r="375" spans="1:41" ht="18.75" hidden="1" customHeight="1">
      <c r="A375" s="135" t="s">
        <v>196</v>
      </c>
      <c r="B375" s="135" t="s">
        <v>196</v>
      </c>
      <c r="C375" s="135" t="s">
        <v>196</v>
      </c>
      <c r="D375" s="135" t="s">
        <v>196</v>
      </c>
      <c r="E375" s="135" t="s">
        <v>196</v>
      </c>
      <c r="F375" s="135" t="s">
        <v>132</v>
      </c>
      <c r="G375" s="135" t="s">
        <v>196</v>
      </c>
      <c r="H375" s="135" t="s">
        <v>196</v>
      </c>
      <c r="I375" s="135" t="s">
        <v>196</v>
      </c>
      <c r="J375" s="176"/>
      <c r="K375" s="177"/>
      <c r="L375" s="200"/>
      <c r="M375" s="236"/>
      <c r="N375" s="160"/>
      <c r="O375" s="180"/>
      <c r="P375" s="160"/>
      <c r="Q375" s="198" t="s">
        <v>250</v>
      </c>
      <c r="R375" s="182" t="s">
        <v>98</v>
      </c>
      <c r="S375" s="183" t="s">
        <v>217</v>
      </c>
      <c r="T375" s="183"/>
      <c r="U375" s="186" t="s">
        <v>98</v>
      </c>
      <c r="V375" s="199" t="s">
        <v>232</v>
      </c>
      <c r="W375" s="183"/>
      <c r="X375" s="183"/>
      <c r="Y375" s="183"/>
      <c r="Z375" s="184"/>
      <c r="AA375" s="184"/>
      <c r="AB375" s="184"/>
      <c r="AC375" s="184"/>
      <c r="AD375" s="184"/>
      <c r="AE375" s="184"/>
      <c r="AF375" s="184"/>
      <c r="AG375" s="197"/>
      <c r="AH375" s="194"/>
      <c r="AI375" s="189"/>
      <c r="AJ375" s="189"/>
      <c r="AK375" s="190"/>
      <c r="AL375" s="1276"/>
      <c r="AM375" s="1277"/>
      <c r="AN375" s="1277"/>
      <c r="AO375" s="1278"/>
    </row>
    <row r="376" spans="1:41" ht="18.75" hidden="1" customHeight="1">
      <c r="A376" s="135" t="s">
        <v>196</v>
      </c>
      <c r="B376" s="135" t="s">
        <v>196</v>
      </c>
      <c r="C376" s="135" t="s">
        <v>196</v>
      </c>
      <c r="D376" s="135" t="s">
        <v>196</v>
      </c>
      <c r="E376" s="135" t="s">
        <v>196</v>
      </c>
      <c r="F376" s="135" t="s">
        <v>132</v>
      </c>
      <c r="G376" s="135" t="s">
        <v>196</v>
      </c>
      <c r="H376" s="135" t="s">
        <v>196</v>
      </c>
      <c r="I376" s="135" t="s">
        <v>196</v>
      </c>
      <c r="J376" s="176"/>
      <c r="K376" s="177"/>
      <c r="L376" s="200"/>
      <c r="M376" s="236"/>
      <c r="N376" s="160"/>
      <c r="O376" s="180"/>
      <c r="P376" s="160"/>
      <c r="Q376" s="198" t="s">
        <v>253</v>
      </c>
      <c r="R376" s="182" t="s">
        <v>98</v>
      </c>
      <c r="S376" s="183" t="s">
        <v>217</v>
      </c>
      <c r="T376" s="183"/>
      <c r="U376" s="186" t="s">
        <v>98</v>
      </c>
      <c r="V376" s="199" t="s">
        <v>232</v>
      </c>
      <c r="W376" s="183"/>
      <c r="X376" s="183"/>
      <c r="Y376" s="183"/>
      <c r="Z376" s="184"/>
      <c r="AA376" s="184"/>
      <c r="AB376" s="184"/>
      <c r="AC376" s="184"/>
      <c r="AD376" s="184"/>
      <c r="AE376" s="184"/>
      <c r="AF376" s="184"/>
      <c r="AG376" s="197"/>
      <c r="AH376" s="194"/>
      <c r="AI376" s="189"/>
      <c r="AJ376" s="189"/>
      <c r="AK376" s="190"/>
      <c r="AL376" s="1276"/>
      <c r="AM376" s="1277"/>
      <c r="AN376" s="1277"/>
      <c r="AO376" s="1278"/>
    </row>
    <row r="377" spans="1:41" ht="18.75" hidden="1" customHeight="1">
      <c r="A377" s="135" t="s">
        <v>196</v>
      </c>
      <c r="B377" s="135" t="s">
        <v>196</v>
      </c>
      <c r="C377" s="135" t="s">
        <v>196</v>
      </c>
      <c r="D377" s="135" t="s">
        <v>196</v>
      </c>
      <c r="E377" s="135" t="s">
        <v>196</v>
      </c>
      <c r="F377" s="135" t="s">
        <v>132</v>
      </c>
      <c r="G377" s="135" t="s">
        <v>196</v>
      </c>
      <c r="H377" s="135" t="s">
        <v>196</v>
      </c>
      <c r="I377" s="135" t="s">
        <v>196</v>
      </c>
      <c r="J377" s="176"/>
      <c r="K377" s="177"/>
      <c r="L377" s="200"/>
      <c r="M377" s="236"/>
      <c r="N377" s="160"/>
      <c r="O377" s="180"/>
      <c r="P377" s="160"/>
      <c r="Q377" s="201" t="s">
        <v>255</v>
      </c>
      <c r="R377" s="182" t="s">
        <v>98</v>
      </c>
      <c r="S377" s="183" t="s">
        <v>217</v>
      </c>
      <c r="T377" s="183"/>
      <c r="U377" s="186" t="s">
        <v>98</v>
      </c>
      <c r="V377" s="183" t="s">
        <v>229</v>
      </c>
      <c r="W377" s="183"/>
      <c r="X377" s="186" t="s">
        <v>98</v>
      </c>
      <c r="Y377" s="183" t="s">
        <v>230</v>
      </c>
      <c r="Z377" s="187"/>
      <c r="AA377" s="187"/>
      <c r="AB377" s="187"/>
      <c r="AC377" s="187"/>
      <c r="AD377" s="202"/>
      <c r="AE377" s="202"/>
      <c r="AF377" s="202"/>
      <c r="AG377" s="203"/>
      <c r="AH377" s="194"/>
      <c r="AI377" s="189"/>
      <c r="AJ377" s="189"/>
      <c r="AK377" s="190"/>
      <c r="AL377" s="1276"/>
      <c r="AM377" s="1277"/>
      <c r="AN377" s="1277"/>
      <c r="AO377" s="1278"/>
    </row>
    <row r="378" spans="1:41" ht="18.75" hidden="1" customHeight="1">
      <c r="A378" s="135" t="s">
        <v>196</v>
      </c>
      <c r="B378" s="135" t="s">
        <v>196</v>
      </c>
      <c r="C378" s="135" t="s">
        <v>196</v>
      </c>
      <c r="D378" s="135" t="s">
        <v>196</v>
      </c>
      <c r="E378" s="135" t="s">
        <v>196</v>
      </c>
      <c r="F378" s="135" t="s">
        <v>132</v>
      </c>
      <c r="G378" s="135" t="s">
        <v>196</v>
      </c>
      <c r="H378" s="135" t="s">
        <v>196</v>
      </c>
      <c r="I378" s="135" t="s">
        <v>196</v>
      </c>
      <c r="J378" s="176"/>
      <c r="K378" s="177"/>
      <c r="L378" s="200"/>
      <c r="M378" s="236"/>
      <c r="N378" s="160"/>
      <c r="O378" s="180"/>
      <c r="P378" s="160"/>
      <c r="Q378" s="198" t="s">
        <v>69</v>
      </c>
      <c r="R378" s="182" t="s">
        <v>98</v>
      </c>
      <c r="S378" s="183" t="s">
        <v>217</v>
      </c>
      <c r="T378" s="183"/>
      <c r="U378" s="186" t="s">
        <v>98</v>
      </c>
      <c r="V378" s="183" t="s">
        <v>258</v>
      </c>
      <c r="W378" s="183"/>
      <c r="X378" s="186" t="s">
        <v>98</v>
      </c>
      <c r="Y378" s="183" t="s">
        <v>315</v>
      </c>
      <c r="Z378" s="204"/>
      <c r="AA378" s="186" t="s">
        <v>98</v>
      </c>
      <c r="AB378" s="183" t="s">
        <v>259</v>
      </c>
      <c r="AC378" s="183"/>
      <c r="AD378" s="183"/>
      <c r="AE378" s="183"/>
      <c r="AF378" s="183"/>
      <c r="AG378" s="188"/>
      <c r="AH378" s="194"/>
      <c r="AI378" s="189"/>
      <c r="AJ378" s="189"/>
      <c r="AK378" s="190"/>
      <c r="AL378" s="1276"/>
      <c r="AM378" s="1277"/>
      <c r="AN378" s="1277"/>
      <c r="AO378" s="1278"/>
    </row>
    <row r="379" spans="1:41" ht="18.75" hidden="1" customHeight="1">
      <c r="A379" s="135" t="s">
        <v>196</v>
      </c>
      <c r="B379" s="135" t="s">
        <v>196</v>
      </c>
      <c r="C379" s="135" t="s">
        <v>196</v>
      </c>
      <c r="D379" s="135" t="s">
        <v>196</v>
      </c>
      <c r="E379" s="135" t="s">
        <v>196</v>
      </c>
      <c r="F379" s="135" t="s">
        <v>132</v>
      </c>
      <c r="G379" s="135" t="s">
        <v>196</v>
      </c>
      <c r="H379" s="135" t="s">
        <v>196</v>
      </c>
      <c r="I379" s="135" t="s">
        <v>196</v>
      </c>
      <c r="J379" s="176"/>
      <c r="K379" s="177"/>
      <c r="L379" s="178"/>
      <c r="M379" s="179"/>
      <c r="N379" s="160"/>
      <c r="O379" s="180"/>
      <c r="P379" s="191"/>
      <c r="Q379" s="1257" t="s">
        <v>260</v>
      </c>
      <c r="R379" s="205" t="s">
        <v>98</v>
      </c>
      <c r="S379" s="206" t="s">
        <v>217</v>
      </c>
      <c r="T379" s="206"/>
      <c r="U379" s="207"/>
      <c r="V379" s="208"/>
      <c r="W379" s="208"/>
      <c r="X379" s="207"/>
      <c r="Y379" s="208"/>
      <c r="Z379" s="209"/>
      <c r="AA379" s="207"/>
      <c r="AB379" s="208"/>
      <c r="AC379" s="209"/>
      <c r="AD379" s="210" t="s">
        <v>98</v>
      </c>
      <c r="AE379" s="206" t="s">
        <v>261</v>
      </c>
      <c r="AF379" s="202"/>
      <c r="AG379" s="203"/>
      <c r="AH379" s="189"/>
      <c r="AI379" s="189"/>
      <c r="AJ379" s="189"/>
      <c r="AK379" s="190"/>
      <c r="AL379" s="1276"/>
      <c r="AM379" s="1277"/>
      <c r="AN379" s="1277"/>
      <c r="AO379" s="1278"/>
    </row>
    <row r="380" spans="1:41" ht="18.75" hidden="1" customHeight="1">
      <c r="A380" s="135" t="s">
        <v>196</v>
      </c>
      <c r="B380" s="135" t="s">
        <v>196</v>
      </c>
      <c r="C380" s="135" t="s">
        <v>196</v>
      </c>
      <c r="D380" s="135" t="s">
        <v>196</v>
      </c>
      <c r="E380" s="135" t="s">
        <v>196</v>
      </c>
      <c r="F380" s="135" t="s">
        <v>132</v>
      </c>
      <c r="G380" s="135" t="s">
        <v>196</v>
      </c>
      <c r="H380" s="135" t="s">
        <v>196</v>
      </c>
      <c r="I380" s="135" t="s">
        <v>196</v>
      </c>
      <c r="J380" s="176"/>
      <c r="K380" s="177"/>
      <c r="L380" s="178"/>
      <c r="M380" s="179"/>
      <c r="N380" s="160"/>
      <c r="O380" s="180"/>
      <c r="P380" s="191"/>
      <c r="Q380" s="1258"/>
      <c r="R380" s="157" t="s">
        <v>98</v>
      </c>
      <c r="S380" s="158" t="s">
        <v>262</v>
      </c>
      <c r="T380" s="158"/>
      <c r="U380" s="150"/>
      <c r="V380" s="150" t="s">
        <v>98</v>
      </c>
      <c r="W380" s="158" t="s">
        <v>263</v>
      </c>
      <c r="X380" s="150"/>
      <c r="Y380" s="150"/>
      <c r="Z380" s="150" t="s">
        <v>98</v>
      </c>
      <c r="AA380" s="158" t="s">
        <v>264</v>
      </c>
      <c r="AB380" s="137"/>
      <c r="AC380" s="158"/>
      <c r="AD380" s="150" t="s">
        <v>98</v>
      </c>
      <c r="AE380" s="158" t="s">
        <v>265</v>
      </c>
      <c r="AF380" s="211"/>
      <c r="AG380" s="212"/>
      <c r="AH380" s="189"/>
      <c r="AI380" s="189"/>
      <c r="AJ380" s="189"/>
      <c r="AK380" s="190"/>
      <c r="AL380" s="1276"/>
      <c r="AM380" s="1277"/>
      <c r="AN380" s="1277"/>
      <c r="AO380" s="1278"/>
    </row>
    <row r="381" spans="1:41" ht="18.75" hidden="1" customHeight="1">
      <c r="A381" s="135" t="s">
        <v>196</v>
      </c>
      <c r="B381" s="135" t="s">
        <v>196</v>
      </c>
      <c r="C381" s="135" t="s">
        <v>196</v>
      </c>
      <c r="D381" s="135" t="s">
        <v>196</v>
      </c>
      <c r="E381" s="135" t="s">
        <v>196</v>
      </c>
      <c r="F381" s="135" t="s">
        <v>132</v>
      </c>
      <c r="G381" s="135" t="s">
        <v>196</v>
      </c>
      <c r="H381" s="135" t="s">
        <v>196</v>
      </c>
      <c r="I381" s="135" t="s">
        <v>196</v>
      </c>
      <c r="J381" s="176"/>
      <c r="K381" s="177"/>
      <c r="L381" s="178"/>
      <c r="M381" s="179"/>
      <c r="N381" s="160"/>
      <c r="O381" s="180"/>
      <c r="P381" s="191"/>
      <c r="Q381" s="1258"/>
      <c r="R381" s="157" t="s">
        <v>98</v>
      </c>
      <c r="S381" s="158" t="s">
        <v>266</v>
      </c>
      <c r="T381" s="158"/>
      <c r="U381" s="150"/>
      <c r="V381" s="150" t="s">
        <v>98</v>
      </c>
      <c r="W381" s="158" t="s">
        <v>267</v>
      </c>
      <c r="X381" s="150"/>
      <c r="Y381" s="150"/>
      <c r="Z381" s="150" t="s">
        <v>98</v>
      </c>
      <c r="AA381" s="158" t="s">
        <v>268</v>
      </c>
      <c r="AB381" s="137"/>
      <c r="AC381" s="158"/>
      <c r="AD381" s="150" t="s">
        <v>98</v>
      </c>
      <c r="AE381" s="158" t="s">
        <v>269</v>
      </c>
      <c r="AF381" s="211"/>
      <c r="AG381" s="212"/>
      <c r="AH381" s="189"/>
      <c r="AI381" s="189"/>
      <c r="AJ381" s="189"/>
      <c r="AK381" s="190"/>
      <c r="AL381" s="1276"/>
      <c r="AM381" s="1277"/>
      <c r="AN381" s="1277"/>
      <c r="AO381" s="1278"/>
    </row>
    <row r="382" spans="1:41" ht="18.75" hidden="1" customHeight="1">
      <c r="A382" s="135" t="s">
        <v>196</v>
      </c>
      <c r="B382" s="135" t="s">
        <v>196</v>
      </c>
      <c r="C382" s="135" t="s">
        <v>196</v>
      </c>
      <c r="D382" s="135" t="s">
        <v>196</v>
      </c>
      <c r="E382" s="135" t="s">
        <v>196</v>
      </c>
      <c r="F382" s="135" t="s">
        <v>132</v>
      </c>
      <c r="G382" s="135" t="s">
        <v>196</v>
      </c>
      <c r="H382" s="135" t="s">
        <v>196</v>
      </c>
      <c r="I382" s="135" t="s">
        <v>196</v>
      </c>
      <c r="J382" s="176"/>
      <c r="K382" s="177"/>
      <c r="L382" s="178"/>
      <c r="M382" s="179"/>
      <c r="N382" s="160"/>
      <c r="O382" s="180"/>
      <c r="P382" s="191"/>
      <c r="Q382" s="1258"/>
      <c r="R382" s="157" t="s">
        <v>98</v>
      </c>
      <c r="S382" s="158" t="s">
        <v>270</v>
      </c>
      <c r="T382" s="158"/>
      <c r="U382" s="150"/>
      <c r="V382" s="150" t="s">
        <v>98</v>
      </c>
      <c r="W382" s="158" t="s">
        <v>271</v>
      </c>
      <c r="X382" s="150"/>
      <c r="Y382" s="150"/>
      <c r="Z382" s="150" t="s">
        <v>98</v>
      </c>
      <c r="AA382" s="158" t="s">
        <v>272</v>
      </c>
      <c r="AB382" s="137"/>
      <c r="AC382" s="158"/>
      <c r="AD382" s="150" t="s">
        <v>98</v>
      </c>
      <c r="AE382" s="158" t="s">
        <v>273</v>
      </c>
      <c r="AF382" s="211"/>
      <c r="AG382" s="212"/>
      <c r="AH382" s="189"/>
      <c r="AI382" s="189"/>
      <c r="AJ382" s="189"/>
      <c r="AK382" s="190"/>
      <c r="AL382" s="1276"/>
      <c r="AM382" s="1277"/>
      <c r="AN382" s="1277"/>
      <c r="AO382" s="1278"/>
    </row>
    <row r="383" spans="1:41" ht="18.75" hidden="1" customHeight="1">
      <c r="A383" s="148" t="s">
        <v>196</v>
      </c>
      <c r="B383" s="148" t="s">
        <v>196</v>
      </c>
      <c r="C383" s="148" t="s">
        <v>196</v>
      </c>
      <c r="D383" s="148" t="s">
        <v>196</v>
      </c>
      <c r="E383" s="148" t="s">
        <v>196</v>
      </c>
      <c r="F383" s="148" t="s">
        <v>132</v>
      </c>
      <c r="G383" s="148" t="s">
        <v>196</v>
      </c>
      <c r="H383" s="148" t="s">
        <v>196</v>
      </c>
      <c r="I383" s="149" t="s">
        <v>196</v>
      </c>
      <c r="J383" s="176"/>
      <c r="K383" s="177"/>
      <c r="L383" s="178"/>
      <c r="M383" s="179"/>
      <c r="N383" s="160"/>
      <c r="O383" s="180"/>
      <c r="P383" s="191"/>
      <c r="Q383" s="1258"/>
      <c r="R383" s="157" t="s">
        <v>98</v>
      </c>
      <c r="S383" s="158" t="s">
        <v>274</v>
      </c>
      <c r="T383" s="158"/>
      <c r="U383" s="150"/>
      <c r="V383" s="150" t="s">
        <v>98</v>
      </c>
      <c r="W383" s="158" t="s">
        <v>275</v>
      </c>
      <c r="X383" s="150"/>
      <c r="Y383" s="150"/>
      <c r="Z383" s="150" t="s">
        <v>98</v>
      </c>
      <c r="AA383" s="158" t="s">
        <v>276</v>
      </c>
      <c r="AB383" s="137"/>
      <c r="AC383" s="158"/>
      <c r="AD383" s="150" t="s">
        <v>98</v>
      </c>
      <c r="AE383" s="158" t="s">
        <v>277</v>
      </c>
      <c r="AF383" s="211"/>
      <c r="AG383" s="212"/>
      <c r="AH383" s="189"/>
      <c r="AI383" s="189"/>
      <c r="AJ383" s="189"/>
      <c r="AK383" s="190"/>
      <c r="AL383" s="1276"/>
      <c r="AM383" s="1277"/>
      <c r="AN383" s="1277"/>
      <c r="AO383" s="1278"/>
    </row>
    <row r="384" spans="1:41" ht="18.75" hidden="1" customHeight="1">
      <c r="A384" s="155" t="s">
        <v>196</v>
      </c>
      <c r="B384" s="155" t="s">
        <v>196</v>
      </c>
      <c r="C384" s="155" t="s">
        <v>196</v>
      </c>
      <c r="D384" s="155" t="s">
        <v>196</v>
      </c>
      <c r="E384" s="155" t="s">
        <v>196</v>
      </c>
      <c r="F384" s="155" t="s">
        <v>132</v>
      </c>
      <c r="G384" s="155" t="s">
        <v>196</v>
      </c>
      <c r="H384" s="155" t="s">
        <v>196</v>
      </c>
      <c r="I384" s="156" t="s">
        <v>196</v>
      </c>
      <c r="J384" s="213"/>
      <c r="K384" s="214"/>
      <c r="L384" s="215"/>
      <c r="M384" s="216"/>
      <c r="N384" s="217"/>
      <c r="O384" s="218"/>
      <c r="P384" s="219"/>
      <c r="Q384" s="1259"/>
      <c r="R384" s="220" t="s">
        <v>98</v>
      </c>
      <c r="S384" s="221" t="s">
        <v>278</v>
      </c>
      <c r="T384" s="221"/>
      <c r="U384" s="222"/>
      <c r="V384" s="222"/>
      <c r="W384" s="221"/>
      <c r="X384" s="222"/>
      <c r="Y384" s="222"/>
      <c r="Z384" s="222"/>
      <c r="AA384" s="221"/>
      <c r="AB384" s="223"/>
      <c r="AC384" s="221"/>
      <c r="AD384" s="222"/>
      <c r="AE384" s="221"/>
      <c r="AF384" s="224"/>
      <c r="AG384" s="225"/>
      <c r="AH384" s="226"/>
      <c r="AI384" s="226"/>
      <c r="AJ384" s="226"/>
      <c r="AK384" s="227"/>
      <c r="AL384" s="1286"/>
      <c r="AM384" s="1287"/>
      <c r="AN384" s="1287"/>
      <c r="AO384" s="1288"/>
    </row>
    <row r="385" spans="1:41" ht="18.75" hidden="1" customHeight="1">
      <c r="A385" s="135" t="s">
        <v>196</v>
      </c>
      <c r="B385" s="135" t="s">
        <v>196</v>
      </c>
      <c r="C385" s="135" t="s">
        <v>196</v>
      </c>
      <c r="D385" s="135" t="s">
        <v>196</v>
      </c>
      <c r="E385" s="135" t="s">
        <v>196</v>
      </c>
      <c r="F385" s="135" t="s">
        <v>132</v>
      </c>
      <c r="G385" s="135" t="s">
        <v>196</v>
      </c>
      <c r="H385" s="135" t="s">
        <v>196</v>
      </c>
      <c r="I385" s="135" t="s">
        <v>196</v>
      </c>
      <c r="J385" s="161"/>
      <c r="K385" s="162"/>
      <c r="L385" s="232"/>
      <c r="M385" s="233"/>
      <c r="N385" s="153"/>
      <c r="O385" s="165"/>
      <c r="P385" s="153"/>
      <c r="Q385" s="1272" t="s">
        <v>281</v>
      </c>
      <c r="R385" s="174" t="s">
        <v>98</v>
      </c>
      <c r="S385" s="151" t="s">
        <v>282</v>
      </c>
      <c r="T385" s="253"/>
      <c r="U385" s="254"/>
      <c r="V385" s="255" t="s">
        <v>98</v>
      </c>
      <c r="W385" s="151" t="s">
        <v>348</v>
      </c>
      <c r="X385" s="254"/>
      <c r="Y385" s="254"/>
      <c r="Z385" s="255" t="s">
        <v>98</v>
      </c>
      <c r="AA385" s="151" t="s">
        <v>349</v>
      </c>
      <c r="AB385" s="254"/>
      <c r="AC385" s="254"/>
      <c r="AD385" s="255" t="s">
        <v>98</v>
      </c>
      <c r="AE385" s="151" t="s">
        <v>350</v>
      </c>
      <c r="AF385" s="254"/>
      <c r="AG385" s="256"/>
      <c r="AH385" s="174" t="s">
        <v>98</v>
      </c>
      <c r="AI385" s="151" t="s">
        <v>220</v>
      </c>
      <c r="AJ385" s="151"/>
      <c r="AK385" s="175"/>
      <c r="AL385" s="1273"/>
      <c r="AM385" s="1274"/>
      <c r="AN385" s="1274"/>
      <c r="AO385" s="1275"/>
    </row>
    <row r="386" spans="1:41" ht="18.75" hidden="1" customHeight="1">
      <c r="A386" s="135" t="s">
        <v>196</v>
      </c>
      <c r="B386" s="135" t="s">
        <v>196</v>
      </c>
      <c r="C386" s="135" t="s">
        <v>196</v>
      </c>
      <c r="D386" s="135" t="s">
        <v>196</v>
      </c>
      <c r="E386" s="135" t="s">
        <v>196</v>
      </c>
      <c r="F386" s="135" t="s">
        <v>132</v>
      </c>
      <c r="G386" s="135" t="s">
        <v>196</v>
      </c>
      <c r="H386" s="135" t="s">
        <v>196</v>
      </c>
      <c r="I386" s="135" t="s">
        <v>196</v>
      </c>
      <c r="J386" s="176"/>
      <c r="K386" s="177"/>
      <c r="L386" s="200"/>
      <c r="M386" s="236"/>
      <c r="N386" s="160"/>
      <c r="O386" s="180"/>
      <c r="P386" s="160"/>
      <c r="Q386" s="1265"/>
      <c r="R386" s="237" t="s">
        <v>98</v>
      </c>
      <c r="S386" s="199" t="s">
        <v>351</v>
      </c>
      <c r="T386" s="238"/>
      <c r="U386" s="244"/>
      <c r="V386" s="239" t="s">
        <v>98</v>
      </c>
      <c r="W386" s="199" t="s">
        <v>283</v>
      </c>
      <c r="X386" s="244"/>
      <c r="Y386" s="244"/>
      <c r="Z386" s="244"/>
      <c r="AA386" s="244"/>
      <c r="AB386" s="244"/>
      <c r="AC386" s="244"/>
      <c r="AD386" s="244"/>
      <c r="AE386" s="244"/>
      <c r="AF386" s="244"/>
      <c r="AG386" s="245"/>
      <c r="AH386" s="157" t="s">
        <v>98</v>
      </c>
      <c r="AI386" s="258" t="s">
        <v>224</v>
      </c>
      <c r="AJ386" s="259"/>
      <c r="AK386" s="190"/>
      <c r="AL386" s="1276"/>
      <c r="AM386" s="1277"/>
      <c r="AN386" s="1277"/>
      <c r="AO386" s="1278"/>
    </row>
    <row r="387" spans="1:41" ht="18.75" hidden="1" customHeight="1">
      <c r="A387" s="135" t="s">
        <v>196</v>
      </c>
      <c r="B387" s="135" t="s">
        <v>196</v>
      </c>
      <c r="C387" s="135" t="s">
        <v>196</v>
      </c>
      <c r="D387" s="135" t="s">
        <v>196</v>
      </c>
      <c r="E387" s="135" t="s">
        <v>196</v>
      </c>
      <c r="F387" s="135" t="s">
        <v>132</v>
      </c>
      <c r="G387" s="135" t="s">
        <v>196</v>
      </c>
      <c r="H387" s="135" t="s">
        <v>196</v>
      </c>
      <c r="I387" s="135" t="s">
        <v>196</v>
      </c>
      <c r="J387" s="176"/>
      <c r="K387" s="177"/>
      <c r="L387" s="200"/>
      <c r="M387" s="236"/>
      <c r="N387" s="160"/>
      <c r="O387" s="180"/>
      <c r="P387" s="160"/>
      <c r="Q387" s="1263" t="s">
        <v>216</v>
      </c>
      <c r="R387" s="205" t="s">
        <v>98</v>
      </c>
      <c r="S387" s="206" t="s">
        <v>217</v>
      </c>
      <c r="T387" s="206"/>
      <c r="U387" s="241"/>
      <c r="V387" s="210" t="s">
        <v>98</v>
      </c>
      <c r="W387" s="206" t="s">
        <v>316</v>
      </c>
      <c r="X387" s="206"/>
      <c r="Y387" s="241"/>
      <c r="Z387" s="210" t="s">
        <v>98</v>
      </c>
      <c r="AA387" s="241" t="s">
        <v>352</v>
      </c>
      <c r="AB387" s="241"/>
      <c r="AC387" s="241"/>
      <c r="AD387" s="210" t="s">
        <v>98</v>
      </c>
      <c r="AE387" s="241" t="s">
        <v>353</v>
      </c>
      <c r="AF387" s="202"/>
      <c r="AG387" s="203"/>
      <c r="AH387" s="194"/>
      <c r="AI387" s="259"/>
      <c r="AJ387" s="259"/>
      <c r="AK387" s="190"/>
      <c r="AL387" s="1276"/>
      <c r="AM387" s="1277"/>
      <c r="AN387" s="1277"/>
      <c r="AO387" s="1278"/>
    </row>
    <row r="388" spans="1:41" ht="18.75" hidden="1" customHeight="1">
      <c r="A388" s="135" t="s">
        <v>196</v>
      </c>
      <c r="B388" s="135" t="s">
        <v>196</v>
      </c>
      <c r="C388" s="135" t="s">
        <v>196</v>
      </c>
      <c r="D388" s="135" t="s">
        <v>196</v>
      </c>
      <c r="E388" s="135" t="s">
        <v>196</v>
      </c>
      <c r="F388" s="135" t="s">
        <v>132</v>
      </c>
      <c r="G388" s="135" t="s">
        <v>196</v>
      </c>
      <c r="H388" s="135" t="s">
        <v>196</v>
      </c>
      <c r="I388" s="135" t="s">
        <v>196</v>
      </c>
      <c r="J388" s="176"/>
      <c r="K388" s="177"/>
      <c r="L388" s="200"/>
      <c r="M388" s="236"/>
      <c r="N388" s="160"/>
      <c r="O388" s="180"/>
      <c r="P388" s="160"/>
      <c r="Q388" s="1265"/>
      <c r="R388" s="237" t="s">
        <v>98</v>
      </c>
      <c r="S388" s="244" t="s">
        <v>354</v>
      </c>
      <c r="T388" s="199"/>
      <c r="U388" s="244"/>
      <c r="V388" s="239" t="s">
        <v>98</v>
      </c>
      <c r="W388" s="199" t="s">
        <v>355</v>
      </c>
      <c r="X388" s="199"/>
      <c r="Y388" s="244"/>
      <c r="Z388" s="244"/>
      <c r="AA388" s="244"/>
      <c r="AB388" s="244"/>
      <c r="AC388" s="244"/>
      <c r="AD388" s="244"/>
      <c r="AE388" s="244"/>
      <c r="AF388" s="250"/>
      <c r="AG388" s="257"/>
      <c r="AH388" s="194"/>
      <c r="AI388" s="259"/>
      <c r="AJ388" s="259"/>
      <c r="AK388" s="190"/>
      <c r="AL388" s="1276"/>
      <c r="AM388" s="1277"/>
      <c r="AN388" s="1277"/>
      <c r="AO388" s="1278"/>
    </row>
    <row r="389" spans="1:41" ht="18.75" hidden="1" customHeight="1">
      <c r="A389" s="135" t="s">
        <v>196</v>
      </c>
      <c r="B389" s="135" t="s">
        <v>196</v>
      </c>
      <c r="C389" s="135" t="s">
        <v>196</v>
      </c>
      <c r="D389" s="135" t="s">
        <v>196</v>
      </c>
      <c r="E389" s="135" t="s">
        <v>196</v>
      </c>
      <c r="F389" s="135" t="s">
        <v>132</v>
      </c>
      <c r="G389" s="135" t="s">
        <v>196</v>
      </c>
      <c r="H389" s="135" t="s">
        <v>196</v>
      </c>
      <c r="I389" s="135" t="s">
        <v>196</v>
      </c>
      <c r="J389" s="176"/>
      <c r="K389" s="177"/>
      <c r="L389" s="200"/>
      <c r="M389" s="236"/>
      <c r="N389" s="160"/>
      <c r="O389" s="180"/>
      <c r="P389" s="160"/>
      <c r="Q389" s="198" t="s">
        <v>24</v>
      </c>
      <c r="R389" s="182" t="s">
        <v>98</v>
      </c>
      <c r="S389" s="183" t="s">
        <v>285</v>
      </c>
      <c r="T389" s="184"/>
      <c r="U389" s="204"/>
      <c r="V389" s="186" t="s">
        <v>98</v>
      </c>
      <c r="W389" s="183" t="s">
        <v>286</v>
      </c>
      <c r="X389" s="184"/>
      <c r="Y389" s="187"/>
      <c r="Z389" s="187"/>
      <c r="AA389" s="187"/>
      <c r="AB389" s="187"/>
      <c r="AC389" s="187"/>
      <c r="AD389" s="187"/>
      <c r="AE389" s="187"/>
      <c r="AF389" s="187"/>
      <c r="AG389" s="193"/>
      <c r="AH389" s="194"/>
      <c r="AI389" s="259"/>
      <c r="AJ389" s="259"/>
      <c r="AK389" s="190"/>
      <c r="AL389" s="1276"/>
      <c r="AM389" s="1277"/>
      <c r="AN389" s="1277"/>
      <c r="AO389" s="1278"/>
    </row>
    <row r="390" spans="1:41" ht="18.75" hidden="1" customHeight="1">
      <c r="A390" s="135" t="s">
        <v>196</v>
      </c>
      <c r="B390" s="135" t="s">
        <v>196</v>
      </c>
      <c r="C390" s="135" t="s">
        <v>196</v>
      </c>
      <c r="D390" s="135" t="s">
        <v>196</v>
      </c>
      <c r="E390" s="135" t="s">
        <v>196</v>
      </c>
      <c r="F390" s="135" t="s">
        <v>132</v>
      </c>
      <c r="G390" s="135" t="s">
        <v>196</v>
      </c>
      <c r="H390" s="135" t="s">
        <v>196</v>
      </c>
      <c r="I390" s="135" t="s">
        <v>196</v>
      </c>
      <c r="J390" s="176"/>
      <c r="K390" s="177"/>
      <c r="L390" s="200"/>
      <c r="M390" s="236"/>
      <c r="N390" s="160"/>
      <c r="O390" s="180"/>
      <c r="P390" s="160"/>
      <c r="Q390" s="198" t="s">
        <v>287</v>
      </c>
      <c r="R390" s="182" t="s">
        <v>98</v>
      </c>
      <c r="S390" s="183" t="s">
        <v>222</v>
      </c>
      <c r="T390" s="184"/>
      <c r="U390" s="204"/>
      <c r="V390" s="186" t="s">
        <v>98</v>
      </c>
      <c r="W390" s="183" t="s">
        <v>223</v>
      </c>
      <c r="X390" s="187"/>
      <c r="Y390" s="187"/>
      <c r="Z390" s="187"/>
      <c r="AA390" s="187"/>
      <c r="AB390" s="187"/>
      <c r="AC390" s="187"/>
      <c r="AD390" s="187"/>
      <c r="AE390" s="187"/>
      <c r="AF390" s="187"/>
      <c r="AG390" s="193"/>
      <c r="AH390" s="194"/>
      <c r="AI390" s="259"/>
      <c r="AJ390" s="259"/>
      <c r="AK390" s="190"/>
      <c r="AL390" s="1276"/>
      <c r="AM390" s="1277"/>
      <c r="AN390" s="1277"/>
      <c r="AO390" s="1278"/>
    </row>
    <row r="391" spans="1:41" ht="18.75" hidden="1" customHeight="1">
      <c r="A391" s="135" t="s">
        <v>196</v>
      </c>
      <c r="B391" s="135" t="s">
        <v>196</v>
      </c>
      <c r="C391" s="135" t="s">
        <v>196</v>
      </c>
      <c r="D391" s="135" t="s">
        <v>196</v>
      </c>
      <c r="E391" s="135" t="s">
        <v>196</v>
      </c>
      <c r="F391" s="135" t="s">
        <v>132</v>
      </c>
      <c r="G391" s="135" t="s">
        <v>196</v>
      </c>
      <c r="H391" s="135" t="s">
        <v>196</v>
      </c>
      <c r="I391" s="135" t="s">
        <v>196</v>
      </c>
      <c r="J391" s="176"/>
      <c r="K391" s="177"/>
      <c r="L391" s="200"/>
      <c r="M391" s="236"/>
      <c r="N391" s="160"/>
      <c r="O391" s="180"/>
      <c r="P391" s="160"/>
      <c r="Q391" s="198" t="s">
        <v>288</v>
      </c>
      <c r="R391" s="182" t="s">
        <v>98</v>
      </c>
      <c r="S391" s="183" t="s">
        <v>222</v>
      </c>
      <c r="T391" s="184"/>
      <c r="U391" s="204"/>
      <c r="V391" s="186" t="s">
        <v>98</v>
      </c>
      <c r="W391" s="183" t="s">
        <v>223</v>
      </c>
      <c r="X391" s="187"/>
      <c r="Y391" s="187"/>
      <c r="Z391" s="187"/>
      <c r="AA391" s="187"/>
      <c r="AB391" s="187"/>
      <c r="AC391" s="187"/>
      <c r="AD391" s="187"/>
      <c r="AE391" s="187"/>
      <c r="AF391" s="187"/>
      <c r="AG391" s="193"/>
      <c r="AH391" s="194"/>
      <c r="AI391" s="259"/>
      <c r="AJ391" s="259"/>
      <c r="AK391" s="190"/>
      <c r="AL391" s="1276"/>
      <c r="AM391" s="1277"/>
      <c r="AN391" s="1277"/>
      <c r="AO391" s="1278"/>
    </row>
    <row r="392" spans="1:41" ht="19.5" hidden="1" customHeight="1">
      <c r="A392" s="135" t="s">
        <v>196</v>
      </c>
      <c r="B392" s="135" t="s">
        <v>196</v>
      </c>
      <c r="C392" s="135" t="s">
        <v>196</v>
      </c>
      <c r="D392" s="135" t="s">
        <v>196</v>
      </c>
      <c r="E392" s="135" t="s">
        <v>196</v>
      </c>
      <c r="F392" s="135" t="s">
        <v>132</v>
      </c>
      <c r="G392" s="135" t="s">
        <v>196</v>
      </c>
      <c r="H392" s="135" t="s">
        <v>196</v>
      </c>
      <c r="I392" s="135" t="s">
        <v>196</v>
      </c>
      <c r="J392" s="176"/>
      <c r="K392" s="177"/>
      <c r="L392" s="178"/>
      <c r="M392" s="179"/>
      <c r="N392" s="160"/>
      <c r="O392" s="180"/>
      <c r="P392" s="191"/>
      <c r="Q392" s="192" t="s">
        <v>225</v>
      </c>
      <c r="R392" s="182" t="s">
        <v>98</v>
      </c>
      <c r="S392" s="183" t="s">
        <v>222</v>
      </c>
      <c r="T392" s="184"/>
      <c r="U392" s="185"/>
      <c r="V392" s="186" t="s">
        <v>98</v>
      </c>
      <c r="W392" s="183" t="s">
        <v>226</v>
      </c>
      <c r="X392" s="186"/>
      <c r="Y392" s="183"/>
      <c r="Z392" s="187"/>
      <c r="AA392" s="187"/>
      <c r="AB392" s="187"/>
      <c r="AC392" s="187"/>
      <c r="AD392" s="187"/>
      <c r="AE392" s="187"/>
      <c r="AF392" s="187"/>
      <c r="AG392" s="193"/>
      <c r="AH392" s="259"/>
      <c r="AI392" s="259"/>
      <c r="AJ392" s="259"/>
      <c r="AK392" s="190"/>
      <c r="AL392" s="1276"/>
      <c r="AM392" s="1277"/>
      <c r="AN392" s="1277"/>
      <c r="AO392" s="1278"/>
    </row>
    <row r="393" spans="1:41" ht="19.5" hidden="1" customHeight="1">
      <c r="A393" s="135" t="s">
        <v>196</v>
      </c>
      <c r="B393" s="135" t="s">
        <v>196</v>
      </c>
      <c r="C393" s="135" t="s">
        <v>196</v>
      </c>
      <c r="D393" s="135" t="s">
        <v>196</v>
      </c>
      <c r="E393" s="135" t="s">
        <v>196</v>
      </c>
      <c r="F393" s="135" t="s">
        <v>132</v>
      </c>
      <c r="G393" s="135" t="s">
        <v>196</v>
      </c>
      <c r="H393" s="135" t="s">
        <v>196</v>
      </c>
      <c r="I393" s="135" t="s">
        <v>196</v>
      </c>
      <c r="J393" s="176"/>
      <c r="K393" s="177"/>
      <c r="L393" s="178"/>
      <c r="M393" s="179"/>
      <c r="N393" s="160"/>
      <c r="O393" s="180"/>
      <c r="P393" s="191"/>
      <c r="Q393" s="192" t="s">
        <v>227</v>
      </c>
      <c r="R393" s="182" t="s">
        <v>98</v>
      </c>
      <c r="S393" s="183" t="s">
        <v>222</v>
      </c>
      <c r="T393" s="184"/>
      <c r="U393" s="185"/>
      <c r="V393" s="186" t="s">
        <v>98</v>
      </c>
      <c r="W393" s="183" t="s">
        <v>226</v>
      </c>
      <c r="X393" s="186"/>
      <c r="Y393" s="183"/>
      <c r="Z393" s="187"/>
      <c r="AA393" s="187"/>
      <c r="AB393" s="187"/>
      <c r="AC393" s="187"/>
      <c r="AD393" s="187"/>
      <c r="AE393" s="187"/>
      <c r="AF393" s="187"/>
      <c r="AG393" s="193"/>
      <c r="AH393" s="259"/>
      <c r="AI393" s="259"/>
      <c r="AJ393" s="259"/>
      <c r="AK393" s="190"/>
      <c r="AL393" s="1276"/>
      <c r="AM393" s="1277"/>
      <c r="AN393" s="1277"/>
      <c r="AO393" s="1278"/>
    </row>
    <row r="394" spans="1:41" ht="18.75" hidden="1" customHeight="1">
      <c r="A394" s="135" t="s">
        <v>196</v>
      </c>
      <c r="B394" s="135" t="s">
        <v>196</v>
      </c>
      <c r="C394" s="135" t="s">
        <v>196</v>
      </c>
      <c r="D394" s="135" t="s">
        <v>196</v>
      </c>
      <c r="E394" s="135" t="s">
        <v>196</v>
      </c>
      <c r="F394" s="135" t="s">
        <v>132</v>
      </c>
      <c r="G394" s="135" t="s">
        <v>196</v>
      </c>
      <c r="H394" s="135" t="s">
        <v>196</v>
      </c>
      <c r="I394" s="135" t="s">
        <v>196</v>
      </c>
      <c r="J394" s="176"/>
      <c r="K394" s="177"/>
      <c r="L394" s="200"/>
      <c r="M394" s="236"/>
      <c r="N394" s="160"/>
      <c r="O394" s="180"/>
      <c r="P394" s="160"/>
      <c r="Q394" s="1257" t="s">
        <v>289</v>
      </c>
      <c r="R394" s="1280" t="s">
        <v>98</v>
      </c>
      <c r="S394" s="1282" t="s">
        <v>217</v>
      </c>
      <c r="T394" s="1282"/>
      <c r="U394" s="1284" t="s">
        <v>98</v>
      </c>
      <c r="V394" s="1282" t="s">
        <v>232</v>
      </c>
      <c r="W394" s="1282"/>
      <c r="X394" s="241"/>
      <c r="Y394" s="241"/>
      <c r="Z394" s="241"/>
      <c r="AA394" s="241"/>
      <c r="AB394" s="241"/>
      <c r="AC394" s="241"/>
      <c r="AD394" s="241"/>
      <c r="AE394" s="241"/>
      <c r="AF394" s="241"/>
      <c r="AG394" s="242"/>
      <c r="AH394" s="194"/>
      <c r="AI394" s="259"/>
      <c r="AJ394" s="259"/>
      <c r="AK394" s="190"/>
      <c r="AL394" s="1276"/>
      <c r="AM394" s="1277"/>
      <c r="AN394" s="1277"/>
      <c r="AO394" s="1278"/>
    </row>
    <row r="395" spans="1:41" ht="18.75" hidden="1" customHeight="1">
      <c r="A395" s="135" t="s">
        <v>196</v>
      </c>
      <c r="B395" s="135" t="s">
        <v>196</v>
      </c>
      <c r="C395" s="135" t="s">
        <v>196</v>
      </c>
      <c r="D395" s="135" t="s">
        <v>196</v>
      </c>
      <c r="E395" s="135" t="s">
        <v>196</v>
      </c>
      <c r="F395" s="135" t="s">
        <v>132</v>
      </c>
      <c r="G395" s="135" t="s">
        <v>196</v>
      </c>
      <c r="H395" s="135" t="s">
        <v>196</v>
      </c>
      <c r="I395" s="135" t="s">
        <v>196</v>
      </c>
      <c r="J395" s="176"/>
      <c r="K395" s="177"/>
      <c r="L395" s="200"/>
      <c r="M395" s="236"/>
      <c r="N395" s="160"/>
      <c r="O395" s="180"/>
      <c r="P395" s="160"/>
      <c r="Q395" s="1279"/>
      <c r="R395" s="1281"/>
      <c r="S395" s="1283"/>
      <c r="T395" s="1283"/>
      <c r="U395" s="1285"/>
      <c r="V395" s="1283"/>
      <c r="W395" s="1283"/>
      <c r="X395" s="244"/>
      <c r="Y395" s="244"/>
      <c r="Z395" s="244"/>
      <c r="AA395" s="244"/>
      <c r="AB395" s="244"/>
      <c r="AC395" s="244"/>
      <c r="AD395" s="244"/>
      <c r="AE395" s="244"/>
      <c r="AF395" s="244"/>
      <c r="AG395" s="245"/>
      <c r="AH395" s="194"/>
      <c r="AI395" s="259"/>
      <c r="AJ395" s="259"/>
      <c r="AK395" s="190"/>
      <c r="AL395" s="1276"/>
      <c r="AM395" s="1277"/>
      <c r="AN395" s="1277"/>
      <c r="AO395" s="1278"/>
    </row>
    <row r="396" spans="1:41" ht="18.75" hidden="1" customHeight="1">
      <c r="A396" s="135" t="s">
        <v>196</v>
      </c>
      <c r="B396" s="135" t="s">
        <v>196</v>
      </c>
      <c r="C396" s="135" t="s">
        <v>196</v>
      </c>
      <c r="D396" s="135" t="s">
        <v>196</v>
      </c>
      <c r="E396" s="135" t="s">
        <v>196</v>
      </c>
      <c r="F396" s="135" t="s">
        <v>132</v>
      </c>
      <c r="G396" s="135" t="s">
        <v>196</v>
      </c>
      <c r="H396" s="135" t="s">
        <v>196</v>
      </c>
      <c r="I396" s="135" t="s">
        <v>196</v>
      </c>
      <c r="J396" s="157" t="s">
        <v>98</v>
      </c>
      <c r="K396" s="177">
        <v>55</v>
      </c>
      <c r="L396" s="200" t="s">
        <v>388</v>
      </c>
      <c r="M396" s="157" t="s">
        <v>98</v>
      </c>
      <c r="N396" s="160" t="s">
        <v>391</v>
      </c>
      <c r="O396" s="157" t="s">
        <v>98</v>
      </c>
      <c r="P396" s="160" t="s">
        <v>385</v>
      </c>
      <c r="Q396" s="198" t="s">
        <v>356</v>
      </c>
      <c r="R396" s="182" t="s">
        <v>98</v>
      </c>
      <c r="S396" s="183" t="s">
        <v>357</v>
      </c>
      <c r="T396" s="184"/>
      <c r="U396" s="185"/>
      <c r="V396" s="186" t="s">
        <v>98</v>
      </c>
      <c r="W396" s="183" t="s">
        <v>358</v>
      </c>
      <c r="X396" s="187"/>
      <c r="Y396" s="187"/>
      <c r="Z396" s="187"/>
      <c r="AA396" s="187"/>
      <c r="AB396" s="187"/>
      <c r="AC396" s="187"/>
      <c r="AD396" s="187"/>
      <c r="AE396" s="187"/>
      <c r="AF396" s="187"/>
      <c r="AG396" s="193"/>
      <c r="AH396" s="194"/>
      <c r="AI396" s="259"/>
      <c r="AJ396" s="259"/>
      <c r="AK396" s="190"/>
      <c r="AL396" s="1276"/>
      <c r="AM396" s="1277"/>
      <c r="AN396" s="1277"/>
      <c r="AO396" s="1278"/>
    </row>
    <row r="397" spans="1:41" ht="18.75" hidden="1" customHeight="1">
      <c r="A397" s="135" t="s">
        <v>196</v>
      </c>
      <c r="B397" s="135" t="s">
        <v>196</v>
      </c>
      <c r="C397" s="135" t="s">
        <v>196</v>
      </c>
      <c r="D397" s="135" t="s">
        <v>196</v>
      </c>
      <c r="E397" s="135" t="s">
        <v>196</v>
      </c>
      <c r="F397" s="135" t="s">
        <v>132</v>
      </c>
      <c r="G397" s="135" t="s">
        <v>196</v>
      </c>
      <c r="H397" s="135" t="s">
        <v>196</v>
      </c>
      <c r="I397" s="135" t="s">
        <v>196</v>
      </c>
      <c r="J397" s="176"/>
      <c r="K397" s="177"/>
      <c r="L397" s="200"/>
      <c r="M397" s="236"/>
      <c r="N397" s="160"/>
      <c r="O397" s="157" t="s">
        <v>98</v>
      </c>
      <c r="P397" s="160" t="s">
        <v>386</v>
      </c>
      <c r="Q397" s="198" t="s">
        <v>359</v>
      </c>
      <c r="R397" s="182" t="s">
        <v>98</v>
      </c>
      <c r="S397" s="183" t="s">
        <v>357</v>
      </c>
      <c r="T397" s="184"/>
      <c r="U397" s="185"/>
      <c r="V397" s="186" t="s">
        <v>98</v>
      </c>
      <c r="W397" s="183" t="s">
        <v>358</v>
      </c>
      <c r="X397" s="187"/>
      <c r="Y397" s="187"/>
      <c r="Z397" s="187"/>
      <c r="AA397" s="187"/>
      <c r="AB397" s="187"/>
      <c r="AC397" s="187"/>
      <c r="AD397" s="187"/>
      <c r="AE397" s="187"/>
      <c r="AF397" s="187"/>
      <c r="AG397" s="193"/>
      <c r="AH397" s="194"/>
      <c r="AI397" s="259"/>
      <c r="AJ397" s="259"/>
      <c r="AK397" s="190"/>
      <c r="AL397" s="1276"/>
      <c r="AM397" s="1277"/>
      <c r="AN397" s="1277"/>
      <c r="AO397" s="1278"/>
    </row>
    <row r="398" spans="1:41" ht="18.75" hidden="1" customHeight="1">
      <c r="A398" s="135" t="s">
        <v>196</v>
      </c>
      <c r="B398" s="135" t="s">
        <v>196</v>
      </c>
      <c r="C398" s="135" t="s">
        <v>196</v>
      </c>
      <c r="D398" s="135" t="s">
        <v>196</v>
      </c>
      <c r="E398" s="135" t="s">
        <v>196</v>
      </c>
      <c r="F398" s="135" t="s">
        <v>132</v>
      </c>
      <c r="G398" s="135" t="s">
        <v>196</v>
      </c>
      <c r="H398" s="135" t="s">
        <v>196</v>
      </c>
      <c r="I398" s="135" t="s">
        <v>196</v>
      </c>
      <c r="J398" s="176"/>
      <c r="K398" s="177"/>
      <c r="L398" s="200"/>
      <c r="M398" s="236"/>
      <c r="N398" s="160"/>
      <c r="O398" s="180"/>
      <c r="P398" s="160"/>
      <c r="Q398" s="198" t="s">
        <v>360</v>
      </c>
      <c r="R398" s="237" t="s">
        <v>98</v>
      </c>
      <c r="S398" s="199" t="s">
        <v>217</v>
      </c>
      <c r="T398" s="238"/>
      <c r="U398" s="239" t="s">
        <v>98</v>
      </c>
      <c r="V398" s="199" t="s">
        <v>232</v>
      </c>
      <c r="W398" s="184"/>
      <c r="X398" s="187"/>
      <c r="Y398" s="187"/>
      <c r="Z398" s="187"/>
      <c r="AA398" s="187"/>
      <c r="AB398" s="187"/>
      <c r="AC398" s="187"/>
      <c r="AD398" s="187"/>
      <c r="AE398" s="187"/>
      <c r="AF398" s="187"/>
      <c r="AG398" s="193"/>
      <c r="AH398" s="194"/>
      <c r="AI398" s="259"/>
      <c r="AJ398" s="259"/>
      <c r="AK398" s="190"/>
      <c r="AL398" s="1276"/>
      <c r="AM398" s="1277"/>
      <c r="AN398" s="1277"/>
      <c r="AO398" s="1278"/>
    </row>
    <row r="399" spans="1:41" ht="18.75" hidden="1" customHeight="1">
      <c r="A399" s="135" t="s">
        <v>196</v>
      </c>
      <c r="B399" s="135" t="s">
        <v>196</v>
      </c>
      <c r="C399" s="135" t="s">
        <v>196</v>
      </c>
      <c r="D399" s="135" t="s">
        <v>196</v>
      </c>
      <c r="E399" s="135" t="s">
        <v>196</v>
      </c>
      <c r="F399" s="135" t="s">
        <v>132</v>
      </c>
      <c r="G399" s="135" t="s">
        <v>196</v>
      </c>
      <c r="H399" s="135" t="s">
        <v>196</v>
      </c>
      <c r="I399" s="135" t="s">
        <v>196</v>
      </c>
      <c r="J399" s="176"/>
      <c r="K399" s="177"/>
      <c r="L399" s="200"/>
      <c r="M399" s="236"/>
      <c r="N399" s="160"/>
      <c r="O399" s="180"/>
      <c r="P399" s="160"/>
      <c r="Q399" s="198" t="s">
        <v>308</v>
      </c>
      <c r="R399" s="237" t="s">
        <v>98</v>
      </c>
      <c r="S399" s="199" t="s">
        <v>217</v>
      </c>
      <c r="T399" s="238"/>
      <c r="U399" s="239" t="s">
        <v>98</v>
      </c>
      <c r="V399" s="199" t="s">
        <v>232</v>
      </c>
      <c r="W399" s="184"/>
      <c r="X399" s="187"/>
      <c r="Y399" s="187"/>
      <c r="Z399" s="187"/>
      <c r="AA399" s="187"/>
      <c r="AB399" s="187"/>
      <c r="AC399" s="187"/>
      <c r="AD399" s="187"/>
      <c r="AE399" s="187"/>
      <c r="AF399" s="187"/>
      <c r="AG399" s="193"/>
      <c r="AH399" s="194"/>
      <c r="AI399" s="259"/>
      <c r="AJ399" s="259"/>
      <c r="AK399" s="190"/>
      <c r="AL399" s="1276"/>
      <c r="AM399" s="1277"/>
      <c r="AN399" s="1277"/>
      <c r="AO399" s="1278"/>
    </row>
    <row r="400" spans="1:41" ht="18.75" hidden="1" customHeight="1">
      <c r="A400" s="135" t="s">
        <v>196</v>
      </c>
      <c r="B400" s="135" t="s">
        <v>196</v>
      </c>
      <c r="C400" s="135" t="s">
        <v>196</v>
      </c>
      <c r="D400" s="135" t="s">
        <v>196</v>
      </c>
      <c r="E400" s="135" t="s">
        <v>196</v>
      </c>
      <c r="F400" s="135" t="s">
        <v>132</v>
      </c>
      <c r="G400" s="135" t="s">
        <v>196</v>
      </c>
      <c r="H400" s="135" t="s">
        <v>196</v>
      </c>
      <c r="I400" s="135" t="s">
        <v>196</v>
      </c>
      <c r="J400" s="176"/>
      <c r="K400" s="177"/>
      <c r="L400" s="200"/>
      <c r="M400" s="236"/>
      <c r="N400" s="160"/>
      <c r="O400" s="180"/>
      <c r="P400" s="160"/>
      <c r="Q400" s="198" t="s">
        <v>309</v>
      </c>
      <c r="R400" s="237" t="s">
        <v>98</v>
      </c>
      <c r="S400" s="199" t="s">
        <v>217</v>
      </c>
      <c r="T400" s="238"/>
      <c r="U400" s="239" t="s">
        <v>98</v>
      </c>
      <c r="V400" s="199" t="s">
        <v>232</v>
      </c>
      <c r="W400" s="184"/>
      <c r="X400" s="187"/>
      <c r="Y400" s="187"/>
      <c r="Z400" s="187"/>
      <c r="AA400" s="187"/>
      <c r="AB400" s="187"/>
      <c r="AC400" s="187"/>
      <c r="AD400" s="187"/>
      <c r="AE400" s="187"/>
      <c r="AF400" s="187"/>
      <c r="AG400" s="193"/>
      <c r="AH400" s="194"/>
      <c r="AI400" s="259"/>
      <c r="AJ400" s="259"/>
      <c r="AK400" s="190"/>
      <c r="AL400" s="1276"/>
      <c r="AM400" s="1277"/>
      <c r="AN400" s="1277"/>
      <c r="AO400" s="1278"/>
    </row>
    <row r="401" spans="1:41" ht="18.75" hidden="1" customHeight="1">
      <c r="A401" s="135" t="s">
        <v>196</v>
      </c>
      <c r="B401" s="135" t="s">
        <v>196</v>
      </c>
      <c r="C401" s="135" t="s">
        <v>196</v>
      </c>
      <c r="D401" s="135" t="s">
        <v>196</v>
      </c>
      <c r="E401" s="135" t="s">
        <v>196</v>
      </c>
      <c r="F401" s="135" t="s">
        <v>132</v>
      </c>
      <c r="G401" s="135" t="s">
        <v>196</v>
      </c>
      <c r="H401" s="135" t="s">
        <v>196</v>
      </c>
      <c r="I401" s="135" t="s">
        <v>196</v>
      </c>
      <c r="J401" s="176"/>
      <c r="K401" s="177"/>
      <c r="L401" s="200"/>
      <c r="M401" s="236"/>
      <c r="N401" s="160"/>
      <c r="O401" s="180"/>
      <c r="P401" s="160"/>
      <c r="Q401" s="198" t="s">
        <v>56</v>
      </c>
      <c r="R401" s="182" t="s">
        <v>98</v>
      </c>
      <c r="S401" s="183" t="s">
        <v>217</v>
      </c>
      <c r="T401" s="183"/>
      <c r="U401" s="186" t="s">
        <v>98</v>
      </c>
      <c r="V401" s="183" t="s">
        <v>229</v>
      </c>
      <c r="W401" s="183"/>
      <c r="X401" s="186" t="s">
        <v>98</v>
      </c>
      <c r="Y401" s="183" t="s">
        <v>230</v>
      </c>
      <c r="Z401" s="187"/>
      <c r="AA401" s="184"/>
      <c r="AB401" s="187"/>
      <c r="AC401" s="187"/>
      <c r="AD401" s="187"/>
      <c r="AE401" s="187"/>
      <c r="AF401" s="187"/>
      <c r="AG401" s="193"/>
      <c r="AH401" s="194"/>
      <c r="AI401" s="259"/>
      <c r="AJ401" s="259"/>
      <c r="AK401" s="190"/>
      <c r="AL401" s="1276"/>
      <c r="AM401" s="1277"/>
      <c r="AN401" s="1277"/>
      <c r="AO401" s="1278"/>
    </row>
    <row r="402" spans="1:41" ht="18.75" hidden="1" customHeight="1">
      <c r="A402" s="135" t="s">
        <v>196</v>
      </c>
      <c r="B402" s="135" t="s">
        <v>196</v>
      </c>
      <c r="C402" s="135" t="s">
        <v>196</v>
      </c>
      <c r="D402" s="135" t="s">
        <v>196</v>
      </c>
      <c r="E402" s="135" t="s">
        <v>196</v>
      </c>
      <c r="F402" s="135" t="s">
        <v>132</v>
      </c>
      <c r="G402" s="135" t="s">
        <v>196</v>
      </c>
      <c r="H402" s="135" t="s">
        <v>196</v>
      </c>
      <c r="I402" s="135" t="s">
        <v>196</v>
      </c>
      <c r="J402" s="176"/>
      <c r="K402" s="177"/>
      <c r="L402" s="200"/>
      <c r="M402" s="236"/>
      <c r="N402" s="160"/>
      <c r="O402" s="180"/>
      <c r="P402" s="160"/>
      <c r="Q402" s="198" t="s">
        <v>158</v>
      </c>
      <c r="R402" s="182" t="s">
        <v>98</v>
      </c>
      <c r="S402" s="183" t="s">
        <v>217</v>
      </c>
      <c r="T402" s="183"/>
      <c r="U402" s="186" t="s">
        <v>98</v>
      </c>
      <c r="V402" s="183" t="s">
        <v>229</v>
      </c>
      <c r="W402" s="183"/>
      <c r="X402" s="186" t="s">
        <v>98</v>
      </c>
      <c r="Y402" s="183" t="s">
        <v>230</v>
      </c>
      <c r="Z402" s="184"/>
      <c r="AA402" s="184"/>
      <c r="AB402" s="184"/>
      <c r="AC402" s="184"/>
      <c r="AD402" s="184"/>
      <c r="AE402" s="184"/>
      <c r="AF402" s="184"/>
      <c r="AG402" s="197"/>
      <c r="AH402" s="194"/>
      <c r="AI402" s="259"/>
      <c r="AJ402" s="259"/>
      <c r="AK402" s="190"/>
      <c r="AL402" s="1276"/>
      <c r="AM402" s="1277"/>
      <c r="AN402" s="1277"/>
      <c r="AO402" s="1278"/>
    </row>
    <row r="403" spans="1:41" ht="18.75" hidden="1" customHeight="1">
      <c r="A403" s="135" t="s">
        <v>196</v>
      </c>
      <c r="B403" s="135" t="s">
        <v>196</v>
      </c>
      <c r="C403" s="135" t="s">
        <v>196</v>
      </c>
      <c r="D403" s="135" t="s">
        <v>196</v>
      </c>
      <c r="E403" s="135" t="s">
        <v>196</v>
      </c>
      <c r="F403" s="135" t="s">
        <v>132</v>
      </c>
      <c r="G403" s="135" t="s">
        <v>196</v>
      </c>
      <c r="H403" s="135" t="s">
        <v>196</v>
      </c>
      <c r="I403" s="135" t="s">
        <v>196</v>
      </c>
      <c r="J403" s="176"/>
      <c r="K403" s="177"/>
      <c r="L403" s="200"/>
      <c r="M403" s="236"/>
      <c r="N403" s="160"/>
      <c r="O403" s="180"/>
      <c r="P403" s="160"/>
      <c r="Q403" s="198" t="s">
        <v>387</v>
      </c>
      <c r="R403" s="182" t="s">
        <v>98</v>
      </c>
      <c r="S403" s="183" t="s">
        <v>217</v>
      </c>
      <c r="T403" s="183"/>
      <c r="U403" s="186" t="s">
        <v>98</v>
      </c>
      <c r="V403" s="183" t="s">
        <v>229</v>
      </c>
      <c r="W403" s="183"/>
      <c r="X403" s="186" t="s">
        <v>98</v>
      </c>
      <c r="Y403" s="183" t="s">
        <v>230</v>
      </c>
      <c r="Z403" s="187"/>
      <c r="AA403" s="183"/>
      <c r="AB403" s="204"/>
      <c r="AC403" s="204"/>
      <c r="AD403" s="204"/>
      <c r="AE403" s="204"/>
      <c r="AF403" s="204"/>
      <c r="AG403" s="247"/>
      <c r="AH403" s="194"/>
      <c r="AI403" s="259"/>
      <c r="AJ403" s="259"/>
      <c r="AK403" s="190"/>
      <c r="AL403" s="1276"/>
      <c r="AM403" s="1277"/>
      <c r="AN403" s="1277"/>
      <c r="AO403" s="1278"/>
    </row>
    <row r="404" spans="1:41" ht="18.75" hidden="1" customHeight="1">
      <c r="A404" s="135" t="s">
        <v>196</v>
      </c>
      <c r="B404" s="135" t="s">
        <v>196</v>
      </c>
      <c r="C404" s="135" t="s">
        <v>196</v>
      </c>
      <c r="D404" s="135" t="s">
        <v>196</v>
      </c>
      <c r="E404" s="135" t="s">
        <v>196</v>
      </c>
      <c r="F404" s="135" t="s">
        <v>132</v>
      </c>
      <c r="G404" s="135" t="s">
        <v>196</v>
      </c>
      <c r="H404" s="135" t="s">
        <v>196</v>
      </c>
      <c r="I404" s="135" t="s">
        <v>196</v>
      </c>
      <c r="J404" s="176"/>
      <c r="K404" s="177"/>
      <c r="L404" s="200"/>
      <c r="M404" s="236"/>
      <c r="N404" s="160"/>
      <c r="O404" s="180"/>
      <c r="P404" s="160"/>
      <c r="Q404" s="198" t="s">
        <v>250</v>
      </c>
      <c r="R404" s="182" t="s">
        <v>98</v>
      </c>
      <c r="S404" s="183" t="s">
        <v>217</v>
      </c>
      <c r="T404" s="183"/>
      <c r="U404" s="186" t="s">
        <v>98</v>
      </c>
      <c r="V404" s="199" t="s">
        <v>232</v>
      </c>
      <c r="W404" s="183"/>
      <c r="X404" s="183"/>
      <c r="Y404" s="183"/>
      <c r="Z404" s="184"/>
      <c r="AA404" s="184"/>
      <c r="AB404" s="184"/>
      <c r="AC404" s="184"/>
      <c r="AD404" s="184"/>
      <c r="AE404" s="184"/>
      <c r="AF404" s="184"/>
      <c r="AG404" s="197"/>
      <c r="AH404" s="194"/>
      <c r="AI404" s="259"/>
      <c r="AJ404" s="259"/>
      <c r="AK404" s="190"/>
      <c r="AL404" s="1276"/>
      <c r="AM404" s="1277"/>
      <c r="AN404" s="1277"/>
      <c r="AO404" s="1278"/>
    </row>
    <row r="405" spans="1:41" ht="18.75" hidden="1" customHeight="1">
      <c r="A405" s="135" t="s">
        <v>196</v>
      </c>
      <c r="B405" s="135" t="s">
        <v>196</v>
      </c>
      <c r="C405" s="135" t="s">
        <v>196</v>
      </c>
      <c r="D405" s="135" t="s">
        <v>196</v>
      </c>
      <c r="E405" s="135" t="s">
        <v>196</v>
      </c>
      <c r="F405" s="135" t="s">
        <v>132</v>
      </c>
      <c r="G405" s="135" t="s">
        <v>196</v>
      </c>
      <c r="H405" s="135" t="s">
        <v>196</v>
      </c>
      <c r="I405" s="135" t="s">
        <v>196</v>
      </c>
      <c r="J405" s="176"/>
      <c r="K405" s="177"/>
      <c r="L405" s="200"/>
      <c r="M405" s="236"/>
      <c r="N405" s="160"/>
      <c r="O405" s="180"/>
      <c r="P405" s="160"/>
      <c r="Q405" s="198" t="s">
        <v>253</v>
      </c>
      <c r="R405" s="182" t="s">
        <v>98</v>
      </c>
      <c r="S405" s="183" t="s">
        <v>217</v>
      </c>
      <c r="T405" s="183"/>
      <c r="U405" s="186" t="s">
        <v>98</v>
      </c>
      <c r="V405" s="199" t="s">
        <v>232</v>
      </c>
      <c r="W405" s="183"/>
      <c r="X405" s="183"/>
      <c r="Y405" s="183"/>
      <c r="Z405" s="184"/>
      <c r="AA405" s="184"/>
      <c r="AB405" s="184"/>
      <c r="AC405" s="184"/>
      <c r="AD405" s="184"/>
      <c r="AE405" s="184"/>
      <c r="AF405" s="184"/>
      <c r="AG405" s="197"/>
      <c r="AH405" s="194"/>
      <c r="AI405" s="259"/>
      <c r="AJ405" s="259"/>
      <c r="AK405" s="190"/>
      <c r="AL405" s="1276"/>
      <c r="AM405" s="1277"/>
      <c r="AN405" s="1277"/>
      <c r="AO405" s="1278"/>
    </row>
    <row r="406" spans="1:41" ht="18.75" hidden="1" customHeight="1">
      <c r="A406" s="135" t="s">
        <v>196</v>
      </c>
      <c r="B406" s="135" t="s">
        <v>196</v>
      </c>
      <c r="C406" s="135" t="s">
        <v>196</v>
      </c>
      <c r="D406" s="135" t="s">
        <v>196</v>
      </c>
      <c r="E406" s="135" t="s">
        <v>196</v>
      </c>
      <c r="F406" s="135" t="s">
        <v>132</v>
      </c>
      <c r="G406" s="135" t="s">
        <v>196</v>
      </c>
      <c r="H406" s="135" t="s">
        <v>196</v>
      </c>
      <c r="I406" s="135" t="s">
        <v>196</v>
      </c>
      <c r="J406" s="176"/>
      <c r="K406" s="177"/>
      <c r="L406" s="200"/>
      <c r="M406" s="236"/>
      <c r="N406" s="160"/>
      <c r="O406" s="180"/>
      <c r="P406" s="160"/>
      <c r="Q406" s="201" t="s">
        <v>255</v>
      </c>
      <c r="R406" s="182" t="s">
        <v>98</v>
      </c>
      <c r="S406" s="183" t="s">
        <v>217</v>
      </c>
      <c r="T406" s="183"/>
      <c r="U406" s="186" t="s">
        <v>98</v>
      </c>
      <c r="V406" s="183" t="s">
        <v>229</v>
      </c>
      <c r="W406" s="183"/>
      <c r="X406" s="186" t="s">
        <v>98</v>
      </c>
      <c r="Y406" s="183" t="s">
        <v>230</v>
      </c>
      <c r="Z406" s="187"/>
      <c r="AA406" s="187"/>
      <c r="AB406" s="187"/>
      <c r="AC406" s="187"/>
      <c r="AD406" s="202"/>
      <c r="AE406" s="202"/>
      <c r="AF406" s="202"/>
      <c r="AG406" s="203"/>
      <c r="AH406" s="194"/>
      <c r="AI406" s="259"/>
      <c r="AJ406" s="259"/>
      <c r="AK406" s="190"/>
      <c r="AL406" s="1276"/>
      <c r="AM406" s="1277"/>
      <c r="AN406" s="1277"/>
      <c r="AO406" s="1278"/>
    </row>
    <row r="407" spans="1:41" ht="18.75" hidden="1" customHeight="1">
      <c r="A407" s="135" t="s">
        <v>196</v>
      </c>
      <c r="B407" s="135" t="s">
        <v>196</v>
      </c>
      <c r="C407" s="135" t="s">
        <v>196</v>
      </c>
      <c r="D407" s="135" t="s">
        <v>196</v>
      </c>
      <c r="E407" s="135" t="s">
        <v>196</v>
      </c>
      <c r="F407" s="135" t="s">
        <v>132</v>
      </c>
      <c r="G407" s="135" t="s">
        <v>196</v>
      </c>
      <c r="H407" s="135" t="s">
        <v>196</v>
      </c>
      <c r="I407" s="135" t="s">
        <v>196</v>
      </c>
      <c r="J407" s="176"/>
      <c r="K407" s="177"/>
      <c r="L407" s="200"/>
      <c r="M407" s="236"/>
      <c r="N407" s="160"/>
      <c r="O407" s="180"/>
      <c r="P407" s="160"/>
      <c r="Q407" s="198" t="s">
        <v>69</v>
      </c>
      <c r="R407" s="182" t="s">
        <v>98</v>
      </c>
      <c r="S407" s="183" t="s">
        <v>217</v>
      </c>
      <c r="T407" s="183"/>
      <c r="U407" s="186" t="s">
        <v>98</v>
      </c>
      <c r="V407" s="183" t="s">
        <v>258</v>
      </c>
      <c r="W407" s="183"/>
      <c r="X407" s="186" t="s">
        <v>98</v>
      </c>
      <c r="Y407" s="183" t="s">
        <v>315</v>
      </c>
      <c r="Z407" s="204"/>
      <c r="AA407" s="186" t="s">
        <v>98</v>
      </c>
      <c r="AB407" s="183" t="s">
        <v>259</v>
      </c>
      <c r="AC407" s="183"/>
      <c r="AD407" s="183"/>
      <c r="AE407" s="204"/>
      <c r="AF407" s="204"/>
      <c r="AG407" s="247"/>
      <c r="AH407" s="194"/>
      <c r="AI407" s="259"/>
      <c r="AJ407" s="259"/>
      <c r="AK407" s="190"/>
      <c r="AL407" s="1276"/>
      <c r="AM407" s="1277"/>
      <c r="AN407" s="1277"/>
      <c r="AO407" s="1278"/>
    </row>
    <row r="408" spans="1:41" ht="18.75" hidden="1" customHeight="1">
      <c r="A408" s="135" t="s">
        <v>196</v>
      </c>
      <c r="B408" s="135" t="s">
        <v>196</v>
      </c>
      <c r="C408" s="135" t="s">
        <v>196</v>
      </c>
      <c r="D408" s="135" t="s">
        <v>196</v>
      </c>
      <c r="E408" s="135" t="s">
        <v>196</v>
      </c>
      <c r="F408" s="135" t="s">
        <v>132</v>
      </c>
      <c r="G408" s="135" t="s">
        <v>196</v>
      </c>
      <c r="H408" s="135" t="s">
        <v>196</v>
      </c>
      <c r="I408" s="135" t="s">
        <v>196</v>
      </c>
      <c r="J408" s="176"/>
      <c r="K408" s="177"/>
      <c r="L408" s="178"/>
      <c r="M408" s="179"/>
      <c r="N408" s="160"/>
      <c r="O408" s="180"/>
      <c r="P408" s="191"/>
      <c r="Q408" s="1257" t="s">
        <v>260</v>
      </c>
      <c r="R408" s="205" t="s">
        <v>98</v>
      </c>
      <c r="S408" s="206" t="s">
        <v>217</v>
      </c>
      <c r="T408" s="206"/>
      <c r="U408" s="207"/>
      <c r="V408" s="208"/>
      <c r="W408" s="208"/>
      <c r="X408" s="207"/>
      <c r="Y408" s="208"/>
      <c r="Z408" s="209"/>
      <c r="AA408" s="207"/>
      <c r="AB408" s="208"/>
      <c r="AC408" s="209"/>
      <c r="AD408" s="210" t="s">
        <v>98</v>
      </c>
      <c r="AE408" s="206" t="s">
        <v>261</v>
      </c>
      <c r="AF408" s="202"/>
      <c r="AG408" s="203"/>
      <c r="AH408" s="259"/>
      <c r="AI408" s="259"/>
      <c r="AJ408" s="259"/>
      <c r="AK408" s="190"/>
      <c r="AL408" s="1276"/>
      <c r="AM408" s="1277"/>
      <c r="AN408" s="1277"/>
      <c r="AO408" s="1278"/>
    </row>
    <row r="409" spans="1:41" ht="18.75" hidden="1" customHeight="1">
      <c r="A409" s="135" t="s">
        <v>196</v>
      </c>
      <c r="B409" s="135" t="s">
        <v>196</v>
      </c>
      <c r="C409" s="135" t="s">
        <v>196</v>
      </c>
      <c r="D409" s="135" t="s">
        <v>196</v>
      </c>
      <c r="E409" s="135" t="s">
        <v>196</v>
      </c>
      <c r="F409" s="135" t="s">
        <v>132</v>
      </c>
      <c r="G409" s="135" t="s">
        <v>196</v>
      </c>
      <c r="H409" s="135" t="s">
        <v>196</v>
      </c>
      <c r="I409" s="135" t="s">
        <v>196</v>
      </c>
      <c r="J409" s="176"/>
      <c r="K409" s="177"/>
      <c r="L409" s="178"/>
      <c r="M409" s="179"/>
      <c r="N409" s="160"/>
      <c r="O409" s="180"/>
      <c r="P409" s="191"/>
      <c r="Q409" s="1258"/>
      <c r="R409" s="157" t="s">
        <v>98</v>
      </c>
      <c r="S409" s="258" t="s">
        <v>262</v>
      </c>
      <c r="T409" s="258"/>
      <c r="U409" s="260"/>
      <c r="V409" s="260" t="s">
        <v>98</v>
      </c>
      <c r="W409" s="258" t="s">
        <v>263</v>
      </c>
      <c r="X409" s="260"/>
      <c r="Y409" s="260"/>
      <c r="Z409" s="260" t="s">
        <v>98</v>
      </c>
      <c r="AA409" s="258" t="s">
        <v>264</v>
      </c>
      <c r="AB409" s="261"/>
      <c r="AC409" s="258"/>
      <c r="AD409" s="260" t="s">
        <v>98</v>
      </c>
      <c r="AE409" s="258" t="s">
        <v>265</v>
      </c>
      <c r="AF409" s="262"/>
      <c r="AG409" s="212"/>
      <c r="AH409" s="259"/>
      <c r="AI409" s="259"/>
      <c r="AJ409" s="259"/>
      <c r="AK409" s="190"/>
      <c r="AL409" s="1276"/>
      <c r="AM409" s="1277"/>
      <c r="AN409" s="1277"/>
      <c r="AO409" s="1278"/>
    </row>
    <row r="410" spans="1:41" ht="18.75" hidden="1" customHeight="1">
      <c r="A410" s="135" t="s">
        <v>196</v>
      </c>
      <c r="B410" s="135" t="s">
        <v>196</v>
      </c>
      <c r="C410" s="135" t="s">
        <v>196</v>
      </c>
      <c r="D410" s="135" t="s">
        <v>196</v>
      </c>
      <c r="E410" s="135" t="s">
        <v>196</v>
      </c>
      <c r="F410" s="135" t="s">
        <v>132</v>
      </c>
      <c r="G410" s="135" t="s">
        <v>196</v>
      </c>
      <c r="H410" s="135" t="s">
        <v>196</v>
      </c>
      <c r="I410" s="135" t="s">
        <v>196</v>
      </c>
      <c r="J410" s="176"/>
      <c r="K410" s="177"/>
      <c r="L410" s="178"/>
      <c r="M410" s="179"/>
      <c r="N410" s="160"/>
      <c r="O410" s="180"/>
      <c r="P410" s="191"/>
      <c r="Q410" s="1258"/>
      <c r="R410" s="157" t="s">
        <v>98</v>
      </c>
      <c r="S410" s="258" t="s">
        <v>266</v>
      </c>
      <c r="T410" s="258"/>
      <c r="U410" s="260"/>
      <c r="V410" s="260" t="s">
        <v>98</v>
      </c>
      <c r="W410" s="258" t="s">
        <v>267</v>
      </c>
      <c r="X410" s="260"/>
      <c r="Y410" s="260"/>
      <c r="Z410" s="260" t="s">
        <v>98</v>
      </c>
      <c r="AA410" s="258" t="s">
        <v>268</v>
      </c>
      <c r="AB410" s="261"/>
      <c r="AC410" s="258"/>
      <c r="AD410" s="260" t="s">
        <v>98</v>
      </c>
      <c r="AE410" s="258" t="s">
        <v>269</v>
      </c>
      <c r="AF410" s="262"/>
      <c r="AG410" s="212"/>
      <c r="AH410" s="259"/>
      <c r="AI410" s="259"/>
      <c r="AJ410" s="259"/>
      <c r="AK410" s="190"/>
      <c r="AL410" s="1276"/>
      <c r="AM410" s="1277"/>
      <c r="AN410" s="1277"/>
      <c r="AO410" s="1278"/>
    </row>
    <row r="411" spans="1:41" ht="18.75" hidden="1" customHeight="1">
      <c r="A411" s="135" t="s">
        <v>196</v>
      </c>
      <c r="B411" s="135" t="s">
        <v>196</v>
      </c>
      <c r="C411" s="135" t="s">
        <v>196</v>
      </c>
      <c r="D411" s="135" t="s">
        <v>196</v>
      </c>
      <c r="E411" s="135" t="s">
        <v>196</v>
      </c>
      <c r="F411" s="135" t="s">
        <v>132</v>
      </c>
      <c r="G411" s="135" t="s">
        <v>196</v>
      </c>
      <c r="H411" s="135" t="s">
        <v>196</v>
      </c>
      <c r="I411" s="135" t="s">
        <v>196</v>
      </c>
      <c r="J411" s="176"/>
      <c r="K411" s="177"/>
      <c r="L411" s="178"/>
      <c r="M411" s="179"/>
      <c r="N411" s="160"/>
      <c r="O411" s="180"/>
      <c r="P411" s="191"/>
      <c r="Q411" s="1258"/>
      <c r="R411" s="157" t="s">
        <v>98</v>
      </c>
      <c r="S411" s="258" t="s">
        <v>270</v>
      </c>
      <c r="T411" s="258"/>
      <c r="U411" s="260"/>
      <c r="V411" s="260" t="s">
        <v>98</v>
      </c>
      <c r="W411" s="258" t="s">
        <v>271</v>
      </c>
      <c r="X411" s="260"/>
      <c r="Y411" s="260"/>
      <c r="Z411" s="260" t="s">
        <v>98</v>
      </c>
      <c r="AA411" s="258" t="s">
        <v>272</v>
      </c>
      <c r="AB411" s="261"/>
      <c r="AC411" s="258"/>
      <c r="AD411" s="260" t="s">
        <v>98</v>
      </c>
      <c r="AE411" s="258" t="s">
        <v>273</v>
      </c>
      <c r="AF411" s="262"/>
      <c r="AG411" s="212"/>
      <c r="AH411" s="259"/>
      <c r="AI411" s="259"/>
      <c r="AJ411" s="259"/>
      <c r="AK411" s="190"/>
      <c r="AL411" s="1276"/>
      <c r="AM411" s="1277"/>
      <c r="AN411" s="1277"/>
      <c r="AO411" s="1278"/>
    </row>
    <row r="412" spans="1:41" ht="18.75" hidden="1" customHeight="1">
      <c r="A412" s="135" t="s">
        <v>196</v>
      </c>
      <c r="B412" s="135" t="s">
        <v>196</v>
      </c>
      <c r="C412" s="135" t="s">
        <v>196</v>
      </c>
      <c r="D412" s="135" t="s">
        <v>196</v>
      </c>
      <c r="E412" s="135" t="s">
        <v>196</v>
      </c>
      <c r="F412" s="135" t="s">
        <v>132</v>
      </c>
      <c r="G412" s="135" t="s">
        <v>196</v>
      </c>
      <c r="H412" s="135" t="s">
        <v>196</v>
      </c>
      <c r="I412" s="135" t="s">
        <v>196</v>
      </c>
      <c r="J412" s="176"/>
      <c r="K412" s="177"/>
      <c r="L412" s="178"/>
      <c r="M412" s="179"/>
      <c r="N412" s="160"/>
      <c r="O412" s="180"/>
      <c r="P412" s="191"/>
      <c r="Q412" s="1258"/>
      <c r="R412" s="157" t="s">
        <v>98</v>
      </c>
      <c r="S412" s="258" t="s">
        <v>274</v>
      </c>
      <c r="T412" s="258"/>
      <c r="U412" s="260"/>
      <c r="V412" s="260" t="s">
        <v>98</v>
      </c>
      <c r="W412" s="258" t="s">
        <v>275</v>
      </c>
      <c r="X412" s="260"/>
      <c r="Y412" s="260"/>
      <c r="Z412" s="260" t="s">
        <v>98</v>
      </c>
      <c r="AA412" s="258" t="s">
        <v>276</v>
      </c>
      <c r="AB412" s="261"/>
      <c r="AC412" s="258"/>
      <c r="AD412" s="260" t="s">
        <v>98</v>
      </c>
      <c r="AE412" s="258" t="s">
        <v>277</v>
      </c>
      <c r="AF412" s="262"/>
      <c r="AG412" s="212"/>
      <c r="AH412" s="259"/>
      <c r="AI412" s="259"/>
      <c r="AJ412" s="259"/>
      <c r="AK412" s="190"/>
      <c r="AL412" s="1276"/>
      <c r="AM412" s="1277"/>
      <c r="AN412" s="1277"/>
      <c r="AO412" s="1278"/>
    </row>
    <row r="413" spans="1:41" ht="18.75" hidden="1" customHeight="1">
      <c r="A413" s="155" t="s">
        <v>196</v>
      </c>
      <c r="B413" s="155" t="s">
        <v>196</v>
      </c>
      <c r="C413" s="155" t="s">
        <v>196</v>
      </c>
      <c r="D413" s="155" t="s">
        <v>196</v>
      </c>
      <c r="E413" s="155" t="s">
        <v>196</v>
      </c>
      <c r="F413" s="155" t="s">
        <v>132</v>
      </c>
      <c r="G413" s="155" t="s">
        <v>196</v>
      </c>
      <c r="H413" s="155" t="s">
        <v>196</v>
      </c>
      <c r="I413" s="156" t="s">
        <v>196</v>
      </c>
      <c r="J413" s="213"/>
      <c r="K413" s="214"/>
      <c r="L413" s="215"/>
      <c r="M413" s="216"/>
      <c r="N413" s="217"/>
      <c r="O413" s="218"/>
      <c r="P413" s="219"/>
      <c r="Q413" s="1259"/>
      <c r="R413" s="220" t="s">
        <v>98</v>
      </c>
      <c r="S413" s="221" t="s">
        <v>278</v>
      </c>
      <c r="T413" s="221"/>
      <c r="U413" s="222"/>
      <c r="V413" s="222"/>
      <c r="W413" s="221"/>
      <c r="X413" s="222"/>
      <c r="Y413" s="222"/>
      <c r="Z413" s="222"/>
      <c r="AA413" s="221"/>
      <c r="AB413" s="223"/>
      <c r="AC413" s="221"/>
      <c r="AD413" s="222"/>
      <c r="AE413" s="221"/>
      <c r="AF413" s="224"/>
      <c r="AG413" s="225"/>
      <c r="AH413" s="226"/>
      <c r="AI413" s="226"/>
      <c r="AJ413" s="226"/>
      <c r="AK413" s="227"/>
      <c r="AL413" s="1286"/>
      <c r="AM413" s="1287"/>
      <c r="AN413" s="1287"/>
      <c r="AO413" s="1288"/>
    </row>
    <row r="414" spans="1:41" ht="18.75" hidden="1" customHeight="1">
      <c r="A414" s="135" t="s">
        <v>134</v>
      </c>
      <c r="B414" s="135" t="s">
        <v>196</v>
      </c>
      <c r="C414" s="135" t="s">
        <v>196</v>
      </c>
      <c r="D414" s="135" t="s">
        <v>196</v>
      </c>
      <c r="E414" s="135" t="s">
        <v>196</v>
      </c>
      <c r="F414" s="135" t="s">
        <v>196</v>
      </c>
      <c r="G414" s="135" t="s">
        <v>196</v>
      </c>
      <c r="H414" s="135" t="s">
        <v>196</v>
      </c>
      <c r="I414" s="135" t="s">
        <v>196</v>
      </c>
      <c r="J414" s="161"/>
      <c r="K414" s="162"/>
      <c r="L414" s="163"/>
      <c r="M414" s="164"/>
      <c r="N414" s="153"/>
      <c r="O414" s="165"/>
      <c r="P414" s="230"/>
      <c r="Q414" s="234" t="s">
        <v>87</v>
      </c>
      <c r="R414" s="167" t="s">
        <v>98</v>
      </c>
      <c r="S414" s="168" t="s">
        <v>282</v>
      </c>
      <c r="T414" s="172"/>
      <c r="U414" s="169"/>
      <c r="V414" s="170" t="s">
        <v>98</v>
      </c>
      <c r="W414" s="168" t="s">
        <v>283</v>
      </c>
      <c r="X414" s="171"/>
      <c r="Y414" s="171"/>
      <c r="Z414" s="171"/>
      <c r="AA414" s="171"/>
      <c r="AB414" s="171"/>
      <c r="AC414" s="171"/>
      <c r="AD414" s="171"/>
      <c r="AE414" s="171"/>
      <c r="AF414" s="171"/>
      <c r="AG414" s="263"/>
      <c r="AH414" s="174" t="s">
        <v>98</v>
      </c>
      <c r="AI414" s="151" t="s">
        <v>220</v>
      </c>
      <c r="AJ414" s="151"/>
      <c r="AK414" s="175"/>
      <c r="AL414" s="255" t="s">
        <v>98</v>
      </c>
      <c r="AM414" s="151" t="s">
        <v>220</v>
      </c>
      <c r="AN414" s="151"/>
      <c r="AO414" s="175"/>
    </row>
    <row r="415" spans="1:41" ht="18.75" hidden="1" customHeight="1">
      <c r="A415" s="135" t="s">
        <v>132</v>
      </c>
      <c r="B415" s="135" t="s">
        <v>196</v>
      </c>
      <c r="C415" s="135" t="s">
        <v>196</v>
      </c>
      <c r="D415" s="135" t="s">
        <v>196</v>
      </c>
      <c r="E415" s="135" t="s">
        <v>196</v>
      </c>
      <c r="F415" s="135" t="s">
        <v>196</v>
      </c>
      <c r="G415" s="135" t="s">
        <v>196</v>
      </c>
      <c r="H415" s="135" t="s">
        <v>196</v>
      </c>
      <c r="I415" s="135" t="s">
        <v>196</v>
      </c>
      <c r="J415" s="176"/>
      <c r="K415" s="177"/>
      <c r="L415" s="178"/>
      <c r="M415" s="179"/>
      <c r="N415" s="160"/>
      <c r="O415" s="180"/>
      <c r="P415" s="191"/>
      <c r="Q415" s="198" t="s">
        <v>392</v>
      </c>
      <c r="R415" s="182" t="s">
        <v>98</v>
      </c>
      <c r="S415" s="183" t="s">
        <v>217</v>
      </c>
      <c r="T415" s="183"/>
      <c r="U415" s="185"/>
      <c r="V415" s="186" t="s">
        <v>98</v>
      </c>
      <c r="W415" s="183" t="s">
        <v>218</v>
      </c>
      <c r="X415" s="183"/>
      <c r="Y415" s="185"/>
      <c r="Z415" s="186" t="s">
        <v>98</v>
      </c>
      <c r="AA415" s="204" t="s">
        <v>219</v>
      </c>
      <c r="AB415" s="204"/>
      <c r="AC415" s="204"/>
      <c r="AD415" s="204"/>
      <c r="AE415" s="204"/>
      <c r="AF415" s="204"/>
      <c r="AG415" s="247"/>
      <c r="AH415" s="150" t="s">
        <v>98</v>
      </c>
      <c r="AI415" s="158" t="s">
        <v>224</v>
      </c>
      <c r="AJ415" s="189"/>
      <c r="AK415" s="190"/>
      <c r="AL415" s="150" t="s">
        <v>98</v>
      </c>
      <c r="AM415" s="158" t="s">
        <v>224</v>
      </c>
      <c r="AN415" s="189"/>
      <c r="AO415" s="190"/>
    </row>
    <row r="416" spans="1:41" ht="18.75" hidden="1" customHeight="1">
      <c r="A416" s="135" t="s">
        <v>132</v>
      </c>
      <c r="B416" s="135" t="s">
        <v>196</v>
      </c>
      <c r="C416" s="135" t="s">
        <v>196</v>
      </c>
      <c r="D416" s="135" t="s">
        <v>196</v>
      </c>
      <c r="E416" s="135" t="s">
        <v>196</v>
      </c>
      <c r="F416" s="135" t="s">
        <v>196</v>
      </c>
      <c r="G416" s="135" t="s">
        <v>196</v>
      </c>
      <c r="H416" s="135" t="s">
        <v>196</v>
      </c>
      <c r="I416" s="135" t="s">
        <v>196</v>
      </c>
      <c r="J416" s="176"/>
      <c r="K416" s="177"/>
      <c r="L416" s="178"/>
      <c r="M416" s="179"/>
      <c r="N416" s="160"/>
      <c r="O416" s="180"/>
      <c r="P416" s="191"/>
      <c r="Q416" s="198" t="s">
        <v>24</v>
      </c>
      <c r="R416" s="182" t="s">
        <v>98</v>
      </c>
      <c r="S416" s="183" t="s">
        <v>285</v>
      </c>
      <c r="T416" s="184"/>
      <c r="U416" s="185"/>
      <c r="V416" s="186" t="s">
        <v>98</v>
      </c>
      <c r="W416" s="183" t="s">
        <v>286</v>
      </c>
      <c r="X416" s="187"/>
      <c r="Y416" s="204"/>
      <c r="Z416" s="204"/>
      <c r="AA416" s="204"/>
      <c r="AB416" s="204"/>
      <c r="AC416" s="204"/>
      <c r="AD416" s="204"/>
      <c r="AE416" s="204"/>
      <c r="AF416" s="204"/>
      <c r="AG416" s="247"/>
      <c r="AH416" s="194"/>
      <c r="AI416" s="189"/>
      <c r="AJ416" s="189"/>
      <c r="AK416" s="190"/>
      <c r="AL416" s="194"/>
      <c r="AM416" s="189"/>
      <c r="AN416" s="189"/>
      <c r="AO416" s="190"/>
    </row>
    <row r="417" spans="1:41" ht="19.5" hidden="1" customHeight="1">
      <c r="A417" s="135" t="s">
        <v>132</v>
      </c>
      <c r="B417" s="135" t="s">
        <v>196</v>
      </c>
      <c r="C417" s="135" t="s">
        <v>196</v>
      </c>
      <c r="D417" s="135" t="s">
        <v>196</v>
      </c>
      <c r="E417" s="135" t="s">
        <v>196</v>
      </c>
      <c r="F417" s="135" t="s">
        <v>196</v>
      </c>
      <c r="G417" s="135" t="s">
        <v>196</v>
      </c>
      <c r="H417" s="135" t="s">
        <v>196</v>
      </c>
      <c r="I417" s="135" t="s">
        <v>196</v>
      </c>
      <c r="J417" s="176"/>
      <c r="K417" s="177"/>
      <c r="L417" s="178"/>
      <c r="M417" s="179"/>
      <c r="N417" s="160"/>
      <c r="O417" s="180"/>
      <c r="P417" s="191"/>
      <c r="Q417" s="192" t="s">
        <v>225</v>
      </c>
      <c r="R417" s="182" t="s">
        <v>98</v>
      </c>
      <c r="S417" s="183" t="s">
        <v>222</v>
      </c>
      <c r="T417" s="184"/>
      <c r="U417" s="185"/>
      <c r="V417" s="186" t="s">
        <v>98</v>
      </c>
      <c r="W417" s="183" t="s">
        <v>226</v>
      </c>
      <c r="X417" s="186"/>
      <c r="Y417" s="183"/>
      <c r="Z417" s="187"/>
      <c r="AA417" s="187"/>
      <c r="AB417" s="187"/>
      <c r="AC417" s="187"/>
      <c r="AD417" s="187"/>
      <c r="AE417" s="187"/>
      <c r="AF417" s="187"/>
      <c r="AG417" s="193"/>
      <c r="AH417" s="189"/>
      <c r="AI417" s="189"/>
      <c r="AJ417" s="189"/>
      <c r="AK417" s="190"/>
      <c r="AL417" s="194"/>
      <c r="AM417" s="189"/>
      <c r="AN417" s="189"/>
      <c r="AO417" s="190"/>
    </row>
    <row r="418" spans="1:41" ht="19.5" hidden="1" customHeight="1">
      <c r="A418" s="135" t="s">
        <v>132</v>
      </c>
      <c r="B418" s="135" t="s">
        <v>196</v>
      </c>
      <c r="C418" s="135" t="s">
        <v>196</v>
      </c>
      <c r="D418" s="135" t="s">
        <v>196</v>
      </c>
      <c r="E418" s="135" t="s">
        <v>196</v>
      </c>
      <c r="F418" s="135" t="s">
        <v>196</v>
      </c>
      <c r="G418" s="135" t="s">
        <v>196</v>
      </c>
      <c r="H418" s="135" t="s">
        <v>196</v>
      </c>
      <c r="I418" s="135" t="s">
        <v>196</v>
      </c>
      <c r="J418" s="176"/>
      <c r="K418" s="177"/>
      <c r="L418" s="178"/>
      <c r="M418" s="179"/>
      <c r="N418" s="160"/>
      <c r="O418" s="180"/>
      <c r="P418" s="191"/>
      <c r="Q418" s="192" t="s">
        <v>227</v>
      </c>
      <c r="R418" s="182" t="s">
        <v>98</v>
      </c>
      <c r="S418" s="183" t="s">
        <v>222</v>
      </c>
      <c r="T418" s="184"/>
      <c r="U418" s="185"/>
      <c r="V418" s="186" t="s">
        <v>98</v>
      </c>
      <c r="W418" s="183" t="s">
        <v>226</v>
      </c>
      <c r="X418" s="186"/>
      <c r="Y418" s="183"/>
      <c r="Z418" s="187"/>
      <c r="AA418" s="187"/>
      <c r="AB418" s="187"/>
      <c r="AC418" s="187"/>
      <c r="AD418" s="187"/>
      <c r="AE418" s="187"/>
      <c r="AF418" s="187"/>
      <c r="AG418" s="193"/>
      <c r="AH418" s="189"/>
      <c r="AI418" s="189"/>
      <c r="AJ418" s="189"/>
      <c r="AK418" s="190"/>
      <c r="AL418" s="194"/>
      <c r="AM418" s="189"/>
      <c r="AN418" s="189"/>
      <c r="AO418" s="190"/>
    </row>
    <row r="419" spans="1:41" ht="18.75" hidden="1" customHeight="1">
      <c r="A419" s="135" t="s">
        <v>132</v>
      </c>
      <c r="B419" s="135" t="s">
        <v>196</v>
      </c>
      <c r="C419" s="135" t="s">
        <v>196</v>
      </c>
      <c r="D419" s="135" t="s">
        <v>196</v>
      </c>
      <c r="E419" s="135" t="s">
        <v>196</v>
      </c>
      <c r="F419" s="135" t="s">
        <v>196</v>
      </c>
      <c r="G419" s="135" t="s">
        <v>196</v>
      </c>
      <c r="H419" s="135" t="s">
        <v>196</v>
      </c>
      <c r="I419" s="135" t="s">
        <v>196</v>
      </c>
      <c r="J419" s="176"/>
      <c r="K419" s="177"/>
      <c r="L419" s="178"/>
      <c r="M419" s="179"/>
      <c r="N419" s="160"/>
      <c r="O419" s="180"/>
      <c r="P419" s="191"/>
      <c r="Q419" s="1257" t="s">
        <v>393</v>
      </c>
      <c r="R419" s="1291" t="s">
        <v>98</v>
      </c>
      <c r="S419" s="1292" t="s">
        <v>217</v>
      </c>
      <c r="T419" s="1292"/>
      <c r="U419" s="1293" t="s">
        <v>98</v>
      </c>
      <c r="V419" s="1292" t="s">
        <v>232</v>
      </c>
      <c r="W419" s="1292"/>
      <c r="X419" s="206"/>
      <c r="Y419" s="206"/>
      <c r="Z419" s="206"/>
      <c r="AA419" s="206"/>
      <c r="AB419" s="206"/>
      <c r="AC419" s="206"/>
      <c r="AD419" s="206"/>
      <c r="AE419" s="206"/>
      <c r="AF419" s="206"/>
      <c r="AG419" s="251"/>
      <c r="AH419" s="194"/>
      <c r="AI419" s="189"/>
      <c r="AJ419" s="189"/>
      <c r="AK419" s="190"/>
      <c r="AL419" s="194"/>
      <c r="AM419" s="189"/>
      <c r="AN419" s="189"/>
      <c r="AO419" s="190"/>
    </row>
    <row r="420" spans="1:41" ht="18.75" hidden="1" customHeight="1">
      <c r="A420" s="135" t="s">
        <v>132</v>
      </c>
      <c r="B420" s="135" t="s">
        <v>196</v>
      </c>
      <c r="C420" s="135" t="s">
        <v>196</v>
      </c>
      <c r="D420" s="135" t="s">
        <v>196</v>
      </c>
      <c r="E420" s="135" t="s">
        <v>196</v>
      </c>
      <c r="F420" s="135" t="s">
        <v>196</v>
      </c>
      <c r="G420" s="135" t="s">
        <v>196</v>
      </c>
      <c r="H420" s="135" t="s">
        <v>196</v>
      </c>
      <c r="I420" s="135" t="s">
        <v>196</v>
      </c>
      <c r="J420" s="176"/>
      <c r="K420" s="177"/>
      <c r="L420" s="178"/>
      <c r="M420" s="179"/>
      <c r="N420" s="160"/>
      <c r="O420" s="180"/>
      <c r="P420" s="191"/>
      <c r="Q420" s="1279"/>
      <c r="R420" s="1291"/>
      <c r="S420" s="1292"/>
      <c r="T420" s="1292"/>
      <c r="U420" s="1293"/>
      <c r="V420" s="1292"/>
      <c r="W420" s="1292"/>
      <c r="X420" s="199"/>
      <c r="Y420" s="199"/>
      <c r="Z420" s="199"/>
      <c r="AA420" s="199"/>
      <c r="AB420" s="199"/>
      <c r="AC420" s="199"/>
      <c r="AD420" s="199"/>
      <c r="AE420" s="199"/>
      <c r="AF420" s="199"/>
      <c r="AG420" s="252"/>
      <c r="AH420" s="194"/>
      <c r="AI420" s="189"/>
      <c r="AJ420" s="189"/>
      <c r="AK420" s="190"/>
      <c r="AL420" s="194"/>
      <c r="AM420" s="189"/>
      <c r="AN420" s="189"/>
      <c r="AO420" s="190"/>
    </row>
    <row r="421" spans="1:41" ht="18.75" hidden="1" customHeight="1">
      <c r="A421" s="135" t="s">
        <v>132</v>
      </c>
      <c r="B421" s="135" t="s">
        <v>196</v>
      </c>
      <c r="C421" s="135" t="s">
        <v>196</v>
      </c>
      <c r="D421" s="135" t="s">
        <v>196</v>
      </c>
      <c r="E421" s="135" t="s">
        <v>196</v>
      </c>
      <c r="F421" s="135" t="s">
        <v>196</v>
      </c>
      <c r="G421" s="135" t="s">
        <v>196</v>
      </c>
      <c r="H421" s="135" t="s">
        <v>196</v>
      </c>
      <c r="I421" s="135" t="s">
        <v>196</v>
      </c>
      <c r="J421" s="176"/>
      <c r="K421" s="177"/>
      <c r="L421" s="178"/>
      <c r="M421" s="179"/>
      <c r="N421" s="160"/>
      <c r="O421" s="180"/>
      <c r="P421" s="191"/>
      <c r="Q421" s="198" t="s">
        <v>34</v>
      </c>
      <c r="R421" s="182" t="s">
        <v>98</v>
      </c>
      <c r="S421" s="183" t="s">
        <v>217</v>
      </c>
      <c r="T421" s="184"/>
      <c r="U421" s="186" t="s">
        <v>98</v>
      </c>
      <c r="V421" s="183" t="s">
        <v>232</v>
      </c>
      <c r="W421" s="204"/>
      <c r="X421" s="187"/>
      <c r="Y421" s="187"/>
      <c r="Z421" s="187"/>
      <c r="AA421" s="187"/>
      <c r="AB421" s="187"/>
      <c r="AC421" s="187"/>
      <c r="AD421" s="187"/>
      <c r="AE421" s="187"/>
      <c r="AF421" s="187"/>
      <c r="AG421" s="193"/>
      <c r="AH421" s="194"/>
      <c r="AI421" s="189"/>
      <c r="AJ421" s="189"/>
      <c r="AK421" s="190"/>
      <c r="AL421" s="194"/>
      <c r="AM421" s="189"/>
      <c r="AN421" s="189"/>
      <c r="AO421" s="190"/>
    </row>
    <row r="422" spans="1:41" ht="18.75" hidden="1" customHeight="1">
      <c r="A422" s="135" t="s">
        <v>132</v>
      </c>
      <c r="B422" s="135" t="s">
        <v>196</v>
      </c>
      <c r="C422" s="135" t="s">
        <v>196</v>
      </c>
      <c r="D422" s="135" t="s">
        <v>196</v>
      </c>
      <c r="E422" s="135" t="s">
        <v>196</v>
      </c>
      <c r="F422" s="135" t="s">
        <v>196</v>
      </c>
      <c r="G422" s="135" t="s">
        <v>196</v>
      </c>
      <c r="H422" s="135" t="s">
        <v>196</v>
      </c>
      <c r="I422" s="135" t="s">
        <v>196</v>
      </c>
      <c r="J422" s="176"/>
      <c r="K422" s="177"/>
      <c r="L422" s="178"/>
      <c r="M422" s="179"/>
      <c r="N422" s="160"/>
      <c r="O422" s="180"/>
      <c r="P422" s="191"/>
      <c r="Q422" s="196" t="s">
        <v>233</v>
      </c>
      <c r="R422" s="182" t="s">
        <v>98</v>
      </c>
      <c r="S422" s="183" t="s">
        <v>217</v>
      </c>
      <c r="T422" s="183"/>
      <c r="U422" s="186" t="s">
        <v>98</v>
      </c>
      <c r="V422" s="183" t="s">
        <v>234</v>
      </c>
      <c r="W422" s="183"/>
      <c r="X422" s="186" t="s">
        <v>98</v>
      </c>
      <c r="Y422" s="183" t="s">
        <v>235</v>
      </c>
      <c r="Z422" s="204"/>
      <c r="AA422" s="204"/>
      <c r="AB422" s="204"/>
      <c r="AC422" s="204"/>
      <c r="AD422" s="204"/>
      <c r="AE422" s="204"/>
      <c r="AF422" s="204"/>
      <c r="AG422" s="247"/>
      <c r="AH422" s="194"/>
      <c r="AI422" s="189"/>
      <c r="AJ422" s="189"/>
      <c r="AK422" s="190"/>
      <c r="AL422" s="194"/>
      <c r="AM422" s="189"/>
      <c r="AN422" s="189"/>
      <c r="AO422" s="190"/>
    </row>
    <row r="423" spans="1:41" ht="18.75" hidden="1" customHeight="1">
      <c r="A423" s="135" t="s">
        <v>132</v>
      </c>
      <c r="B423" s="135" t="s">
        <v>196</v>
      </c>
      <c r="C423" s="135" t="s">
        <v>196</v>
      </c>
      <c r="D423" s="135" t="s">
        <v>196</v>
      </c>
      <c r="E423" s="135" t="s">
        <v>196</v>
      </c>
      <c r="F423" s="135" t="s">
        <v>196</v>
      </c>
      <c r="G423" s="135" t="s">
        <v>196</v>
      </c>
      <c r="H423" s="135" t="s">
        <v>196</v>
      </c>
      <c r="I423" s="135" t="s">
        <v>196</v>
      </c>
      <c r="J423" s="176"/>
      <c r="K423" s="177"/>
      <c r="L423" s="178"/>
      <c r="M423" s="179"/>
      <c r="N423" s="160"/>
      <c r="O423" s="180"/>
      <c r="P423" s="191"/>
      <c r="Q423" s="198" t="s">
        <v>394</v>
      </c>
      <c r="R423" s="182" t="s">
        <v>98</v>
      </c>
      <c r="S423" s="183" t="s">
        <v>217</v>
      </c>
      <c r="T423" s="184"/>
      <c r="U423" s="186" t="s">
        <v>98</v>
      </c>
      <c r="V423" s="183" t="s">
        <v>232</v>
      </c>
      <c r="W423" s="204"/>
      <c r="X423" s="187"/>
      <c r="Y423" s="187"/>
      <c r="Z423" s="187"/>
      <c r="AA423" s="187"/>
      <c r="AB423" s="187"/>
      <c r="AC423" s="187"/>
      <c r="AD423" s="187"/>
      <c r="AE423" s="187"/>
      <c r="AF423" s="187"/>
      <c r="AG423" s="193"/>
      <c r="AH423" s="194"/>
      <c r="AI423" s="189"/>
      <c r="AJ423" s="189"/>
      <c r="AK423" s="190"/>
      <c r="AL423" s="194"/>
      <c r="AM423" s="189"/>
      <c r="AN423" s="189"/>
      <c r="AO423" s="190"/>
    </row>
    <row r="424" spans="1:41" ht="18.75" hidden="1" customHeight="1">
      <c r="A424" s="135" t="s">
        <v>132</v>
      </c>
      <c r="B424" s="135" t="s">
        <v>196</v>
      </c>
      <c r="C424" s="135" t="s">
        <v>196</v>
      </c>
      <c r="D424" s="135" t="s">
        <v>196</v>
      </c>
      <c r="E424" s="135" t="s">
        <v>196</v>
      </c>
      <c r="F424" s="135" t="s">
        <v>196</v>
      </c>
      <c r="G424" s="135" t="s">
        <v>196</v>
      </c>
      <c r="H424" s="135" t="s">
        <v>196</v>
      </c>
      <c r="I424" s="135" t="s">
        <v>196</v>
      </c>
      <c r="J424" s="176"/>
      <c r="K424" s="177"/>
      <c r="L424" s="178"/>
      <c r="M424" s="179"/>
      <c r="N424" s="160"/>
      <c r="O424" s="180"/>
      <c r="P424" s="191"/>
      <c r="Q424" s="196" t="s">
        <v>37</v>
      </c>
      <c r="R424" s="182" t="s">
        <v>98</v>
      </c>
      <c r="S424" s="183" t="s">
        <v>217</v>
      </c>
      <c r="T424" s="184"/>
      <c r="U424" s="186" t="s">
        <v>98</v>
      </c>
      <c r="V424" s="183" t="s">
        <v>232</v>
      </c>
      <c r="W424" s="204"/>
      <c r="X424" s="187"/>
      <c r="Y424" s="187"/>
      <c r="Z424" s="187"/>
      <c r="AA424" s="187"/>
      <c r="AB424" s="187"/>
      <c r="AC424" s="187"/>
      <c r="AD424" s="187"/>
      <c r="AE424" s="187"/>
      <c r="AF424" s="187"/>
      <c r="AG424" s="193"/>
      <c r="AH424" s="194"/>
      <c r="AI424" s="189"/>
      <c r="AJ424" s="189"/>
      <c r="AK424" s="190"/>
      <c r="AL424" s="194"/>
      <c r="AM424" s="189"/>
      <c r="AN424" s="189"/>
      <c r="AO424" s="190"/>
    </row>
    <row r="425" spans="1:41" ht="18.75" hidden="1" customHeight="1">
      <c r="A425" s="135" t="s">
        <v>132</v>
      </c>
      <c r="B425" s="135" t="s">
        <v>196</v>
      </c>
      <c r="C425" s="135" t="s">
        <v>196</v>
      </c>
      <c r="D425" s="135" t="s">
        <v>196</v>
      </c>
      <c r="E425" s="135" t="s">
        <v>196</v>
      </c>
      <c r="F425" s="135" t="s">
        <v>196</v>
      </c>
      <c r="G425" s="135" t="s">
        <v>196</v>
      </c>
      <c r="H425" s="135" t="s">
        <v>196</v>
      </c>
      <c r="I425" s="135" t="s">
        <v>196</v>
      </c>
      <c r="J425" s="176"/>
      <c r="K425" s="177"/>
      <c r="L425" s="178"/>
      <c r="M425" s="179"/>
      <c r="N425" s="160"/>
      <c r="O425" s="180"/>
      <c r="P425" s="191"/>
      <c r="Q425" s="198" t="s">
        <v>395</v>
      </c>
      <c r="R425" s="182" t="s">
        <v>98</v>
      </c>
      <c r="S425" s="183" t="s">
        <v>217</v>
      </c>
      <c r="T425" s="183"/>
      <c r="U425" s="186" t="s">
        <v>98</v>
      </c>
      <c r="V425" s="183" t="s">
        <v>229</v>
      </c>
      <c r="W425" s="183"/>
      <c r="X425" s="186" t="s">
        <v>98</v>
      </c>
      <c r="Y425" s="183" t="s">
        <v>396</v>
      </c>
      <c r="Z425" s="204"/>
      <c r="AA425" s="204"/>
      <c r="AB425" s="204"/>
      <c r="AC425" s="204"/>
      <c r="AD425" s="204"/>
      <c r="AE425" s="204"/>
      <c r="AF425" s="204"/>
      <c r="AG425" s="247"/>
      <c r="AH425" s="194"/>
      <c r="AI425" s="189"/>
      <c r="AJ425" s="189"/>
      <c r="AK425" s="190"/>
      <c r="AL425" s="194"/>
      <c r="AM425" s="189"/>
      <c r="AN425" s="189"/>
      <c r="AO425" s="190"/>
    </row>
    <row r="426" spans="1:41" ht="18.75" hidden="1" customHeight="1">
      <c r="A426" s="135" t="s">
        <v>132</v>
      </c>
      <c r="B426" s="135" t="s">
        <v>196</v>
      </c>
      <c r="C426" s="135" t="s">
        <v>196</v>
      </c>
      <c r="D426" s="135" t="s">
        <v>196</v>
      </c>
      <c r="E426" s="135" t="s">
        <v>196</v>
      </c>
      <c r="F426" s="135" t="s">
        <v>196</v>
      </c>
      <c r="G426" s="135" t="s">
        <v>196</v>
      </c>
      <c r="H426" s="135" t="s">
        <v>196</v>
      </c>
      <c r="I426" s="135" t="s">
        <v>196</v>
      </c>
      <c r="J426" s="176"/>
      <c r="K426" s="177"/>
      <c r="L426" s="178"/>
      <c r="M426" s="179"/>
      <c r="N426" s="160"/>
      <c r="O426" s="180"/>
      <c r="P426" s="191"/>
      <c r="Q426" s="198" t="s">
        <v>397</v>
      </c>
      <c r="R426" s="182" t="s">
        <v>98</v>
      </c>
      <c r="S426" s="183" t="s">
        <v>217</v>
      </c>
      <c r="T426" s="183"/>
      <c r="U426" s="186" t="s">
        <v>98</v>
      </c>
      <c r="V426" s="183" t="s">
        <v>235</v>
      </c>
      <c r="W426" s="183"/>
      <c r="X426" s="186" t="s">
        <v>98</v>
      </c>
      <c r="Y426" s="183" t="s">
        <v>398</v>
      </c>
      <c r="Z426" s="204"/>
      <c r="AA426" s="204"/>
      <c r="AB426" s="204"/>
      <c r="AC426" s="204"/>
      <c r="AD426" s="204"/>
      <c r="AE426" s="204"/>
      <c r="AF426" s="204"/>
      <c r="AG426" s="247"/>
      <c r="AH426" s="194"/>
      <c r="AI426" s="189"/>
      <c r="AJ426" s="189"/>
      <c r="AK426" s="190"/>
      <c r="AL426" s="194"/>
      <c r="AM426" s="189"/>
      <c r="AN426" s="189"/>
      <c r="AO426" s="190"/>
    </row>
    <row r="427" spans="1:41" ht="18.75" hidden="1" customHeight="1">
      <c r="A427" s="135" t="s">
        <v>132</v>
      </c>
      <c r="B427" s="135" t="s">
        <v>196</v>
      </c>
      <c r="C427" s="135" t="s">
        <v>196</v>
      </c>
      <c r="D427" s="135" t="s">
        <v>196</v>
      </c>
      <c r="E427" s="135" t="s">
        <v>196</v>
      </c>
      <c r="F427" s="135" t="s">
        <v>196</v>
      </c>
      <c r="G427" s="135" t="s">
        <v>196</v>
      </c>
      <c r="H427" s="135" t="s">
        <v>196</v>
      </c>
      <c r="I427" s="135" t="s">
        <v>196</v>
      </c>
      <c r="J427" s="176"/>
      <c r="K427" s="177"/>
      <c r="L427" s="178"/>
      <c r="M427" s="179"/>
      <c r="N427" s="160"/>
      <c r="O427" s="180"/>
      <c r="P427" s="191"/>
      <c r="Q427" s="198" t="s">
        <v>399</v>
      </c>
      <c r="R427" s="182" t="s">
        <v>98</v>
      </c>
      <c r="S427" s="183" t="s">
        <v>217</v>
      </c>
      <c r="T427" s="184"/>
      <c r="U427" s="186" t="s">
        <v>98</v>
      </c>
      <c r="V427" s="183" t="s">
        <v>232</v>
      </c>
      <c r="W427" s="204"/>
      <c r="X427" s="187"/>
      <c r="Y427" s="187"/>
      <c r="Z427" s="187"/>
      <c r="AA427" s="187"/>
      <c r="AB427" s="187"/>
      <c r="AC427" s="187"/>
      <c r="AD427" s="187"/>
      <c r="AE427" s="187"/>
      <c r="AF427" s="187"/>
      <c r="AG427" s="193"/>
      <c r="AH427" s="194"/>
      <c r="AI427" s="189"/>
      <c r="AJ427" s="189"/>
      <c r="AK427" s="190"/>
      <c r="AL427" s="194"/>
      <c r="AM427" s="189"/>
      <c r="AN427" s="189"/>
      <c r="AO427" s="190"/>
    </row>
    <row r="428" spans="1:41" ht="18.75" hidden="1" customHeight="1">
      <c r="A428" s="135" t="s">
        <v>132</v>
      </c>
      <c r="B428" s="135" t="s">
        <v>196</v>
      </c>
      <c r="C428" s="135" t="s">
        <v>196</v>
      </c>
      <c r="D428" s="135" t="s">
        <v>196</v>
      </c>
      <c r="E428" s="135" t="s">
        <v>196</v>
      </c>
      <c r="F428" s="135" t="s">
        <v>196</v>
      </c>
      <c r="G428" s="135" t="s">
        <v>196</v>
      </c>
      <c r="H428" s="135" t="s">
        <v>196</v>
      </c>
      <c r="I428" s="135" t="s">
        <v>196</v>
      </c>
      <c r="J428" s="176"/>
      <c r="K428" s="177"/>
      <c r="L428" s="178"/>
      <c r="M428" s="179"/>
      <c r="N428" s="160"/>
      <c r="O428" s="180"/>
      <c r="P428" s="191"/>
      <c r="Q428" s="264" t="s">
        <v>400</v>
      </c>
      <c r="R428" s="237" t="s">
        <v>98</v>
      </c>
      <c r="S428" s="199" t="s">
        <v>217</v>
      </c>
      <c r="T428" s="238"/>
      <c r="U428" s="239" t="s">
        <v>98</v>
      </c>
      <c r="V428" s="199" t="s">
        <v>232</v>
      </c>
      <c r="W428" s="244"/>
      <c r="X428" s="244"/>
      <c r="Y428" s="244"/>
      <c r="Z428" s="250"/>
      <c r="AA428" s="250"/>
      <c r="AB428" s="250"/>
      <c r="AC428" s="250"/>
      <c r="AD428" s="250"/>
      <c r="AE428" s="250"/>
      <c r="AF428" s="250"/>
      <c r="AG428" s="257"/>
      <c r="AH428" s="194"/>
      <c r="AI428" s="189"/>
      <c r="AJ428" s="189"/>
      <c r="AK428" s="190"/>
      <c r="AL428" s="194"/>
      <c r="AM428" s="189"/>
      <c r="AN428" s="189"/>
      <c r="AO428" s="190"/>
    </row>
    <row r="429" spans="1:41" ht="18.75" hidden="1" customHeight="1">
      <c r="A429" s="135" t="s">
        <v>132</v>
      </c>
      <c r="B429" s="135" t="s">
        <v>196</v>
      </c>
      <c r="C429" s="135" t="s">
        <v>196</v>
      </c>
      <c r="D429" s="135" t="s">
        <v>196</v>
      </c>
      <c r="E429" s="135" t="s">
        <v>196</v>
      </c>
      <c r="F429" s="135" t="s">
        <v>196</v>
      </c>
      <c r="G429" s="135" t="s">
        <v>196</v>
      </c>
      <c r="H429" s="135" t="s">
        <v>196</v>
      </c>
      <c r="I429" s="135" t="s">
        <v>196</v>
      </c>
      <c r="J429" s="176"/>
      <c r="K429" s="177"/>
      <c r="L429" s="178"/>
      <c r="M429" s="179"/>
      <c r="N429" s="160"/>
      <c r="O429" s="180"/>
      <c r="P429" s="191"/>
      <c r="Q429" s="198" t="s">
        <v>99</v>
      </c>
      <c r="R429" s="182" t="s">
        <v>98</v>
      </c>
      <c r="S429" s="183" t="s">
        <v>217</v>
      </c>
      <c r="T429" s="187"/>
      <c r="U429" s="186" t="s">
        <v>98</v>
      </c>
      <c r="V429" s="183" t="s">
        <v>294</v>
      </c>
      <c r="W429" s="187"/>
      <c r="X429" s="187"/>
      <c r="Y429" s="187"/>
      <c r="Z429" s="186" t="s">
        <v>98</v>
      </c>
      <c r="AA429" s="204" t="s">
        <v>401</v>
      </c>
      <c r="AB429" s="187"/>
      <c r="AC429" s="187"/>
      <c r="AD429" s="187"/>
      <c r="AE429" s="187"/>
      <c r="AF429" s="187"/>
      <c r="AG429" s="193"/>
      <c r="AH429" s="194"/>
      <c r="AI429" s="189"/>
      <c r="AJ429" s="189"/>
      <c r="AK429" s="190"/>
      <c r="AL429" s="194"/>
      <c r="AM429" s="189"/>
      <c r="AN429" s="189"/>
      <c r="AO429" s="190"/>
    </row>
    <row r="430" spans="1:41" ht="18.75" hidden="1" customHeight="1">
      <c r="A430" s="135" t="s">
        <v>132</v>
      </c>
      <c r="B430" s="135" t="s">
        <v>196</v>
      </c>
      <c r="C430" s="135" t="s">
        <v>196</v>
      </c>
      <c r="D430" s="135" t="s">
        <v>196</v>
      </c>
      <c r="E430" s="135" t="s">
        <v>196</v>
      </c>
      <c r="F430" s="135" t="s">
        <v>196</v>
      </c>
      <c r="G430" s="135" t="s">
        <v>196</v>
      </c>
      <c r="H430" s="135" t="s">
        <v>196</v>
      </c>
      <c r="I430" s="135" t="s">
        <v>196</v>
      </c>
      <c r="J430" s="176"/>
      <c r="K430" s="177"/>
      <c r="L430" s="178"/>
      <c r="M430" s="179"/>
      <c r="N430" s="160"/>
      <c r="O430" s="180"/>
      <c r="P430" s="191"/>
      <c r="Q430" s="1257" t="s">
        <v>296</v>
      </c>
      <c r="R430" s="1291" t="s">
        <v>98</v>
      </c>
      <c r="S430" s="1292" t="s">
        <v>217</v>
      </c>
      <c r="T430" s="1292"/>
      <c r="U430" s="1293" t="s">
        <v>98</v>
      </c>
      <c r="V430" s="1292" t="s">
        <v>232</v>
      </c>
      <c r="W430" s="1292"/>
      <c r="X430" s="206"/>
      <c r="Y430" s="206"/>
      <c r="Z430" s="206"/>
      <c r="AA430" s="206"/>
      <c r="AB430" s="206"/>
      <c r="AC430" s="206"/>
      <c r="AD430" s="206"/>
      <c r="AE430" s="206"/>
      <c r="AF430" s="206"/>
      <c r="AG430" s="251"/>
      <c r="AH430" s="194"/>
      <c r="AI430" s="189"/>
      <c r="AJ430" s="189"/>
      <c r="AK430" s="190"/>
      <c r="AL430" s="194"/>
      <c r="AM430" s="189"/>
      <c r="AN430" s="189"/>
      <c r="AO430" s="190"/>
    </row>
    <row r="431" spans="1:41" ht="18.75" hidden="1" customHeight="1">
      <c r="A431" s="135" t="s">
        <v>132</v>
      </c>
      <c r="B431" s="135" t="s">
        <v>196</v>
      </c>
      <c r="C431" s="135" t="s">
        <v>196</v>
      </c>
      <c r="D431" s="135" t="s">
        <v>196</v>
      </c>
      <c r="E431" s="135" t="s">
        <v>196</v>
      </c>
      <c r="F431" s="135" t="s">
        <v>196</v>
      </c>
      <c r="G431" s="135" t="s">
        <v>196</v>
      </c>
      <c r="H431" s="135" t="s">
        <v>196</v>
      </c>
      <c r="I431" s="135" t="s">
        <v>196</v>
      </c>
      <c r="J431" s="176"/>
      <c r="K431" s="177"/>
      <c r="L431" s="178"/>
      <c r="M431" s="179"/>
      <c r="N431" s="160"/>
      <c r="O431" s="180"/>
      <c r="P431" s="191"/>
      <c r="Q431" s="1279"/>
      <c r="R431" s="1291"/>
      <c r="S431" s="1292"/>
      <c r="T431" s="1292"/>
      <c r="U431" s="1293"/>
      <c r="V431" s="1292"/>
      <c r="W431" s="1292"/>
      <c r="X431" s="199"/>
      <c r="Y431" s="199"/>
      <c r="Z431" s="199"/>
      <c r="AA431" s="199"/>
      <c r="AB431" s="199"/>
      <c r="AC431" s="199"/>
      <c r="AD431" s="199"/>
      <c r="AE431" s="199"/>
      <c r="AF431" s="199"/>
      <c r="AG431" s="252"/>
      <c r="AH431" s="194"/>
      <c r="AI431" s="189"/>
      <c r="AJ431" s="189"/>
      <c r="AK431" s="190"/>
      <c r="AL431" s="194"/>
      <c r="AM431" s="189"/>
      <c r="AN431" s="189"/>
      <c r="AO431" s="190"/>
    </row>
    <row r="432" spans="1:41" ht="18.75" hidden="1" customHeight="1">
      <c r="A432" s="135" t="s">
        <v>132</v>
      </c>
      <c r="B432" s="135" t="s">
        <v>196</v>
      </c>
      <c r="C432" s="135" t="s">
        <v>196</v>
      </c>
      <c r="D432" s="135" t="s">
        <v>196</v>
      </c>
      <c r="E432" s="135" t="s">
        <v>196</v>
      </c>
      <c r="F432" s="135" t="s">
        <v>196</v>
      </c>
      <c r="G432" s="135" t="s">
        <v>196</v>
      </c>
      <c r="H432" s="135" t="s">
        <v>196</v>
      </c>
      <c r="I432" s="135" t="s">
        <v>196</v>
      </c>
      <c r="J432" s="176"/>
      <c r="K432" s="177"/>
      <c r="L432" s="178"/>
      <c r="M432" s="150" t="s">
        <v>98</v>
      </c>
      <c r="N432" s="160" t="s">
        <v>402</v>
      </c>
      <c r="O432" s="180"/>
      <c r="P432" s="191"/>
      <c r="Q432" s="198" t="s">
        <v>403</v>
      </c>
      <c r="R432" s="182" t="s">
        <v>98</v>
      </c>
      <c r="S432" s="183" t="s">
        <v>217</v>
      </c>
      <c r="T432" s="184"/>
      <c r="U432" s="186" t="s">
        <v>98</v>
      </c>
      <c r="V432" s="183" t="s">
        <v>232</v>
      </c>
      <c r="W432" s="204"/>
      <c r="X432" s="187"/>
      <c r="Y432" s="187"/>
      <c r="Z432" s="187"/>
      <c r="AA432" s="187"/>
      <c r="AB432" s="187"/>
      <c r="AC432" s="187"/>
      <c r="AD432" s="187"/>
      <c r="AE432" s="187"/>
      <c r="AF432" s="187"/>
      <c r="AG432" s="193"/>
      <c r="AH432" s="194"/>
      <c r="AI432" s="189"/>
      <c r="AJ432" s="189"/>
      <c r="AK432" s="190"/>
      <c r="AL432" s="194"/>
      <c r="AM432" s="189"/>
      <c r="AN432" s="189"/>
      <c r="AO432" s="190"/>
    </row>
    <row r="433" spans="1:41" ht="18.75" hidden="1" customHeight="1">
      <c r="A433" s="135" t="s">
        <v>132</v>
      </c>
      <c r="B433" s="135" t="s">
        <v>196</v>
      </c>
      <c r="C433" s="135" t="s">
        <v>196</v>
      </c>
      <c r="D433" s="135" t="s">
        <v>196</v>
      </c>
      <c r="E433" s="135" t="s">
        <v>196</v>
      </c>
      <c r="F433" s="135" t="s">
        <v>196</v>
      </c>
      <c r="G433" s="135" t="s">
        <v>196</v>
      </c>
      <c r="H433" s="135" t="s">
        <v>196</v>
      </c>
      <c r="I433" s="135" t="s">
        <v>196</v>
      </c>
      <c r="J433" s="157" t="s">
        <v>98</v>
      </c>
      <c r="K433" s="177">
        <v>21</v>
      </c>
      <c r="L433" s="178" t="s">
        <v>404</v>
      </c>
      <c r="M433" s="150" t="s">
        <v>98</v>
      </c>
      <c r="N433" s="160" t="s">
        <v>405</v>
      </c>
      <c r="O433" s="180"/>
      <c r="P433" s="191"/>
      <c r="Q433" s="198" t="s">
        <v>406</v>
      </c>
      <c r="R433" s="182" t="s">
        <v>98</v>
      </c>
      <c r="S433" s="183" t="s">
        <v>285</v>
      </c>
      <c r="T433" s="184"/>
      <c r="U433" s="185"/>
      <c r="V433" s="186" t="s">
        <v>98</v>
      </c>
      <c r="W433" s="183" t="s">
        <v>286</v>
      </c>
      <c r="X433" s="187"/>
      <c r="Y433" s="187"/>
      <c r="Z433" s="187"/>
      <c r="AA433" s="187"/>
      <c r="AB433" s="187"/>
      <c r="AC433" s="187"/>
      <c r="AD433" s="187"/>
      <c r="AE433" s="187"/>
      <c r="AF433" s="187"/>
      <c r="AG433" s="193"/>
      <c r="AH433" s="194"/>
      <c r="AI433" s="189"/>
      <c r="AJ433" s="189"/>
      <c r="AK433" s="190"/>
      <c r="AL433" s="194"/>
      <c r="AM433" s="189"/>
      <c r="AN433" s="189"/>
      <c r="AO433" s="190"/>
    </row>
    <row r="434" spans="1:41" ht="19.5" hidden="1" customHeight="1">
      <c r="A434" s="135" t="s">
        <v>132</v>
      </c>
      <c r="B434" s="135" t="s">
        <v>196</v>
      </c>
      <c r="C434" s="135" t="s">
        <v>196</v>
      </c>
      <c r="D434" s="135" t="s">
        <v>196</v>
      </c>
      <c r="E434" s="135" t="s">
        <v>196</v>
      </c>
      <c r="F434" s="135" t="s">
        <v>196</v>
      </c>
      <c r="G434" s="135" t="s">
        <v>196</v>
      </c>
      <c r="H434" s="135" t="s">
        <v>196</v>
      </c>
      <c r="I434" s="135" t="s">
        <v>196</v>
      </c>
      <c r="J434" s="176"/>
      <c r="K434" s="177"/>
      <c r="L434" s="178"/>
      <c r="M434" s="150" t="s">
        <v>98</v>
      </c>
      <c r="N434" s="160" t="s">
        <v>407</v>
      </c>
      <c r="O434" s="180"/>
      <c r="P434" s="191"/>
      <c r="Q434" s="192" t="s">
        <v>50</v>
      </c>
      <c r="R434" s="182" t="s">
        <v>98</v>
      </c>
      <c r="S434" s="183" t="s">
        <v>217</v>
      </c>
      <c r="T434" s="183"/>
      <c r="U434" s="186" t="s">
        <v>98</v>
      </c>
      <c r="V434" s="183" t="s">
        <v>232</v>
      </c>
      <c r="W434" s="183"/>
      <c r="X434" s="187"/>
      <c r="Y434" s="183"/>
      <c r="Z434" s="187"/>
      <c r="AA434" s="187"/>
      <c r="AB434" s="187"/>
      <c r="AC434" s="187"/>
      <c r="AD434" s="187"/>
      <c r="AE434" s="187"/>
      <c r="AF434" s="187"/>
      <c r="AG434" s="193"/>
      <c r="AH434" s="189"/>
      <c r="AI434" s="189"/>
      <c r="AJ434" s="189"/>
      <c r="AK434" s="190"/>
      <c r="AL434" s="194"/>
      <c r="AM434" s="189"/>
      <c r="AN434" s="189"/>
      <c r="AO434" s="190"/>
    </row>
    <row r="435" spans="1:41" ht="18.75" hidden="1" customHeight="1">
      <c r="A435" s="135" t="s">
        <v>132</v>
      </c>
      <c r="B435" s="135" t="s">
        <v>196</v>
      </c>
      <c r="C435" s="135" t="s">
        <v>196</v>
      </c>
      <c r="D435" s="135" t="s">
        <v>196</v>
      </c>
      <c r="E435" s="135" t="s">
        <v>196</v>
      </c>
      <c r="F435" s="135" t="s">
        <v>196</v>
      </c>
      <c r="G435" s="135" t="s">
        <v>196</v>
      </c>
      <c r="H435" s="135" t="s">
        <v>196</v>
      </c>
      <c r="I435" s="135" t="s">
        <v>196</v>
      </c>
      <c r="J435" s="176"/>
      <c r="K435" s="177"/>
      <c r="L435" s="178"/>
      <c r="M435" s="150" t="s">
        <v>98</v>
      </c>
      <c r="N435" s="160" t="s">
        <v>408</v>
      </c>
      <c r="O435" s="180"/>
      <c r="P435" s="191"/>
      <c r="Q435" s="198" t="s">
        <v>309</v>
      </c>
      <c r="R435" s="182" t="s">
        <v>98</v>
      </c>
      <c r="S435" s="183" t="s">
        <v>217</v>
      </c>
      <c r="T435" s="184"/>
      <c r="U435" s="186" t="s">
        <v>98</v>
      </c>
      <c r="V435" s="183" t="s">
        <v>232</v>
      </c>
      <c r="W435" s="204"/>
      <c r="X435" s="187"/>
      <c r="Y435" s="187"/>
      <c r="Z435" s="187"/>
      <c r="AA435" s="187"/>
      <c r="AB435" s="187"/>
      <c r="AC435" s="187"/>
      <c r="AD435" s="187"/>
      <c r="AE435" s="187"/>
      <c r="AF435" s="187"/>
      <c r="AG435" s="193"/>
      <c r="AH435" s="194"/>
      <c r="AI435" s="189"/>
      <c r="AJ435" s="189"/>
      <c r="AK435" s="190"/>
      <c r="AL435" s="194"/>
      <c r="AM435" s="189"/>
      <c r="AN435" s="189"/>
      <c r="AO435" s="190"/>
    </row>
    <row r="436" spans="1:41" ht="18.75" hidden="1" customHeight="1">
      <c r="A436" s="135" t="s">
        <v>132</v>
      </c>
      <c r="B436" s="135" t="s">
        <v>196</v>
      </c>
      <c r="C436" s="135" t="s">
        <v>196</v>
      </c>
      <c r="D436" s="135" t="s">
        <v>196</v>
      </c>
      <c r="E436" s="135" t="s">
        <v>196</v>
      </c>
      <c r="F436" s="135" t="s">
        <v>196</v>
      </c>
      <c r="G436" s="135" t="s">
        <v>196</v>
      </c>
      <c r="H436" s="135" t="s">
        <v>196</v>
      </c>
      <c r="I436" s="135" t="s">
        <v>196</v>
      </c>
      <c r="J436" s="176"/>
      <c r="K436" s="177"/>
      <c r="L436" s="178"/>
      <c r="M436" s="179"/>
      <c r="N436" s="160"/>
      <c r="O436" s="180"/>
      <c r="P436" s="191"/>
      <c r="Q436" s="181" t="s">
        <v>56</v>
      </c>
      <c r="R436" s="182" t="s">
        <v>98</v>
      </c>
      <c r="S436" s="183" t="s">
        <v>217</v>
      </c>
      <c r="T436" s="183"/>
      <c r="U436" s="186" t="s">
        <v>98</v>
      </c>
      <c r="V436" s="183" t="s">
        <v>229</v>
      </c>
      <c r="W436" s="183"/>
      <c r="X436" s="186" t="s">
        <v>98</v>
      </c>
      <c r="Y436" s="183" t="s">
        <v>230</v>
      </c>
      <c r="Z436" s="187"/>
      <c r="AA436" s="187"/>
      <c r="AB436" s="187"/>
      <c r="AC436" s="187"/>
      <c r="AD436" s="187"/>
      <c r="AE436" s="187"/>
      <c r="AF436" s="187"/>
      <c r="AG436" s="193"/>
      <c r="AH436" s="194"/>
      <c r="AI436" s="189"/>
      <c r="AJ436" s="189"/>
      <c r="AK436" s="190"/>
      <c r="AL436" s="194"/>
      <c r="AM436" s="189"/>
      <c r="AN436" s="189"/>
      <c r="AO436" s="190"/>
    </row>
    <row r="437" spans="1:41" ht="18.75" hidden="1" customHeight="1">
      <c r="A437" s="135" t="s">
        <v>132</v>
      </c>
      <c r="B437" s="135" t="s">
        <v>196</v>
      </c>
      <c r="C437" s="135" t="s">
        <v>196</v>
      </c>
      <c r="D437" s="135" t="s">
        <v>196</v>
      </c>
      <c r="E437" s="135" t="s">
        <v>196</v>
      </c>
      <c r="F437" s="135" t="s">
        <v>196</v>
      </c>
      <c r="G437" s="135" t="s">
        <v>196</v>
      </c>
      <c r="H437" s="135" t="s">
        <v>196</v>
      </c>
      <c r="I437" s="135" t="s">
        <v>196</v>
      </c>
      <c r="J437" s="176"/>
      <c r="K437" s="177"/>
      <c r="L437" s="178"/>
      <c r="M437" s="179"/>
      <c r="N437" s="160"/>
      <c r="O437" s="180"/>
      <c r="P437" s="191"/>
      <c r="Q437" s="201" t="s">
        <v>255</v>
      </c>
      <c r="R437" s="182" t="s">
        <v>98</v>
      </c>
      <c r="S437" s="183" t="s">
        <v>217</v>
      </c>
      <c r="T437" s="183"/>
      <c r="U437" s="186" t="s">
        <v>98</v>
      </c>
      <c r="V437" s="183" t="s">
        <v>229</v>
      </c>
      <c r="W437" s="183"/>
      <c r="X437" s="186" t="s">
        <v>98</v>
      </c>
      <c r="Y437" s="183" t="s">
        <v>230</v>
      </c>
      <c r="Z437" s="187"/>
      <c r="AA437" s="187"/>
      <c r="AB437" s="187"/>
      <c r="AC437" s="187"/>
      <c r="AD437" s="202"/>
      <c r="AE437" s="202"/>
      <c r="AF437" s="202"/>
      <c r="AG437" s="203"/>
      <c r="AH437" s="194"/>
      <c r="AI437" s="189"/>
      <c r="AJ437" s="189"/>
      <c r="AK437" s="190"/>
      <c r="AL437" s="194"/>
      <c r="AM437" s="189"/>
      <c r="AN437" s="189"/>
      <c r="AO437" s="190"/>
    </row>
    <row r="438" spans="1:41" ht="18.75" hidden="1" customHeight="1">
      <c r="A438" s="135" t="s">
        <v>132</v>
      </c>
      <c r="B438" s="135" t="s">
        <v>196</v>
      </c>
      <c r="C438" s="135" t="s">
        <v>196</v>
      </c>
      <c r="D438" s="135" t="s">
        <v>196</v>
      </c>
      <c r="E438" s="135" t="s">
        <v>196</v>
      </c>
      <c r="F438" s="135" t="s">
        <v>196</v>
      </c>
      <c r="G438" s="135" t="s">
        <v>196</v>
      </c>
      <c r="H438" s="135" t="s">
        <v>196</v>
      </c>
      <c r="I438" s="135" t="s">
        <v>196</v>
      </c>
      <c r="J438" s="176"/>
      <c r="K438" s="177"/>
      <c r="L438" s="178"/>
      <c r="M438" s="179"/>
      <c r="N438" s="160"/>
      <c r="O438" s="180"/>
      <c r="P438" s="191"/>
      <c r="Q438" s="1257" t="s">
        <v>409</v>
      </c>
      <c r="R438" s="1291" t="s">
        <v>98</v>
      </c>
      <c r="S438" s="1292" t="s">
        <v>217</v>
      </c>
      <c r="T438" s="1292"/>
      <c r="U438" s="1293" t="s">
        <v>98</v>
      </c>
      <c r="V438" s="1292" t="s">
        <v>410</v>
      </c>
      <c r="W438" s="1292"/>
      <c r="X438" s="1293" t="s">
        <v>98</v>
      </c>
      <c r="Y438" s="1292" t="s">
        <v>411</v>
      </c>
      <c r="Z438" s="1292"/>
      <c r="AA438" s="1293" t="s">
        <v>98</v>
      </c>
      <c r="AB438" s="1292" t="s">
        <v>412</v>
      </c>
      <c r="AC438" s="1292"/>
      <c r="AD438" s="206"/>
      <c r="AE438" s="206"/>
      <c r="AF438" s="206"/>
      <c r="AG438" s="251"/>
      <c r="AH438" s="194"/>
      <c r="AI438" s="189"/>
      <c r="AJ438" s="189"/>
      <c r="AK438" s="190"/>
      <c r="AL438" s="194"/>
      <c r="AM438" s="189"/>
      <c r="AN438" s="189"/>
      <c r="AO438" s="190"/>
    </row>
    <row r="439" spans="1:41" ht="18.75" hidden="1" customHeight="1">
      <c r="A439" s="135" t="s">
        <v>132</v>
      </c>
      <c r="B439" s="135" t="s">
        <v>196</v>
      </c>
      <c r="C439" s="135" t="s">
        <v>196</v>
      </c>
      <c r="D439" s="135" t="s">
        <v>196</v>
      </c>
      <c r="E439" s="135" t="s">
        <v>196</v>
      </c>
      <c r="F439" s="135" t="s">
        <v>196</v>
      </c>
      <c r="G439" s="135" t="s">
        <v>196</v>
      </c>
      <c r="H439" s="135" t="s">
        <v>196</v>
      </c>
      <c r="I439" s="135" t="s">
        <v>196</v>
      </c>
      <c r="J439" s="176"/>
      <c r="K439" s="177"/>
      <c r="L439" s="178"/>
      <c r="M439" s="179"/>
      <c r="N439" s="160"/>
      <c r="O439" s="180"/>
      <c r="P439" s="191"/>
      <c r="Q439" s="1279"/>
      <c r="R439" s="1291"/>
      <c r="S439" s="1292"/>
      <c r="T439" s="1292"/>
      <c r="U439" s="1293"/>
      <c r="V439" s="1292"/>
      <c r="W439" s="1292"/>
      <c r="X439" s="1293"/>
      <c r="Y439" s="1292"/>
      <c r="Z439" s="1292"/>
      <c r="AA439" s="1293"/>
      <c r="AB439" s="1292"/>
      <c r="AC439" s="1292"/>
      <c r="AD439" s="199"/>
      <c r="AE439" s="199"/>
      <c r="AF439" s="199"/>
      <c r="AG439" s="252"/>
      <c r="AH439" s="194"/>
      <c r="AI439" s="189"/>
      <c r="AJ439" s="189"/>
      <c r="AK439" s="190"/>
      <c r="AL439" s="194"/>
      <c r="AM439" s="189"/>
      <c r="AN439" s="189"/>
      <c r="AO439" s="190"/>
    </row>
    <row r="440" spans="1:41" ht="18.75" hidden="1" customHeight="1">
      <c r="A440" s="135" t="s">
        <v>132</v>
      </c>
      <c r="B440" s="135" t="s">
        <v>196</v>
      </c>
      <c r="C440" s="135" t="s">
        <v>196</v>
      </c>
      <c r="D440" s="135" t="s">
        <v>196</v>
      </c>
      <c r="E440" s="135" t="s">
        <v>196</v>
      </c>
      <c r="F440" s="135" t="s">
        <v>196</v>
      </c>
      <c r="G440" s="135" t="s">
        <v>196</v>
      </c>
      <c r="H440" s="135" t="s">
        <v>196</v>
      </c>
      <c r="I440" s="135" t="s">
        <v>196</v>
      </c>
      <c r="J440" s="176"/>
      <c r="K440" s="177"/>
      <c r="L440" s="178"/>
      <c r="M440" s="179"/>
      <c r="N440" s="160"/>
      <c r="O440" s="180"/>
      <c r="P440" s="191"/>
      <c r="Q440" s="1257" t="s">
        <v>413</v>
      </c>
      <c r="R440" s="1291" t="s">
        <v>98</v>
      </c>
      <c r="S440" s="1292" t="s">
        <v>217</v>
      </c>
      <c r="T440" s="1292"/>
      <c r="U440" s="1293" t="s">
        <v>98</v>
      </c>
      <c r="V440" s="1292" t="s">
        <v>410</v>
      </c>
      <c r="W440" s="1292"/>
      <c r="X440" s="1293" t="s">
        <v>98</v>
      </c>
      <c r="Y440" s="1292" t="s">
        <v>411</v>
      </c>
      <c r="Z440" s="1292"/>
      <c r="AA440" s="1293" t="s">
        <v>98</v>
      </c>
      <c r="AB440" s="1292" t="s">
        <v>412</v>
      </c>
      <c r="AC440" s="1292"/>
      <c r="AD440" s="206"/>
      <c r="AE440" s="206"/>
      <c r="AF440" s="206"/>
      <c r="AG440" s="251"/>
      <c r="AH440" s="194"/>
      <c r="AI440" s="189"/>
      <c r="AJ440" s="189"/>
      <c r="AK440" s="190"/>
      <c r="AL440" s="194"/>
      <c r="AM440" s="189"/>
      <c r="AN440" s="189"/>
      <c r="AO440" s="190"/>
    </row>
    <row r="441" spans="1:41" ht="18.75" hidden="1" customHeight="1">
      <c r="A441" s="135" t="s">
        <v>132</v>
      </c>
      <c r="B441" s="135" t="s">
        <v>196</v>
      </c>
      <c r="C441" s="135" t="s">
        <v>196</v>
      </c>
      <c r="D441" s="135" t="s">
        <v>196</v>
      </c>
      <c r="E441" s="135" t="s">
        <v>196</v>
      </c>
      <c r="F441" s="135" t="s">
        <v>196</v>
      </c>
      <c r="G441" s="135" t="s">
        <v>196</v>
      </c>
      <c r="H441" s="135" t="s">
        <v>196</v>
      </c>
      <c r="I441" s="135" t="s">
        <v>196</v>
      </c>
      <c r="J441" s="176"/>
      <c r="K441" s="177"/>
      <c r="L441" s="178"/>
      <c r="M441" s="179"/>
      <c r="N441" s="160"/>
      <c r="O441" s="180"/>
      <c r="P441" s="191"/>
      <c r="Q441" s="1279"/>
      <c r="R441" s="1291"/>
      <c r="S441" s="1292"/>
      <c r="T441" s="1292"/>
      <c r="U441" s="1293"/>
      <c r="V441" s="1292"/>
      <c r="W441" s="1292"/>
      <c r="X441" s="1293"/>
      <c r="Y441" s="1292"/>
      <c r="Z441" s="1292"/>
      <c r="AA441" s="1293"/>
      <c r="AB441" s="1292"/>
      <c r="AC441" s="1292"/>
      <c r="AD441" s="199"/>
      <c r="AE441" s="199"/>
      <c r="AF441" s="199"/>
      <c r="AG441" s="252"/>
      <c r="AH441" s="194"/>
      <c r="AI441" s="189"/>
      <c r="AJ441" s="189"/>
      <c r="AK441" s="190"/>
      <c r="AL441" s="194"/>
      <c r="AM441" s="189"/>
      <c r="AN441" s="189"/>
      <c r="AO441" s="190"/>
    </row>
    <row r="442" spans="1:41" ht="18.75" hidden="1" customHeight="1">
      <c r="A442" s="135" t="s">
        <v>132</v>
      </c>
      <c r="B442" s="135" t="s">
        <v>196</v>
      </c>
      <c r="C442" s="135" t="s">
        <v>196</v>
      </c>
      <c r="D442" s="135" t="s">
        <v>196</v>
      </c>
      <c r="E442" s="135" t="s">
        <v>196</v>
      </c>
      <c r="F442" s="135" t="s">
        <v>196</v>
      </c>
      <c r="G442" s="135" t="s">
        <v>196</v>
      </c>
      <c r="H442" s="135" t="s">
        <v>196</v>
      </c>
      <c r="I442" s="135" t="s">
        <v>196</v>
      </c>
      <c r="J442" s="176"/>
      <c r="K442" s="177"/>
      <c r="L442" s="178"/>
      <c r="M442" s="179"/>
      <c r="N442" s="160"/>
      <c r="O442" s="180"/>
      <c r="P442" s="191"/>
      <c r="Q442" s="1257" t="s">
        <v>414</v>
      </c>
      <c r="R442" s="1291" t="s">
        <v>98</v>
      </c>
      <c r="S442" s="1292" t="s">
        <v>217</v>
      </c>
      <c r="T442" s="1292"/>
      <c r="U442" s="1293" t="s">
        <v>98</v>
      </c>
      <c r="V442" s="1292" t="s">
        <v>232</v>
      </c>
      <c r="W442" s="1292"/>
      <c r="X442" s="206"/>
      <c r="Y442" s="206"/>
      <c r="Z442" s="206"/>
      <c r="AA442" s="206"/>
      <c r="AB442" s="206"/>
      <c r="AC442" s="206"/>
      <c r="AD442" s="206"/>
      <c r="AE442" s="206"/>
      <c r="AF442" s="206"/>
      <c r="AG442" s="251"/>
      <c r="AH442" s="194"/>
      <c r="AI442" s="189"/>
      <c r="AJ442" s="189"/>
      <c r="AK442" s="190"/>
      <c r="AL442" s="194"/>
      <c r="AM442" s="189"/>
      <c r="AN442" s="189"/>
      <c r="AO442" s="190"/>
    </row>
    <row r="443" spans="1:41" ht="18.75" hidden="1" customHeight="1">
      <c r="A443" s="135" t="s">
        <v>132</v>
      </c>
      <c r="B443" s="135" t="s">
        <v>196</v>
      </c>
      <c r="C443" s="135" t="s">
        <v>196</v>
      </c>
      <c r="D443" s="135" t="s">
        <v>196</v>
      </c>
      <c r="E443" s="135" t="s">
        <v>196</v>
      </c>
      <c r="F443" s="135" t="s">
        <v>196</v>
      </c>
      <c r="G443" s="135" t="s">
        <v>196</v>
      </c>
      <c r="H443" s="135" t="s">
        <v>196</v>
      </c>
      <c r="I443" s="135" t="s">
        <v>196</v>
      </c>
      <c r="J443" s="176"/>
      <c r="K443" s="177"/>
      <c r="L443" s="178"/>
      <c r="M443" s="179"/>
      <c r="N443" s="160"/>
      <c r="O443" s="180"/>
      <c r="P443" s="191"/>
      <c r="Q443" s="1279"/>
      <c r="R443" s="1291"/>
      <c r="S443" s="1292"/>
      <c r="T443" s="1292"/>
      <c r="U443" s="1293"/>
      <c r="V443" s="1292"/>
      <c r="W443" s="1292"/>
      <c r="X443" s="199"/>
      <c r="Y443" s="199"/>
      <c r="Z443" s="199"/>
      <c r="AA443" s="199"/>
      <c r="AB443" s="199"/>
      <c r="AC443" s="199"/>
      <c r="AD443" s="199"/>
      <c r="AE443" s="199"/>
      <c r="AF443" s="199"/>
      <c r="AG443" s="252"/>
      <c r="AH443" s="194"/>
      <c r="AI443" s="189"/>
      <c r="AJ443" s="189"/>
      <c r="AK443" s="190"/>
      <c r="AL443" s="194"/>
      <c r="AM443" s="189"/>
      <c r="AN443" s="189"/>
      <c r="AO443" s="190"/>
    </row>
    <row r="444" spans="1:41" ht="18.75" hidden="1" customHeight="1">
      <c r="A444" s="135" t="s">
        <v>132</v>
      </c>
      <c r="B444" s="135" t="s">
        <v>196</v>
      </c>
      <c r="C444" s="135" t="s">
        <v>196</v>
      </c>
      <c r="D444" s="135" t="s">
        <v>196</v>
      </c>
      <c r="E444" s="135" t="s">
        <v>196</v>
      </c>
      <c r="F444" s="135" t="s">
        <v>196</v>
      </c>
      <c r="G444" s="135" t="s">
        <v>196</v>
      </c>
      <c r="H444" s="135" t="s">
        <v>196</v>
      </c>
      <c r="I444" s="135" t="s">
        <v>196</v>
      </c>
      <c r="J444" s="176"/>
      <c r="K444" s="177"/>
      <c r="L444" s="178"/>
      <c r="M444" s="179"/>
      <c r="N444" s="160"/>
      <c r="O444" s="180"/>
      <c r="P444" s="191"/>
      <c r="Q444" s="1257" t="s">
        <v>260</v>
      </c>
      <c r="R444" s="205" t="s">
        <v>98</v>
      </c>
      <c r="S444" s="206" t="s">
        <v>217</v>
      </c>
      <c r="T444" s="206"/>
      <c r="U444" s="207"/>
      <c r="V444" s="208"/>
      <c r="W444" s="208"/>
      <c r="X444" s="207"/>
      <c r="Y444" s="208"/>
      <c r="Z444" s="209"/>
      <c r="AA444" s="207"/>
      <c r="AB444" s="208"/>
      <c r="AC444" s="209"/>
      <c r="AD444" s="210" t="s">
        <v>98</v>
      </c>
      <c r="AE444" s="206" t="s">
        <v>261</v>
      </c>
      <c r="AF444" s="202"/>
      <c r="AG444" s="203"/>
      <c r="AH444" s="189"/>
      <c r="AI444" s="189"/>
      <c r="AJ444" s="189"/>
      <c r="AK444" s="190"/>
      <c r="AL444" s="194"/>
      <c r="AM444" s="189"/>
      <c r="AN444" s="189"/>
      <c r="AO444" s="190"/>
    </row>
    <row r="445" spans="1:41" ht="18.75" hidden="1" customHeight="1">
      <c r="A445" s="135" t="s">
        <v>132</v>
      </c>
      <c r="B445" s="135" t="s">
        <v>196</v>
      </c>
      <c r="C445" s="135" t="s">
        <v>196</v>
      </c>
      <c r="D445" s="135" t="s">
        <v>196</v>
      </c>
      <c r="E445" s="135" t="s">
        <v>196</v>
      </c>
      <c r="F445" s="135" t="s">
        <v>196</v>
      </c>
      <c r="G445" s="135" t="s">
        <v>196</v>
      </c>
      <c r="H445" s="135" t="s">
        <v>196</v>
      </c>
      <c r="I445" s="135" t="s">
        <v>196</v>
      </c>
      <c r="J445" s="176"/>
      <c r="K445" s="177"/>
      <c r="L445" s="178"/>
      <c r="M445" s="179"/>
      <c r="N445" s="160"/>
      <c r="O445" s="180"/>
      <c r="P445" s="191"/>
      <c r="Q445" s="1258"/>
      <c r="R445" s="157" t="s">
        <v>98</v>
      </c>
      <c r="S445" s="158" t="s">
        <v>262</v>
      </c>
      <c r="T445" s="158"/>
      <c r="U445" s="150"/>
      <c r="V445" s="150" t="s">
        <v>98</v>
      </c>
      <c r="W445" s="158" t="s">
        <v>263</v>
      </c>
      <c r="X445" s="150"/>
      <c r="Y445" s="150"/>
      <c r="Z445" s="150" t="s">
        <v>98</v>
      </c>
      <c r="AA445" s="158" t="s">
        <v>264</v>
      </c>
      <c r="AB445" s="137"/>
      <c r="AC445" s="158"/>
      <c r="AD445" s="150" t="s">
        <v>98</v>
      </c>
      <c r="AE445" s="158" t="s">
        <v>265</v>
      </c>
      <c r="AF445" s="211"/>
      <c r="AG445" s="212"/>
      <c r="AH445" s="189"/>
      <c r="AI445" s="189"/>
      <c r="AJ445" s="189"/>
      <c r="AK445" s="190"/>
      <c r="AL445" s="194"/>
      <c r="AM445" s="189"/>
      <c r="AN445" s="189"/>
      <c r="AO445" s="190"/>
    </row>
    <row r="446" spans="1:41" ht="18.75" hidden="1" customHeight="1">
      <c r="A446" s="135" t="s">
        <v>132</v>
      </c>
      <c r="B446" s="135" t="s">
        <v>196</v>
      </c>
      <c r="C446" s="135" t="s">
        <v>196</v>
      </c>
      <c r="D446" s="135" t="s">
        <v>196</v>
      </c>
      <c r="E446" s="135" t="s">
        <v>196</v>
      </c>
      <c r="F446" s="135" t="s">
        <v>196</v>
      </c>
      <c r="G446" s="135" t="s">
        <v>196</v>
      </c>
      <c r="H446" s="135" t="s">
        <v>196</v>
      </c>
      <c r="I446" s="135" t="s">
        <v>196</v>
      </c>
      <c r="J446" s="176"/>
      <c r="K446" s="177"/>
      <c r="L446" s="178"/>
      <c r="M446" s="179"/>
      <c r="N446" s="160"/>
      <c r="O446" s="180"/>
      <c r="P446" s="191"/>
      <c r="Q446" s="1258"/>
      <c r="R446" s="157" t="s">
        <v>98</v>
      </c>
      <c r="S446" s="158" t="s">
        <v>266</v>
      </c>
      <c r="T446" s="158"/>
      <c r="U446" s="150"/>
      <c r="V446" s="150" t="s">
        <v>98</v>
      </c>
      <c r="W446" s="158" t="s">
        <v>267</v>
      </c>
      <c r="X446" s="150"/>
      <c r="Y446" s="150"/>
      <c r="Z446" s="150" t="s">
        <v>98</v>
      </c>
      <c r="AA446" s="158" t="s">
        <v>268</v>
      </c>
      <c r="AB446" s="137"/>
      <c r="AC446" s="158"/>
      <c r="AD446" s="150" t="s">
        <v>98</v>
      </c>
      <c r="AE446" s="158" t="s">
        <v>269</v>
      </c>
      <c r="AF446" s="211"/>
      <c r="AG446" s="212"/>
      <c r="AH446" s="189"/>
      <c r="AI446" s="189"/>
      <c r="AJ446" s="189"/>
      <c r="AK446" s="190"/>
      <c r="AL446" s="194"/>
      <c r="AM446" s="189"/>
      <c r="AN446" s="189"/>
      <c r="AO446" s="190"/>
    </row>
    <row r="447" spans="1:41" ht="18.75" hidden="1" customHeight="1">
      <c r="A447" s="135" t="s">
        <v>132</v>
      </c>
      <c r="B447" s="135" t="s">
        <v>196</v>
      </c>
      <c r="C447" s="135" t="s">
        <v>196</v>
      </c>
      <c r="D447" s="135" t="s">
        <v>196</v>
      </c>
      <c r="E447" s="135" t="s">
        <v>196</v>
      </c>
      <c r="F447" s="135" t="s">
        <v>196</v>
      </c>
      <c r="G447" s="135" t="s">
        <v>196</v>
      </c>
      <c r="H447" s="135" t="s">
        <v>196</v>
      </c>
      <c r="I447" s="135" t="s">
        <v>196</v>
      </c>
      <c r="J447" s="176"/>
      <c r="K447" s="177"/>
      <c r="L447" s="178"/>
      <c r="M447" s="179"/>
      <c r="N447" s="160"/>
      <c r="O447" s="180"/>
      <c r="P447" s="191"/>
      <c r="Q447" s="1258"/>
      <c r="R447" s="157" t="s">
        <v>98</v>
      </c>
      <c r="S447" s="158" t="s">
        <v>270</v>
      </c>
      <c r="T447" s="158"/>
      <c r="U447" s="150"/>
      <c r="V447" s="150" t="s">
        <v>98</v>
      </c>
      <c r="W447" s="158" t="s">
        <v>271</v>
      </c>
      <c r="X447" s="150"/>
      <c r="Y447" s="150"/>
      <c r="Z447" s="150" t="s">
        <v>98</v>
      </c>
      <c r="AA447" s="158" t="s">
        <v>272</v>
      </c>
      <c r="AB447" s="137"/>
      <c r="AC447" s="158"/>
      <c r="AD447" s="150" t="s">
        <v>98</v>
      </c>
      <c r="AE447" s="158" t="s">
        <v>273</v>
      </c>
      <c r="AF447" s="211"/>
      <c r="AG447" s="212"/>
      <c r="AH447" s="189"/>
      <c r="AI447" s="189"/>
      <c r="AJ447" s="189"/>
      <c r="AK447" s="190"/>
      <c r="AL447" s="194"/>
      <c r="AM447" s="189"/>
      <c r="AN447" s="189"/>
      <c r="AO447" s="190"/>
    </row>
    <row r="448" spans="1:41" ht="18.75" hidden="1" customHeight="1">
      <c r="A448" s="135" t="s">
        <v>132</v>
      </c>
      <c r="B448" s="135" t="s">
        <v>196</v>
      </c>
      <c r="C448" s="135" t="s">
        <v>196</v>
      </c>
      <c r="D448" s="135" t="s">
        <v>196</v>
      </c>
      <c r="E448" s="135" t="s">
        <v>196</v>
      </c>
      <c r="F448" s="135" t="s">
        <v>196</v>
      </c>
      <c r="G448" s="135" t="s">
        <v>196</v>
      </c>
      <c r="H448" s="135" t="s">
        <v>196</v>
      </c>
      <c r="I448" s="135" t="s">
        <v>196</v>
      </c>
      <c r="J448" s="176"/>
      <c r="K448" s="177"/>
      <c r="L448" s="178"/>
      <c r="M448" s="179"/>
      <c r="N448" s="160"/>
      <c r="O448" s="180"/>
      <c r="P448" s="191"/>
      <c r="Q448" s="1258"/>
      <c r="R448" s="157" t="s">
        <v>98</v>
      </c>
      <c r="S448" s="158" t="s">
        <v>274</v>
      </c>
      <c r="T448" s="158"/>
      <c r="U448" s="150"/>
      <c r="V448" s="150" t="s">
        <v>98</v>
      </c>
      <c r="W448" s="158" t="s">
        <v>275</v>
      </c>
      <c r="X448" s="150"/>
      <c r="Y448" s="150"/>
      <c r="Z448" s="150" t="s">
        <v>98</v>
      </c>
      <c r="AA448" s="158" t="s">
        <v>276</v>
      </c>
      <c r="AB448" s="137"/>
      <c r="AC448" s="158"/>
      <c r="AD448" s="150" t="s">
        <v>98</v>
      </c>
      <c r="AE448" s="158" t="s">
        <v>277</v>
      </c>
      <c r="AF448" s="211"/>
      <c r="AG448" s="212"/>
      <c r="AH448" s="189"/>
      <c r="AI448" s="189"/>
      <c r="AJ448" s="189"/>
      <c r="AK448" s="190"/>
      <c r="AL448" s="194"/>
      <c r="AM448" s="189"/>
      <c r="AN448" s="189"/>
      <c r="AO448" s="190"/>
    </row>
    <row r="449" spans="1:41" ht="18.75" hidden="1" customHeight="1">
      <c r="A449" s="155" t="s">
        <v>132</v>
      </c>
      <c r="B449" s="155" t="s">
        <v>196</v>
      </c>
      <c r="C449" s="155" t="s">
        <v>196</v>
      </c>
      <c r="D449" s="155" t="s">
        <v>196</v>
      </c>
      <c r="E449" s="155" t="s">
        <v>196</v>
      </c>
      <c r="F449" s="155" t="s">
        <v>196</v>
      </c>
      <c r="G449" s="155" t="s">
        <v>196</v>
      </c>
      <c r="H449" s="155" t="s">
        <v>196</v>
      </c>
      <c r="I449" s="156" t="s">
        <v>196</v>
      </c>
      <c r="J449" s="213"/>
      <c r="K449" s="214"/>
      <c r="L449" s="215"/>
      <c r="M449" s="216"/>
      <c r="N449" s="217"/>
      <c r="O449" s="218"/>
      <c r="P449" s="219"/>
      <c r="Q449" s="1259"/>
      <c r="R449" s="220" t="s">
        <v>98</v>
      </c>
      <c r="S449" s="221" t="s">
        <v>278</v>
      </c>
      <c r="T449" s="221"/>
      <c r="U449" s="222"/>
      <c r="V449" s="222"/>
      <c r="W449" s="221"/>
      <c r="X449" s="222"/>
      <c r="Y449" s="222"/>
      <c r="Z449" s="222"/>
      <c r="AA449" s="221"/>
      <c r="AB449" s="223"/>
      <c r="AC449" s="221"/>
      <c r="AD449" s="222"/>
      <c r="AE449" s="221"/>
      <c r="AF449" s="224"/>
      <c r="AG449" s="225"/>
      <c r="AH449" s="226"/>
      <c r="AI449" s="226"/>
      <c r="AJ449" s="226"/>
      <c r="AK449" s="227"/>
      <c r="AL449" s="228"/>
      <c r="AM449" s="226"/>
      <c r="AN449" s="226"/>
      <c r="AO449" s="227"/>
    </row>
    <row r="450" spans="1:41" ht="18.75" customHeight="1">
      <c r="A450" s="135" t="s">
        <v>195</v>
      </c>
      <c r="B450" s="135" t="s">
        <v>134</v>
      </c>
      <c r="C450" s="135" t="s">
        <v>195</v>
      </c>
      <c r="D450" s="135" t="s">
        <v>195</v>
      </c>
      <c r="E450" s="135" t="s">
        <v>134</v>
      </c>
      <c r="F450" s="135" t="s">
        <v>196</v>
      </c>
      <c r="G450" s="135" t="s">
        <v>195</v>
      </c>
      <c r="H450" s="135" t="s">
        <v>195</v>
      </c>
      <c r="I450" s="135" t="s">
        <v>195</v>
      </c>
      <c r="J450" s="161"/>
      <c r="K450" s="162"/>
      <c r="L450" s="163"/>
      <c r="M450" s="164"/>
      <c r="N450" s="153"/>
      <c r="O450" s="165"/>
      <c r="P450" s="153"/>
      <c r="Q450" s="265" t="s">
        <v>281</v>
      </c>
      <c r="R450" s="167" t="s">
        <v>98</v>
      </c>
      <c r="S450" s="168" t="s">
        <v>282</v>
      </c>
      <c r="T450" s="172"/>
      <c r="U450" s="169"/>
      <c r="V450" s="170" t="s">
        <v>98</v>
      </c>
      <c r="W450" s="168" t="s">
        <v>283</v>
      </c>
      <c r="X450" s="235"/>
      <c r="Y450" s="235"/>
      <c r="Z450" s="235"/>
      <c r="AA450" s="235"/>
      <c r="AB450" s="235"/>
      <c r="AC450" s="235"/>
      <c r="AD450" s="235"/>
      <c r="AE450" s="235"/>
      <c r="AF450" s="235"/>
      <c r="AG450" s="246"/>
      <c r="AH450" s="174" t="s">
        <v>98</v>
      </c>
      <c r="AI450" s="151" t="s">
        <v>220</v>
      </c>
      <c r="AJ450" s="151"/>
      <c r="AK450" s="175"/>
      <c r="AL450" s="1260"/>
      <c r="AM450" s="1260"/>
      <c r="AN450" s="1260"/>
      <c r="AO450" s="1260"/>
    </row>
    <row r="451" spans="1:41" ht="18.75" customHeight="1">
      <c r="A451" s="135" t="s">
        <v>196</v>
      </c>
      <c r="B451" s="135" t="s">
        <v>132</v>
      </c>
      <c r="C451" s="135" t="s">
        <v>196</v>
      </c>
      <c r="D451" s="135" t="s">
        <v>196</v>
      </c>
      <c r="E451" s="135" t="s">
        <v>132</v>
      </c>
      <c r="F451" s="135" t="s">
        <v>196</v>
      </c>
      <c r="G451" s="135" t="s">
        <v>196</v>
      </c>
      <c r="H451" s="135" t="s">
        <v>196</v>
      </c>
      <c r="I451" s="135" t="s">
        <v>196</v>
      </c>
      <c r="J451" s="176"/>
      <c r="K451" s="177"/>
      <c r="L451" s="178"/>
      <c r="M451" s="179"/>
      <c r="N451" s="160"/>
      <c r="O451" s="180"/>
      <c r="P451" s="160"/>
      <c r="Q451" s="1294" t="s">
        <v>216</v>
      </c>
      <c r="R451" s="205" t="s">
        <v>98</v>
      </c>
      <c r="S451" s="206" t="s">
        <v>217</v>
      </c>
      <c r="T451" s="206"/>
      <c r="U451" s="249"/>
      <c r="V451" s="210" t="s">
        <v>98</v>
      </c>
      <c r="W451" s="206" t="s">
        <v>316</v>
      </c>
      <c r="X451" s="206"/>
      <c r="Y451" s="249"/>
      <c r="Z451" s="210" t="s">
        <v>98</v>
      </c>
      <c r="AA451" s="241" t="s">
        <v>317</v>
      </c>
      <c r="AB451" s="241"/>
      <c r="AC451" s="241"/>
      <c r="AD451" s="210" t="s">
        <v>98</v>
      </c>
      <c r="AE451" s="241" t="s">
        <v>318</v>
      </c>
      <c r="AF451" s="241"/>
      <c r="AG451" s="242"/>
      <c r="AH451" s="150" t="s">
        <v>98</v>
      </c>
      <c r="AI451" s="158" t="s">
        <v>224</v>
      </c>
      <c r="AJ451" s="189"/>
      <c r="AK451" s="190"/>
      <c r="AL451" s="1261"/>
      <c r="AM451" s="1261"/>
      <c r="AN451" s="1261"/>
      <c r="AO451" s="1261"/>
    </row>
    <row r="452" spans="1:41" ht="18.75" customHeight="1">
      <c r="A452" s="135" t="s">
        <v>196</v>
      </c>
      <c r="B452" s="135" t="s">
        <v>132</v>
      </c>
      <c r="C452" s="135" t="s">
        <v>196</v>
      </c>
      <c r="D452" s="135" t="s">
        <v>196</v>
      </c>
      <c r="E452" s="135" t="s">
        <v>132</v>
      </c>
      <c r="F452" s="135" t="s">
        <v>196</v>
      </c>
      <c r="G452" s="135" t="s">
        <v>196</v>
      </c>
      <c r="H452" s="135" t="s">
        <v>196</v>
      </c>
      <c r="I452" s="135" t="s">
        <v>196</v>
      </c>
      <c r="J452" s="176"/>
      <c r="K452" s="177"/>
      <c r="L452" s="178"/>
      <c r="M452" s="179"/>
      <c r="N452" s="160"/>
      <c r="O452" s="180"/>
      <c r="P452" s="160"/>
      <c r="Q452" s="1295"/>
      <c r="R452" s="237" t="s">
        <v>98</v>
      </c>
      <c r="S452" s="199" t="s">
        <v>319</v>
      </c>
      <c r="T452" s="199"/>
      <c r="U452" s="266"/>
      <c r="V452" s="239" t="s">
        <v>98</v>
      </c>
      <c r="W452" s="199" t="s">
        <v>320</v>
      </c>
      <c r="X452" s="199"/>
      <c r="Y452" s="266"/>
      <c r="Z452" s="239" t="s">
        <v>98</v>
      </c>
      <c r="AA452" s="244" t="s">
        <v>415</v>
      </c>
      <c r="AB452" s="244"/>
      <c r="AC452" s="244"/>
      <c r="AD452" s="244"/>
      <c r="AE452" s="244"/>
      <c r="AF452" s="244"/>
      <c r="AG452" s="245"/>
      <c r="AH452" s="189"/>
      <c r="AI452" s="189"/>
      <c r="AJ452" s="189"/>
      <c r="AK452" s="190"/>
      <c r="AL452" s="1261"/>
      <c r="AM452" s="1261"/>
      <c r="AN452" s="1261"/>
      <c r="AO452" s="1261"/>
    </row>
    <row r="453" spans="1:41" ht="18.75" customHeight="1">
      <c r="A453" s="135" t="s">
        <v>196</v>
      </c>
      <c r="B453" s="135" t="s">
        <v>132</v>
      </c>
      <c r="C453" s="135" t="s">
        <v>196</v>
      </c>
      <c r="D453" s="135" t="s">
        <v>196</v>
      </c>
      <c r="E453" s="135" t="s">
        <v>132</v>
      </c>
      <c r="F453" s="135" t="s">
        <v>196</v>
      </c>
      <c r="G453" s="135" t="s">
        <v>196</v>
      </c>
      <c r="H453" s="135" t="s">
        <v>196</v>
      </c>
      <c r="I453" s="135" t="s">
        <v>196</v>
      </c>
      <c r="J453" s="176"/>
      <c r="K453" s="177"/>
      <c r="L453" s="178"/>
      <c r="M453" s="179"/>
      <c r="N453" s="160"/>
      <c r="O453" s="180"/>
      <c r="P453" s="160"/>
      <c r="Q453" s="267" t="s">
        <v>24</v>
      </c>
      <c r="R453" s="182" t="s">
        <v>98</v>
      </c>
      <c r="S453" s="183" t="s">
        <v>285</v>
      </c>
      <c r="T453" s="184"/>
      <c r="U453" s="185"/>
      <c r="V453" s="186" t="s">
        <v>98</v>
      </c>
      <c r="W453" s="183" t="s">
        <v>286</v>
      </c>
      <c r="X453" s="187"/>
      <c r="Y453" s="187"/>
      <c r="Z453" s="187"/>
      <c r="AA453" s="187"/>
      <c r="AB453" s="187"/>
      <c r="AC453" s="187"/>
      <c r="AD453" s="187"/>
      <c r="AE453" s="187"/>
      <c r="AF453" s="187"/>
      <c r="AG453" s="193"/>
      <c r="AH453" s="189"/>
      <c r="AI453" s="189"/>
      <c r="AJ453" s="189"/>
      <c r="AK453" s="190"/>
      <c r="AL453" s="1261"/>
      <c r="AM453" s="1261"/>
      <c r="AN453" s="1261"/>
      <c r="AO453" s="1261"/>
    </row>
    <row r="454" spans="1:41" s="1060" customFormat="1" ht="18.75" customHeight="1">
      <c r="A454" s="1059"/>
      <c r="B454" s="1059"/>
      <c r="C454" s="1059"/>
      <c r="D454" s="1059"/>
      <c r="E454" s="1059"/>
      <c r="F454" s="1059"/>
      <c r="G454" s="1059"/>
      <c r="H454" s="1059"/>
      <c r="I454" s="1059"/>
      <c r="J454" s="176"/>
      <c r="K454" s="1057"/>
      <c r="L454" s="178"/>
      <c r="M454" s="179"/>
      <c r="N454" s="160"/>
      <c r="O454" s="1061"/>
      <c r="P454" s="160"/>
      <c r="Q454" s="267" t="s">
        <v>287</v>
      </c>
      <c r="R454" s="182" t="s">
        <v>98</v>
      </c>
      <c r="S454" s="183" t="s">
        <v>1894</v>
      </c>
      <c r="T454" s="184"/>
      <c r="U454" s="185"/>
      <c r="V454" s="186" t="s">
        <v>98</v>
      </c>
      <c r="W454" s="183" t="s">
        <v>223</v>
      </c>
      <c r="X454" s="187"/>
      <c r="Y454" s="187"/>
      <c r="Z454" s="187"/>
      <c r="AA454" s="187"/>
      <c r="AB454" s="187"/>
      <c r="AC454" s="187"/>
      <c r="AD454" s="187"/>
      <c r="AE454" s="187"/>
      <c r="AF454" s="187"/>
      <c r="AG454" s="193"/>
      <c r="AH454" s="189"/>
      <c r="AI454" s="189"/>
      <c r="AJ454" s="189"/>
      <c r="AK454" s="190"/>
      <c r="AL454" s="1261"/>
      <c r="AM454" s="1261"/>
      <c r="AN454" s="1261"/>
      <c r="AO454" s="1261"/>
    </row>
    <row r="455" spans="1:41" ht="19.5" customHeight="1">
      <c r="A455" s="135" t="s">
        <v>196</v>
      </c>
      <c r="B455" s="135" t="s">
        <v>132</v>
      </c>
      <c r="C455" s="135" t="s">
        <v>196</v>
      </c>
      <c r="D455" s="135" t="s">
        <v>196</v>
      </c>
      <c r="E455" s="135" t="s">
        <v>132</v>
      </c>
      <c r="F455" s="135" t="s">
        <v>196</v>
      </c>
      <c r="G455" s="135" t="s">
        <v>196</v>
      </c>
      <c r="H455" s="135" t="s">
        <v>196</v>
      </c>
      <c r="I455" s="135" t="s">
        <v>196</v>
      </c>
      <c r="J455" s="176"/>
      <c r="K455" s="177"/>
      <c r="L455" s="178"/>
      <c r="M455" s="179"/>
      <c r="N455" s="160"/>
      <c r="O455" s="180"/>
      <c r="P455" s="191"/>
      <c r="Q455" s="192" t="s">
        <v>225</v>
      </c>
      <c r="R455" s="182" t="s">
        <v>98</v>
      </c>
      <c r="S455" s="183" t="s">
        <v>222</v>
      </c>
      <c r="T455" s="184"/>
      <c r="U455" s="185"/>
      <c r="V455" s="186" t="s">
        <v>98</v>
      </c>
      <c r="W455" s="183" t="s">
        <v>226</v>
      </c>
      <c r="X455" s="186"/>
      <c r="Y455" s="183"/>
      <c r="Z455" s="187"/>
      <c r="AA455" s="187"/>
      <c r="AB455" s="187"/>
      <c r="AC455" s="187"/>
      <c r="AD455" s="187"/>
      <c r="AE455" s="187"/>
      <c r="AF455" s="187"/>
      <c r="AG455" s="193"/>
      <c r="AH455" s="189"/>
      <c r="AI455" s="189"/>
      <c r="AJ455" s="189"/>
      <c r="AK455" s="190"/>
      <c r="AL455" s="1261"/>
      <c r="AM455" s="1261"/>
      <c r="AN455" s="1261"/>
      <c r="AO455" s="1261"/>
    </row>
    <row r="456" spans="1:41" ht="19.5" customHeight="1">
      <c r="A456" s="135" t="s">
        <v>196</v>
      </c>
      <c r="B456" s="135" t="s">
        <v>132</v>
      </c>
      <c r="C456" s="135" t="s">
        <v>196</v>
      </c>
      <c r="D456" s="135" t="s">
        <v>196</v>
      </c>
      <c r="E456" s="135" t="s">
        <v>132</v>
      </c>
      <c r="F456" s="135" t="s">
        <v>196</v>
      </c>
      <c r="G456" s="135" t="s">
        <v>196</v>
      </c>
      <c r="H456" s="135" t="s">
        <v>196</v>
      </c>
      <c r="I456" s="135" t="s">
        <v>196</v>
      </c>
      <c r="J456" s="176"/>
      <c r="K456" s="177"/>
      <c r="L456" s="178"/>
      <c r="M456" s="179"/>
      <c r="N456" s="160"/>
      <c r="O456" s="180"/>
      <c r="P456" s="191"/>
      <c r="Q456" s="192" t="s">
        <v>227</v>
      </c>
      <c r="R456" s="182" t="s">
        <v>98</v>
      </c>
      <c r="S456" s="183" t="s">
        <v>222</v>
      </c>
      <c r="T456" s="184"/>
      <c r="U456" s="185"/>
      <c r="V456" s="186" t="s">
        <v>98</v>
      </c>
      <c r="W456" s="183" t="s">
        <v>226</v>
      </c>
      <c r="X456" s="186"/>
      <c r="Y456" s="183"/>
      <c r="Z456" s="187"/>
      <c r="AA456" s="187"/>
      <c r="AB456" s="187"/>
      <c r="AC456" s="187"/>
      <c r="AD456" s="187"/>
      <c r="AE456" s="187"/>
      <c r="AF456" s="187"/>
      <c r="AG456" s="193"/>
      <c r="AH456" s="189"/>
      <c r="AI456" s="189"/>
      <c r="AJ456" s="189"/>
      <c r="AK456" s="190"/>
      <c r="AL456" s="1261"/>
      <c r="AM456" s="1261"/>
      <c r="AN456" s="1261"/>
      <c r="AO456" s="1261"/>
    </row>
    <row r="457" spans="1:41" ht="18.75" customHeight="1">
      <c r="A457" s="135" t="s">
        <v>196</v>
      </c>
      <c r="B457" s="135" t="s">
        <v>132</v>
      </c>
      <c r="C457" s="135" t="s">
        <v>196</v>
      </c>
      <c r="D457" s="135" t="s">
        <v>196</v>
      </c>
      <c r="E457" s="135" t="s">
        <v>132</v>
      </c>
      <c r="F457" s="135" t="s">
        <v>196</v>
      </c>
      <c r="G457" s="135" t="s">
        <v>196</v>
      </c>
      <c r="H457" s="135" t="s">
        <v>196</v>
      </c>
      <c r="I457" s="135" t="s">
        <v>196</v>
      </c>
      <c r="J457" s="176"/>
      <c r="K457" s="177"/>
      <c r="L457" s="178"/>
      <c r="M457" s="179"/>
      <c r="N457" s="160"/>
      <c r="O457" s="180"/>
      <c r="P457" s="160"/>
      <c r="Q457" s="267" t="s">
        <v>99</v>
      </c>
      <c r="R457" s="182" t="s">
        <v>98</v>
      </c>
      <c r="S457" s="183" t="s">
        <v>217</v>
      </c>
      <c r="T457" s="184"/>
      <c r="U457" s="186" t="s">
        <v>98</v>
      </c>
      <c r="V457" s="183" t="s">
        <v>232</v>
      </c>
      <c r="W457" s="187"/>
      <c r="X457" s="187"/>
      <c r="Y457" s="187"/>
      <c r="Z457" s="187"/>
      <c r="AA457" s="187"/>
      <c r="AB457" s="187"/>
      <c r="AC457" s="187"/>
      <c r="AD457" s="187"/>
      <c r="AE457" s="187"/>
      <c r="AF457" s="187"/>
      <c r="AG457" s="193"/>
      <c r="AH457" s="189"/>
      <c r="AI457" s="189"/>
      <c r="AJ457" s="189"/>
      <c r="AK457" s="190"/>
      <c r="AL457" s="1261"/>
      <c r="AM457" s="1261"/>
      <c r="AN457" s="1261"/>
      <c r="AO457" s="1261"/>
    </row>
    <row r="458" spans="1:41" ht="18.75" customHeight="1">
      <c r="A458" s="135" t="s">
        <v>196</v>
      </c>
      <c r="B458" s="135" t="s">
        <v>132</v>
      </c>
      <c r="C458" s="135" t="s">
        <v>196</v>
      </c>
      <c r="D458" s="135" t="s">
        <v>196</v>
      </c>
      <c r="E458" s="135" t="s">
        <v>132</v>
      </c>
      <c r="F458" s="135" t="s">
        <v>196</v>
      </c>
      <c r="G458" s="135" t="s">
        <v>196</v>
      </c>
      <c r="H458" s="135" t="s">
        <v>196</v>
      </c>
      <c r="I458" s="135" t="s">
        <v>196</v>
      </c>
      <c r="J458" s="176"/>
      <c r="K458" s="177"/>
      <c r="L458" s="178"/>
      <c r="M458" s="179"/>
      <c r="N458" s="160"/>
      <c r="O458" s="180"/>
      <c r="P458" s="160"/>
      <c r="Q458" s="267" t="s">
        <v>324</v>
      </c>
      <c r="R458" s="182" t="s">
        <v>98</v>
      </c>
      <c r="S458" s="183" t="s">
        <v>217</v>
      </c>
      <c r="T458" s="184"/>
      <c r="U458" s="186" t="s">
        <v>98</v>
      </c>
      <c r="V458" s="183" t="s">
        <v>232</v>
      </c>
      <c r="W458" s="187"/>
      <c r="X458" s="187"/>
      <c r="Y458" s="187"/>
      <c r="Z458" s="187"/>
      <c r="AA458" s="187"/>
      <c r="AB458" s="187"/>
      <c r="AC458" s="187"/>
      <c r="AD458" s="187"/>
      <c r="AE458" s="187"/>
      <c r="AF458" s="187"/>
      <c r="AG458" s="193"/>
      <c r="AH458" s="189"/>
      <c r="AI458" s="189"/>
      <c r="AJ458" s="189"/>
      <c r="AK458" s="190"/>
      <c r="AL458" s="1261"/>
      <c r="AM458" s="1261"/>
      <c r="AN458" s="1261"/>
      <c r="AO458" s="1261"/>
    </row>
    <row r="459" spans="1:41" ht="18.75" customHeight="1">
      <c r="A459" s="135" t="s">
        <v>196</v>
      </c>
      <c r="B459" s="135" t="s">
        <v>132</v>
      </c>
      <c r="C459" s="135" t="s">
        <v>196</v>
      </c>
      <c r="D459" s="135" t="s">
        <v>196</v>
      </c>
      <c r="E459" s="135" t="s">
        <v>132</v>
      </c>
      <c r="F459" s="135" t="s">
        <v>196</v>
      </c>
      <c r="G459" s="135" t="s">
        <v>196</v>
      </c>
      <c r="H459" s="135" t="s">
        <v>196</v>
      </c>
      <c r="I459" s="135" t="s">
        <v>196</v>
      </c>
      <c r="J459" s="176"/>
      <c r="K459" s="177"/>
      <c r="L459" s="178"/>
      <c r="M459" s="179"/>
      <c r="N459" s="160"/>
      <c r="O459" s="180"/>
      <c r="P459" s="160"/>
      <c r="Q459" s="267" t="s">
        <v>403</v>
      </c>
      <c r="R459" s="182" t="s">
        <v>98</v>
      </c>
      <c r="S459" s="183" t="s">
        <v>217</v>
      </c>
      <c r="T459" s="184"/>
      <c r="U459" s="186" t="s">
        <v>98</v>
      </c>
      <c r="V459" s="183" t="s">
        <v>232</v>
      </c>
      <c r="W459" s="187"/>
      <c r="X459" s="187"/>
      <c r="Y459" s="187"/>
      <c r="Z459" s="187"/>
      <c r="AA459" s="187"/>
      <c r="AB459" s="187"/>
      <c r="AC459" s="187"/>
      <c r="AD459" s="187"/>
      <c r="AE459" s="187"/>
      <c r="AF459" s="187"/>
      <c r="AG459" s="193"/>
      <c r="AH459" s="189"/>
      <c r="AI459" s="189"/>
      <c r="AJ459" s="189"/>
      <c r="AK459" s="190"/>
      <c r="AL459" s="1261"/>
      <c r="AM459" s="1261"/>
      <c r="AN459" s="1261"/>
      <c r="AO459" s="1261"/>
    </row>
    <row r="460" spans="1:41" ht="18.75" customHeight="1">
      <c r="A460" s="135" t="s">
        <v>196</v>
      </c>
      <c r="B460" s="135" t="s">
        <v>132</v>
      </c>
      <c r="C460" s="135" t="s">
        <v>196</v>
      </c>
      <c r="D460" s="135" t="s">
        <v>196</v>
      </c>
      <c r="E460" s="135" t="s">
        <v>132</v>
      </c>
      <c r="F460" s="135" t="s">
        <v>196</v>
      </c>
      <c r="G460" s="135" t="s">
        <v>196</v>
      </c>
      <c r="H460" s="135" t="s">
        <v>196</v>
      </c>
      <c r="I460" s="135" t="s">
        <v>196</v>
      </c>
      <c r="J460" s="176"/>
      <c r="K460" s="177"/>
      <c r="L460" s="178"/>
      <c r="M460" s="179"/>
      <c r="N460" s="160"/>
      <c r="O460" s="180"/>
      <c r="P460" s="160"/>
      <c r="Q460" s="267" t="s">
        <v>328</v>
      </c>
      <c r="R460" s="182" t="s">
        <v>98</v>
      </c>
      <c r="S460" s="183" t="s">
        <v>217</v>
      </c>
      <c r="T460" s="183"/>
      <c r="U460" s="186" t="s">
        <v>98</v>
      </c>
      <c r="V460" s="183" t="s">
        <v>229</v>
      </c>
      <c r="W460" s="183"/>
      <c r="X460" s="186" t="s">
        <v>98</v>
      </c>
      <c r="Y460" s="183" t="s">
        <v>230</v>
      </c>
      <c r="Z460" s="187"/>
      <c r="AA460" s="187"/>
      <c r="AB460" s="187"/>
      <c r="AC460" s="187"/>
      <c r="AD460" s="187"/>
      <c r="AE460" s="187"/>
      <c r="AF460" s="187"/>
      <c r="AG460" s="193"/>
      <c r="AH460" s="189"/>
      <c r="AI460" s="189"/>
      <c r="AJ460" s="189"/>
      <c r="AK460" s="190"/>
      <c r="AL460" s="1261"/>
      <c r="AM460" s="1261"/>
      <c r="AN460" s="1261"/>
      <c r="AO460" s="1261"/>
    </row>
    <row r="461" spans="1:41" ht="18.75" customHeight="1">
      <c r="A461" s="135" t="s">
        <v>196</v>
      </c>
      <c r="B461" s="135" t="s">
        <v>132</v>
      </c>
      <c r="C461" s="135" t="s">
        <v>196</v>
      </c>
      <c r="D461" s="135" t="s">
        <v>196</v>
      </c>
      <c r="E461" s="135" t="s">
        <v>132</v>
      </c>
      <c r="F461" s="135" t="s">
        <v>196</v>
      </c>
      <c r="G461" s="135" t="s">
        <v>196</v>
      </c>
      <c r="H461" s="135" t="s">
        <v>196</v>
      </c>
      <c r="I461" s="135" t="s">
        <v>196</v>
      </c>
      <c r="J461" s="176"/>
      <c r="K461" s="177"/>
      <c r="L461" s="178"/>
      <c r="M461" s="179"/>
      <c r="N461" s="160"/>
      <c r="O461" s="180"/>
      <c r="P461" s="160"/>
      <c r="Q461" s="267" t="s">
        <v>406</v>
      </c>
      <c r="R461" s="182" t="s">
        <v>98</v>
      </c>
      <c r="S461" s="183" t="s">
        <v>285</v>
      </c>
      <c r="T461" s="184"/>
      <c r="U461" s="185"/>
      <c r="V461" s="186" t="s">
        <v>98</v>
      </c>
      <c r="W461" s="183" t="s">
        <v>286</v>
      </c>
      <c r="X461" s="187"/>
      <c r="Y461" s="187"/>
      <c r="Z461" s="187"/>
      <c r="AA461" s="187"/>
      <c r="AB461" s="187"/>
      <c r="AC461" s="187"/>
      <c r="AD461" s="187"/>
      <c r="AE461" s="187"/>
      <c r="AF461" s="187"/>
      <c r="AG461" s="193"/>
      <c r="AH461" s="189"/>
      <c r="AI461" s="189"/>
      <c r="AJ461" s="189"/>
      <c r="AK461" s="190"/>
      <c r="AL461" s="1261"/>
      <c r="AM461" s="1261"/>
      <c r="AN461" s="1261"/>
      <c r="AO461" s="1261"/>
    </row>
    <row r="462" spans="1:41" ht="19.5" customHeight="1">
      <c r="A462" s="135" t="s">
        <v>196</v>
      </c>
      <c r="B462" s="135" t="s">
        <v>132</v>
      </c>
      <c r="C462" s="135" t="s">
        <v>196</v>
      </c>
      <c r="D462" s="135" t="s">
        <v>196</v>
      </c>
      <c r="E462" s="135" t="s">
        <v>132</v>
      </c>
      <c r="F462" s="135" t="s">
        <v>196</v>
      </c>
      <c r="G462" s="135" t="s">
        <v>196</v>
      </c>
      <c r="H462" s="135" t="s">
        <v>196</v>
      </c>
      <c r="I462" s="135" t="s">
        <v>196</v>
      </c>
      <c r="J462" s="176"/>
      <c r="K462" s="177"/>
      <c r="L462" s="178"/>
      <c r="M462" s="179"/>
      <c r="N462" s="160"/>
      <c r="O462" s="180"/>
      <c r="P462" s="191"/>
      <c r="Q462" s="192" t="s">
        <v>50</v>
      </c>
      <c r="R462" s="182" t="s">
        <v>98</v>
      </c>
      <c r="S462" s="183" t="s">
        <v>217</v>
      </c>
      <c r="T462" s="183"/>
      <c r="U462" s="186" t="s">
        <v>98</v>
      </c>
      <c r="V462" s="183" t="s">
        <v>232</v>
      </c>
      <c r="W462" s="183"/>
      <c r="X462" s="187"/>
      <c r="Y462" s="183"/>
      <c r="Z462" s="187"/>
      <c r="AA462" s="187"/>
      <c r="AB462" s="187"/>
      <c r="AC462" s="187"/>
      <c r="AD462" s="187"/>
      <c r="AE462" s="187"/>
      <c r="AF462" s="187"/>
      <c r="AG462" s="193"/>
      <c r="AH462" s="189"/>
      <c r="AI462" s="189"/>
      <c r="AJ462" s="189"/>
      <c r="AK462" s="190"/>
      <c r="AL462" s="1261"/>
      <c r="AM462" s="1261"/>
      <c r="AN462" s="1261"/>
      <c r="AO462" s="1261"/>
    </row>
    <row r="463" spans="1:41" ht="18.75" customHeight="1">
      <c r="A463" s="135" t="s">
        <v>196</v>
      </c>
      <c r="B463" s="135" t="s">
        <v>132</v>
      </c>
      <c r="C463" s="135" t="s">
        <v>196</v>
      </c>
      <c r="D463" s="135" t="s">
        <v>196</v>
      </c>
      <c r="E463" s="135" t="s">
        <v>132</v>
      </c>
      <c r="F463" s="135" t="s">
        <v>196</v>
      </c>
      <c r="G463" s="135" t="s">
        <v>196</v>
      </c>
      <c r="H463" s="135" t="s">
        <v>196</v>
      </c>
      <c r="I463" s="135" t="s">
        <v>196</v>
      </c>
      <c r="J463" s="176"/>
      <c r="K463" s="177"/>
      <c r="L463" s="178"/>
      <c r="M463" s="179"/>
      <c r="N463" s="160"/>
      <c r="O463" s="180"/>
      <c r="P463" s="160"/>
      <c r="Q463" s="267" t="s">
        <v>309</v>
      </c>
      <c r="R463" s="182" t="s">
        <v>98</v>
      </c>
      <c r="S463" s="183" t="s">
        <v>217</v>
      </c>
      <c r="T463" s="184"/>
      <c r="U463" s="186" t="s">
        <v>98</v>
      </c>
      <c r="V463" s="183" t="s">
        <v>232</v>
      </c>
      <c r="W463" s="187"/>
      <c r="X463" s="187"/>
      <c r="Y463" s="187"/>
      <c r="Z463" s="187"/>
      <c r="AA463" s="187"/>
      <c r="AB463" s="187"/>
      <c r="AC463" s="187"/>
      <c r="AD463" s="187"/>
      <c r="AE463" s="187"/>
      <c r="AF463" s="187"/>
      <c r="AG463" s="193"/>
      <c r="AH463" s="189"/>
      <c r="AI463" s="189"/>
      <c r="AJ463" s="189"/>
      <c r="AK463" s="190"/>
      <c r="AL463" s="1261"/>
      <c r="AM463" s="1261"/>
      <c r="AN463" s="1261"/>
      <c r="AO463" s="1261"/>
    </row>
    <row r="464" spans="1:41" ht="18.75" customHeight="1">
      <c r="A464" s="135" t="s">
        <v>196</v>
      </c>
      <c r="B464" s="135" t="s">
        <v>132</v>
      </c>
      <c r="C464" s="135" t="s">
        <v>196</v>
      </c>
      <c r="D464" s="135" t="s">
        <v>196</v>
      </c>
      <c r="E464" s="135" t="s">
        <v>132</v>
      </c>
      <c r="F464" s="135" t="s">
        <v>196</v>
      </c>
      <c r="G464" s="135" t="s">
        <v>196</v>
      </c>
      <c r="H464" s="135" t="s">
        <v>196</v>
      </c>
      <c r="I464" s="135" t="s">
        <v>196</v>
      </c>
      <c r="J464" s="157" t="s">
        <v>98</v>
      </c>
      <c r="K464" s="177">
        <v>22</v>
      </c>
      <c r="L464" s="178" t="s">
        <v>416</v>
      </c>
      <c r="M464" s="150" t="s">
        <v>98</v>
      </c>
      <c r="N464" s="160" t="s">
        <v>417</v>
      </c>
      <c r="O464" s="150" t="s">
        <v>98</v>
      </c>
      <c r="P464" s="160" t="s">
        <v>327</v>
      </c>
      <c r="Q464" s="267" t="s">
        <v>418</v>
      </c>
      <c r="R464" s="182" t="s">
        <v>98</v>
      </c>
      <c r="S464" s="183" t="s">
        <v>217</v>
      </c>
      <c r="T464" s="183"/>
      <c r="U464" s="186" t="s">
        <v>98</v>
      </c>
      <c r="V464" s="183" t="s">
        <v>229</v>
      </c>
      <c r="W464" s="183"/>
      <c r="X464" s="186" t="s">
        <v>98</v>
      </c>
      <c r="Y464" s="183" t="s">
        <v>230</v>
      </c>
      <c r="Z464" s="187"/>
      <c r="AA464" s="187"/>
      <c r="AB464" s="187"/>
      <c r="AC464" s="187"/>
      <c r="AD464" s="187"/>
      <c r="AE464" s="187"/>
      <c r="AF464" s="187"/>
      <c r="AG464" s="193"/>
      <c r="AH464" s="189"/>
      <c r="AI464" s="189"/>
      <c r="AJ464" s="189"/>
      <c r="AK464" s="190"/>
      <c r="AL464" s="1261"/>
      <c r="AM464" s="1261"/>
      <c r="AN464" s="1261"/>
      <c r="AO464" s="1261"/>
    </row>
    <row r="465" spans="1:41" ht="18.75" customHeight="1">
      <c r="A465" s="135" t="s">
        <v>196</v>
      </c>
      <c r="B465" s="135" t="s">
        <v>132</v>
      </c>
      <c r="C465" s="135" t="s">
        <v>196</v>
      </c>
      <c r="D465" s="135" t="s">
        <v>196</v>
      </c>
      <c r="E465" s="135" t="s">
        <v>132</v>
      </c>
      <c r="F465" s="135" t="s">
        <v>196</v>
      </c>
      <c r="G465" s="135" t="s">
        <v>196</v>
      </c>
      <c r="H465" s="135" t="s">
        <v>196</v>
      </c>
      <c r="I465" s="135" t="s">
        <v>196</v>
      </c>
      <c r="J465" s="176"/>
      <c r="K465" s="177"/>
      <c r="L465" s="178"/>
      <c r="M465" s="150" t="s">
        <v>98</v>
      </c>
      <c r="N465" s="160" t="s">
        <v>419</v>
      </c>
      <c r="O465" s="150" t="s">
        <v>98</v>
      </c>
      <c r="P465" s="160" t="s">
        <v>330</v>
      </c>
      <c r="Q465" s="201" t="s">
        <v>255</v>
      </c>
      <c r="R465" s="182" t="s">
        <v>98</v>
      </c>
      <c r="S465" s="183" t="s">
        <v>217</v>
      </c>
      <c r="T465" s="183"/>
      <c r="U465" s="186" t="s">
        <v>98</v>
      </c>
      <c r="V465" s="183" t="s">
        <v>229</v>
      </c>
      <c r="W465" s="183"/>
      <c r="X465" s="186" t="s">
        <v>98</v>
      </c>
      <c r="Y465" s="183" t="s">
        <v>230</v>
      </c>
      <c r="Z465" s="187"/>
      <c r="AA465" s="187"/>
      <c r="AB465" s="187"/>
      <c r="AC465" s="187"/>
      <c r="AD465" s="202"/>
      <c r="AE465" s="202"/>
      <c r="AF465" s="202"/>
      <c r="AG465" s="203"/>
      <c r="AH465" s="189"/>
      <c r="AI465" s="189"/>
      <c r="AJ465" s="189"/>
      <c r="AK465" s="190"/>
      <c r="AL465" s="1261"/>
      <c r="AM465" s="1261"/>
      <c r="AN465" s="1261"/>
      <c r="AO465" s="1261"/>
    </row>
    <row r="466" spans="1:41" ht="18.75" customHeight="1">
      <c r="A466" s="135" t="s">
        <v>196</v>
      </c>
      <c r="B466" s="135" t="s">
        <v>132</v>
      </c>
      <c r="C466" s="135" t="s">
        <v>196</v>
      </c>
      <c r="D466" s="135" t="s">
        <v>196</v>
      </c>
      <c r="E466" s="135" t="s">
        <v>132</v>
      </c>
      <c r="F466" s="135" t="s">
        <v>196</v>
      </c>
      <c r="G466" s="135" t="s">
        <v>196</v>
      </c>
      <c r="H466" s="135" t="s">
        <v>196</v>
      </c>
      <c r="I466" s="135" t="s">
        <v>196</v>
      </c>
      <c r="J466" s="176"/>
      <c r="K466" s="177"/>
      <c r="L466" s="178"/>
      <c r="M466" s="179"/>
      <c r="N466" s="160"/>
      <c r="O466" s="180"/>
      <c r="P466" s="160"/>
      <c r="Q466" s="268" t="s">
        <v>69</v>
      </c>
      <c r="R466" s="182" t="s">
        <v>98</v>
      </c>
      <c r="S466" s="183" t="s">
        <v>217</v>
      </c>
      <c r="T466" s="183"/>
      <c r="U466" s="186" t="s">
        <v>98</v>
      </c>
      <c r="V466" s="183" t="s">
        <v>258</v>
      </c>
      <c r="W466" s="183"/>
      <c r="X466" s="186" t="s">
        <v>98</v>
      </c>
      <c r="Y466" s="183" t="s">
        <v>315</v>
      </c>
      <c r="Z466" s="204"/>
      <c r="AA466" s="186" t="s">
        <v>98</v>
      </c>
      <c r="AB466" s="183" t="s">
        <v>259</v>
      </c>
      <c r="AC466" s="204"/>
      <c r="AD466" s="204"/>
      <c r="AE466" s="204"/>
      <c r="AF466" s="204"/>
      <c r="AG466" s="247"/>
      <c r="AH466" s="189"/>
      <c r="AI466" s="189"/>
      <c r="AJ466" s="189"/>
      <c r="AK466" s="190"/>
      <c r="AL466" s="1261"/>
      <c r="AM466" s="1261"/>
      <c r="AN466" s="1261"/>
      <c r="AO466" s="1261"/>
    </row>
    <row r="467" spans="1:41" ht="18.75" customHeight="1">
      <c r="A467" s="135" t="s">
        <v>196</v>
      </c>
      <c r="B467" s="135" t="s">
        <v>132</v>
      </c>
      <c r="C467" s="135" t="s">
        <v>196</v>
      </c>
      <c r="D467" s="135" t="s">
        <v>196</v>
      </c>
      <c r="E467" s="135" t="s">
        <v>132</v>
      </c>
      <c r="F467" s="135" t="s">
        <v>196</v>
      </c>
      <c r="G467" s="135" t="s">
        <v>196</v>
      </c>
      <c r="H467" s="135" t="s">
        <v>196</v>
      </c>
      <c r="I467" s="135" t="s">
        <v>196</v>
      </c>
      <c r="J467" s="176"/>
      <c r="K467" s="177"/>
      <c r="L467" s="178"/>
      <c r="M467" s="179"/>
      <c r="N467" s="160"/>
      <c r="O467" s="180"/>
      <c r="P467" s="160"/>
      <c r="Q467" s="1257" t="s">
        <v>414</v>
      </c>
      <c r="R467" s="1291" t="s">
        <v>98</v>
      </c>
      <c r="S467" s="1292" t="s">
        <v>217</v>
      </c>
      <c r="T467" s="1292"/>
      <c r="U467" s="1293" t="s">
        <v>98</v>
      </c>
      <c r="V467" s="1292" t="s">
        <v>232</v>
      </c>
      <c r="W467" s="1292"/>
      <c r="X467" s="206"/>
      <c r="Y467" s="206"/>
      <c r="Z467" s="206"/>
      <c r="AA467" s="206"/>
      <c r="AB467" s="206"/>
      <c r="AC467" s="206"/>
      <c r="AD467" s="206"/>
      <c r="AE467" s="206"/>
      <c r="AF467" s="206"/>
      <c r="AG467" s="251"/>
      <c r="AH467" s="189"/>
      <c r="AI467" s="189"/>
      <c r="AJ467" s="189"/>
      <c r="AK467" s="190"/>
      <c r="AL467" s="1261"/>
      <c r="AM467" s="1261"/>
      <c r="AN467" s="1261"/>
      <c r="AO467" s="1261"/>
    </row>
    <row r="468" spans="1:41" ht="18.75" customHeight="1">
      <c r="A468" s="135" t="s">
        <v>196</v>
      </c>
      <c r="B468" s="135" t="s">
        <v>132</v>
      </c>
      <c r="C468" s="135" t="s">
        <v>196</v>
      </c>
      <c r="D468" s="135" t="s">
        <v>196</v>
      </c>
      <c r="E468" s="135" t="s">
        <v>132</v>
      </c>
      <c r="F468" s="135" t="s">
        <v>196</v>
      </c>
      <c r="G468" s="135" t="s">
        <v>196</v>
      </c>
      <c r="H468" s="135" t="s">
        <v>196</v>
      </c>
      <c r="I468" s="135" t="s">
        <v>196</v>
      </c>
      <c r="J468" s="176"/>
      <c r="K468" s="177"/>
      <c r="L468" s="178"/>
      <c r="M468" s="179"/>
      <c r="N468" s="160"/>
      <c r="O468" s="180"/>
      <c r="P468" s="160"/>
      <c r="Q468" s="1279"/>
      <c r="R468" s="1291"/>
      <c r="S468" s="1292"/>
      <c r="T468" s="1292"/>
      <c r="U468" s="1293"/>
      <c r="V468" s="1292"/>
      <c r="W468" s="1292"/>
      <c r="X468" s="199"/>
      <c r="Y468" s="199"/>
      <c r="Z468" s="199"/>
      <c r="AA468" s="199"/>
      <c r="AB468" s="199"/>
      <c r="AC468" s="199"/>
      <c r="AD468" s="199"/>
      <c r="AE468" s="199"/>
      <c r="AF468" s="199"/>
      <c r="AG468" s="252"/>
      <c r="AH468" s="189"/>
      <c r="AI468" s="189"/>
      <c r="AJ468" s="189"/>
      <c r="AK468" s="190"/>
      <c r="AL468" s="1261"/>
      <c r="AM468" s="1261"/>
      <c r="AN468" s="1261"/>
      <c r="AO468" s="1261"/>
    </row>
    <row r="469" spans="1:41" ht="18.75" customHeight="1">
      <c r="A469" s="135" t="s">
        <v>196</v>
      </c>
      <c r="B469" s="135" t="s">
        <v>132</v>
      </c>
      <c r="C469" s="135" t="s">
        <v>196</v>
      </c>
      <c r="D469" s="135" t="s">
        <v>196</v>
      </c>
      <c r="E469" s="135" t="s">
        <v>132</v>
      </c>
      <c r="F469" s="135" t="s">
        <v>196</v>
      </c>
      <c r="G469" s="135" t="s">
        <v>196</v>
      </c>
      <c r="H469" s="135" t="s">
        <v>196</v>
      </c>
      <c r="I469" s="135" t="s">
        <v>196</v>
      </c>
      <c r="J469" s="176"/>
      <c r="K469" s="177"/>
      <c r="L469" s="178"/>
      <c r="M469" s="179"/>
      <c r="N469" s="160"/>
      <c r="O469" s="180"/>
      <c r="P469" s="191"/>
      <c r="Q469" s="1257" t="s">
        <v>260</v>
      </c>
      <c r="R469" s="205" t="s">
        <v>98</v>
      </c>
      <c r="S469" s="206" t="s">
        <v>217</v>
      </c>
      <c r="T469" s="206"/>
      <c r="U469" s="207"/>
      <c r="V469" s="208"/>
      <c r="W469" s="208"/>
      <c r="X469" s="207"/>
      <c r="Y469" s="208"/>
      <c r="Z469" s="209"/>
      <c r="AA469" s="207"/>
      <c r="AB469" s="208"/>
      <c r="AC469" s="209"/>
      <c r="AD469" s="210" t="s">
        <v>98</v>
      </c>
      <c r="AE469" s="206" t="s">
        <v>261</v>
      </c>
      <c r="AF469" s="202"/>
      <c r="AG469" s="203"/>
      <c r="AH469" s="189"/>
      <c r="AI469" s="189"/>
      <c r="AJ469" s="189"/>
      <c r="AK469" s="190"/>
      <c r="AL469" s="1261"/>
      <c r="AM469" s="1261"/>
      <c r="AN469" s="1261"/>
      <c r="AO469" s="1261"/>
    </row>
    <row r="470" spans="1:41" ht="18.75" customHeight="1">
      <c r="A470" s="135" t="s">
        <v>196</v>
      </c>
      <c r="B470" s="135" t="s">
        <v>132</v>
      </c>
      <c r="C470" s="135" t="s">
        <v>196</v>
      </c>
      <c r="D470" s="135" t="s">
        <v>196</v>
      </c>
      <c r="E470" s="135" t="s">
        <v>132</v>
      </c>
      <c r="F470" s="135" t="s">
        <v>196</v>
      </c>
      <c r="G470" s="135" t="s">
        <v>196</v>
      </c>
      <c r="H470" s="135" t="s">
        <v>196</v>
      </c>
      <c r="I470" s="135" t="s">
        <v>196</v>
      </c>
      <c r="J470" s="176"/>
      <c r="K470" s="177"/>
      <c r="L470" s="178"/>
      <c r="M470" s="179"/>
      <c r="N470" s="160"/>
      <c r="O470" s="180"/>
      <c r="P470" s="191"/>
      <c r="Q470" s="1258"/>
      <c r="R470" s="157" t="s">
        <v>98</v>
      </c>
      <c r="S470" s="158" t="s">
        <v>262</v>
      </c>
      <c r="T470" s="158"/>
      <c r="U470" s="150"/>
      <c r="V470" s="150" t="s">
        <v>98</v>
      </c>
      <c r="W470" s="158" t="s">
        <v>263</v>
      </c>
      <c r="X470" s="150"/>
      <c r="Y470" s="150"/>
      <c r="Z470" s="150" t="s">
        <v>98</v>
      </c>
      <c r="AA470" s="158" t="s">
        <v>264</v>
      </c>
      <c r="AB470" s="137"/>
      <c r="AC470" s="158"/>
      <c r="AD470" s="150" t="s">
        <v>98</v>
      </c>
      <c r="AE470" s="158" t="s">
        <v>265</v>
      </c>
      <c r="AF470" s="211"/>
      <c r="AG470" s="212"/>
      <c r="AH470" s="189"/>
      <c r="AI470" s="189"/>
      <c r="AJ470" s="189"/>
      <c r="AK470" s="190"/>
      <c r="AL470" s="1261"/>
      <c r="AM470" s="1261"/>
      <c r="AN470" s="1261"/>
      <c r="AO470" s="1261"/>
    </row>
    <row r="471" spans="1:41" ht="18.75" customHeight="1">
      <c r="A471" s="135" t="s">
        <v>196</v>
      </c>
      <c r="B471" s="135" t="s">
        <v>132</v>
      </c>
      <c r="C471" s="135" t="s">
        <v>196</v>
      </c>
      <c r="D471" s="135" t="s">
        <v>196</v>
      </c>
      <c r="E471" s="135" t="s">
        <v>132</v>
      </c>
      <c r="F471" s="135" t="s">
        <v>196</v>
      </c>
      <c r="G471" s="135" t="s">
        <v>196</v>
      </c>
      <c r="H471" s="135" t="s">
        <v>196</v>
      </c>
      <c r="I471" s="135" t="s">
        <v>196</v>
      </c>
      <c r="J471" s="176"/>
      <c r="K471" s="177"/>
      <c r="L471" s="178"/>
      <c r="M471" s="179"/>
      <c r="N471" s="160"/>
      <c r="O471" s="180"/>
      <c r="P471" s="191"/>
      <c r="Q471" s="1258"/>
      <c r="R471" s="157" t="s">
        <v>98</v>
      </c>
      <c r="S471" s="158" t="s">
        <v>266</v>
      </c>
      <c r="T471" s="158"/>
      <c r="U471" s="150"/>
      <c r="V471" s="150" t="s">
        <v>98</v>
      </c>
      <c r="W471" s="158" t="s">
        <v>267</v>
      </c>
      <c r="X471" s="150"/>
      <c r="Y471" s="150"/>
      <c r="Z471" s="150" t="s">
        <v>98</v>
      </c>
      <c r="AA471" s="158" t="s">
        <v>268</v>
      </c>
      <c r="AB471" s="137"/>
      <c r="AC471" s="158"/>
      <c r="AD471" s="150" t="s">
        <v>98</v>
      </c>
      <c r="AE471" s="158" t="s">
        <v>269</v>
      </c>
      <c r="AF471" s="211"/>
      <c r="AG471" s="212"/>
      <c r="AH471" s="189"/>
      <c r="AI471" s="189"/>
      <c r="AJ471" s="189"/>
      <c r="AK471" s="190"/>
      <c r="AL471" s="1261"/>
      <c r="AM471" s="1261"/>
      <c r="AN471" s="1261"/>
      <c r="AO471" s="1261"/>
    </row>
    <row r="472" spans="1:41" ht="18.75" customHeight="1">
      <c r="A472" s="135" t="s">
        <v>196</v>
      </c>
      <c r="B472" s="135" t="s">
        <v>132</v>
      </c>
      <c r="C472" s="135" t="s">
        <v>196</v>
      </c>
      <c r="D472" s="135" t="s">
        <v>196</v>
      </c>
      <c r="E472" s="135" t="s">
        <v>132</v>
      </c>
      <c r="F472" s="135" t="s">
        <v>196</v>
      </c>
      <c r="G472" s="135" t="s">
        <v>196</v>
      </c>
      <c r="H472" s="135" t="s">
        <v>196</v>
      </c>
      <c r="I472" s="135" t="s">
        <v>196</v>
      </c>
      <c r="J472" s="176"/>
      <c r="K472" s="177"/>
      <c r="L472" s="178"/>
      <c r="M472" s="179"/>
      <c r="N472" s="160"/>
      <c r="O472" s="180"/>
      <c r="P472" s="191"/>
      <c r="Q472" s="1258"/>
      <c r="R472" s="157" t="s">
        <v>98</v>
      </c>
      <c r="S472" s="158" t="s">
        <v>270</v>
      </c>
      <c r="T472" s="158"/>
      <c r="U472" s="150"/>
      <c r="V472" s="150" t="s">
        <v>98</v>
      </c>
      <c r="W472" s="158" t="s">
        <v>271</v>
      </c>
      <c r="X472" s="150"/>
      <c r="Y472" s="150"/>
      <c r="Z472" s="150" t="s">
        <v>98</v>
      </c>
      <c r="AA472" s="158" t="s">
        <v>272</v>
      </c>
      <c r="AB472" s="137"/>
      <c r="AC472" s="158"/>
      <c r="AD472" s="150" t="s">
        <v>98</v>
      </c>
      <c r="AE472" s="158" t="s">
        <v>273</v>
      </c>
      <c r="AF472" s="211"/>
      <c r="AG472" s="212"/>
      <c r="AH472" s="189"/>
      <c r="AI472" s="189"/>
      <c r="AJ472" s="189"/>
      <c r="AK472" s="190"/>
      <c r="AL472" s="1261"/>
      <c r="AM472" s="1261"/>
      <c r="AN472" s="1261"/>
      <c r="AO472" s="1261"/>
    </row>
    <row r="473" spans="1:41" ht="18.75" customHeight="1">
      <c r="A473" s="148" t="s">
        <v>196</v>
      </c>
      <c r="B473" s="148" t="s">
        <v>132</v>
      </c>
      <c r="C473" s="148" t="s">
        <v>196</v>
      </c>
      <c r="D473" s="148" t="s">
        <v>196</v>
      </c>
      <c r="E473" s="148" t="s">
        <v>132</v>
      </c>
      <c r="F473" s="148" t="s">
        <v>196</v>
      </c>
      <c r="G473" s="148" t="s">
        <v>196</v>
      </c>
      <c r="H473" s="148" t="s">
        <v>196</v>
      </c>
      <c r="I473" s="149" t="s">
        <v>196</v>
      </c>
      <c r="J473" s="176"/>
      <c r="K473" s="177"/>
      <c r="L473" s="178"/>
      <c r="M473" s="179"/>
      <c r="N473" s="160"/>
      <c r="O473" s="180"/>
      <c r="P473" s="191"/>
      <c r="Q473" s="1258"/>
      <c r="R473" s="157" t="s">
        <v>98</v>
      </c>
      <c r="S473" s="158" t="s">
        <v>274</v>
      </c>
      <c r="T473" s="158"/>
      <c r="U473" s="150"/>
      <c r="V473" s="150" t="s">
        <v>98</v>
      </c>
      <c r="W473" s="158" t="s">
        <v>275</v>
      </c>
      <c r="X473" s="150"/>
      <c r="Y473" s="150"/>
      <c r="Z473" s="150" t="s">
        <v>98</v>
      </c>
      <c r="AA473" s="158" t="s">
        <v>276</v>
      </c>
      <c r="AB473" s="137"/>
      <c r="AC473" s="158"/>
      <c r="AD473" s="150" t="s">
        <v>98</v>
      </c>
      <c r="AE473" s="158" t="s">
        <v>277</v>
      </c>
      <c r="AF473" s="211"/>
      <c r="AG473" s="212"/>
      <c r="AH473" s="189"/>
      <c r="AI473" s="189"/>
      <c r="AJ473" s="189"/>
      <c r="AK473" s="190"/>
      <c r="AL473" s="1261"/>
      <c r="AM473" s="1261"/>
      <c r="AN473" s="1261"/>
      <c r="AO473" s="1261"/>
    </row>
    <row r="474" spans="1:41" ht="18.75" customHeight="1">
      <c r="A474" s="155" t="s">
        <v>196</v>
      </c>
      <c r="B474" s="155" t="s">
        <v>132</v>
      </c>
      <c r="C474" s="155" t="s">
        <v>196</v>
      </c>
      <c r="D474" s="155" t="s">
        <v>196</v>
      </c>
      <c r="E474" s="155" t="s">
        <v>132</v>
      </c>
      <c r="F474" s="155" t="s">
        <v>196</v>
      </c>
      <c r="G474" s="155" t="s">
        <v>196</v>
      </c>
      <c r="H474" s="155" t="s">
        <v>196</v>
      </c>
      <c r="I474" s="156" t="s">
        <v>196</v>
      </c>
      <c r="J474" s="213"/>
      <c r="K474" s="214"/>
      <c r="L474" s="215"/>
      <c r="M474" s="216"/>
      <c r="N474" s="217"/>
      <c r="O474" s="218"/>
      <c r="P474" s="219"/>
      <c r="Q474" s="1259"/>
      <c r="R474" s="220" t="s">
        <v>98</v>
      </c>
      <c r="S474" s="221" t="s">
        <v>278</v>
      </c>
      <c r="T474" s="221"/>
      <c r="U474" s="222"/>
      <c r="V474" s="222"/>
      <c r="W474" s="221"/>
      <c r="X474" s="222"/>
      <c r="Y474" s="222"/>
      <c r="Z474" s="222"/>
      <c r="AA474" s="221"/>
      <c r="AB474" s="223"/>
      <c r="AC474" s="221"/>
      <c r="AD474" s="222"/>
      <c r="AE474" s="221"/>
      <c r="AF474" s="224"/>
      <c r="AG474" s="225"/>
      <c r="AH474" s="226"/>
      <c r="AI474" s="226"/>
      <c r="AJ474" s="226"/>
      <c r="AK474" s="227"/>
      <c r="AL474" s="1262"/>
      <c r="AM474" s="1262"/>
      <c r="AN474" s="1262"/>
      <c r="AO474" s="1262"/>
    </row>
    <row r="475" spans="1:41" ht="18.75" customHeight="1">
      <c r="A475" s="135" t="s">
        <v>196</v>
      </c>
      <c r="B475" s="135" t="s">
        <v>132</v>
      </c>
      <c r="C475" s="135" t="s">
        <v>196</v>
      </c>
      <c r="D475" s="135" t="s">
        <v>196</v>
      </c>
      <c r="E475" s="135" t="s">
        <v>132</v>
      </c>
      <c r="F475" s="135" t="s">
        <v>196</v>
      </c>
      <c r="G475" s="135" t="s">
        <v>196</v>
      </c>
      <c r="H475" s="135" t="s">
        <v>196</v>
      </c>
      <c r="I475" s="135" t="s">
        <v>196</v>
      </c>
      <c r="J475" s="161"/>
      <c r="K475" s="162"/>
      <c r="L475" s="163"/>
      <c r="M475" s="164"/>
      <c r="N475" s="153"/>
      <c r="O475" s="165"/>
      <c r="P475" s="153"/>
      <c r="Q475" s="234" t="s">
        <v>281</v>
      </c>
      <c r="R475" s="167" t="s">
        <v>98</v>
      </c>
      <c r="S475" s="168" t="s">
        <v>282</v>
      </c>
      <c r="T475" s="172"/>
      <c r="U475" s="169"/>
      <c r="V475" s="170" t="s">
        <v>98</v>
      </c>
      <c r="W475" s="168" t="s">
        <v>283</v>
      </c>
      <c r="X475" s="235"/>
      <c r="Y475" s="235"/>
      <c r="Z475" s="235"/>
      <c r="AA475" s="235"/>
      <c r="AB475" s="235"/>
      <c r="AC475" s="235"/>
      <c r="AD475" s="235"/>
      <c r="AE475" s="235"/>
      <c r="AF475" s="235"/>
      <c r="AG475" s="246"/>
      <c r="AH475" s="255" t="s">
        <v>98</v>
      </c>
      <c r="AI475" s="151" t="s">
        <v>220</v>
      </c>
      <c r="AJ475" s="151"/>
      <c r="AK475" s="175"/>
      <c r="AL475" s="1260"/>
      <c r="AM475" s="1260"/>
      <c r="AN475" s="1260"/>
      <c r="AO475" s="1260"/>
    </row>
    <row r="476" spans="1:41" ht="18.75" customHeight="1">
      <c r="A476" s="135" t="s">
        <v>196</v>
      </c>
      <c r="B476" s="135" t="s">
        <v>132</v>
      </c>
      <c r="C476" s="135" t="s">
        <v>196</v>
      </c>
      <c r="D476" s="135" t="s">
        <v>196</v>
      </c>
      <c r="E476" s="135" t="s">
        <v>132</v>
      </c>
      <c r="F476" s="135" t="s">
        <v>196</v>
      </c>
      <c r="G476" s="135" t="s">
        <v>196</v>
      </c>
      <c r="H476" s="135" t="s">
        <v>196</v>
      </c>
      <c r="I476" s="135" t="s">
        <v>196</v>
      </c>
      <c r="J476" s="176"/>
      <c r="K476" s="177"/>
      <c r="L476" s="178"/>
      <c r="M476" s="179"/>
      <c r="N476" s="160"/>
      <c r="O476" s="180"/>
      <c r="P476" s="160"/>
      <c r="Q476" s="1263" t="s">
        <v>392</v>
      </c>
      <c r="R476" s="205" t="s">
        <v>98</v>
      </c>
      <c r="S476" s="206" t="s">
        <v>217</v>
      </c>
      <c r="T476" s="206"/>
      <c r="U476" s="249"/>
      <c r="V476" s="210" t="s">
        <v>98</v>
      </c>
      <c r="W476" s="206" t="s">
        <v>316</v>
      </c>
      <c r="X476" s="206"/>
      <c r="Y476" s="249"/>
      <c r="Z476" s="210" t="s">
        <v>98</v>
      </c>
      <c r="AA476" s="241" t="s">
        <v>317</v>
      </c>
      <c r="AB476" s="241"/>
      <c r="AC476" s="241"/>
      <c r="AD476" s="210" t="s">
        <v>98</v>
      </c>
      <c r="AE476" s="241" t="s">
        <v>318</v>
      </c>
      <c r="AF476" s="241"/>
      <c r="AG476" s="242"/>
      <c r="AH476" s="150" t="s">
        <v>98</v>
      </c>
      <c r="AI476" s="158" t="s">
        <v>224</v>
      </c>
      <c r="AJ476" s="189"/>
      <c r="AK476" s="190"/>
      <c r="AL476" s="1261"/>
      <c r="AM476" s="1261"/>
      <c r="AN476" s="1261"/>
      <c r="AO476" s="1261"/>
    </row>
    <row r="477" spans="1:41" ht="18.75" customHeight="1">
      <c r="A477" s="135" t="s">
        <v>196</v>
      </c>
      <c r="B477" s="135" t="s">
        <v>132</v>
      </c>
      <c r="C477" s="135" t="s">
        <v>196</v>
      </c>
      <c r="D477" s="135" t="s">
        <v>196</v>
      </c>
      <c r="E477" s="135" t="s">
        <v>132</v>
      </c>
      <c r="F477" s="135" t="s">
        <v>196</v>
      </c>
      <c r="G477" s="135" t="s">
        <v>196</v>
      </c>
      <c r="H477" s="135" t="s">
        <v>196</v>
      </c>
      <c r="I477" s="135" t="s">
        <v>196</v>
      </c>
      <c r="J477" s="176"/>
      <c r="K477" s="177"/>
      <c r="L477" s="178"/>
      <c r="M477" s="179"/>
      <c r="N477" s="160"/>
      <c r="O477" s="180"/>
      <c r="P477" s="160"/>
      <c r="Q477" s="1265"/>
      <c r="R477" s="237" t="s">
        <v>98</v>
      </c>
      <c r="S477" s="199" t="s">
        <v>319</v>
      </c>
      <c r="T477" s="199"/>
      <c r="U477" s="266"/>
      <c r="V477" s="239" t="s">
        <v>98</v>
      </c>
      <c r="W477" s="199" t="s">
        <v>320</v>
      </c>
      <c r="X477" s="199"/>
      <c r="Y477" s="266"/>
      <c r="Z477" s="239" t="s">
        <v>98</v>
      </c>
      <c r="AA477" s="244" t="s">
        <v>415</v>
      </c>
      <c r="AB477" s="244"/>
      <c r="AC477" s="244"/>
      <c r="AD477" s="244"/>
      <c r="AE477" s="244"/>
      <c r="AF477" s="244"/>
      <c r="AG477" s="245"/>
      <c r="AH477" s="194"/>
      <c r="AI477" s="189"/>
      <c r="AJ477" s="189"/>
      <c r="AK477" s="190"/>
      <c r="AL477" s="1261"/>
      <c r="AM477" s="1261"/>
      <c r="AN477" s="1261"/>
      <c r="AO477" s="1261"/>
    </row>
    <row r="478" spans="1:41" ht="18.75" customHeight="1">
      <c r="A478" s="135" t="s">
        <v>196</v>
      </c>
      <c r="B478" s="135" t="s">
        <v>132</v>
      </c>
      <c r="C478" s="135" t="s">
        <v>196</v>
      </c>
      <c r="D478" s="135" t="s">
        <v>196</v>
      </c>
      <c r="E478" s="135" t="s">
        <v>132</v>
      </c>
      <c r="F478" s="135" t="s">
        <v>196</v>
      </c>
      <c r="G478" s="135" t="s">
        <v>196</v>
      </c>
      <c r="H478" s="135" t="s">
        <v>196</v>
      </c>
      <c r="I478" s="135" t="s">
        <v>196</v>
      </c>
      <c r="J478" s="176"/>
      <c r="K478" s="177"/>
      <c r="L478" s="178"/>
      <c r="M478" s="179"/>
      <c r="N478" s="160"/>
      <c r="O478" s="180"/>
      <c r="P478" s="160"/>
      <c r="Q478" s="198" t="s">
        <v>24</v>
      </c>
      <c r="R478" s="182" t="s">
        <v>98</v>
      </c>
      <c r="S478" s="183" t="s">
        <v>285</v>
      </c>
      <c r="T478" s="184"/>
      <c r="U478" s="185"/>
      <c r="V478" s="186" t="s">
        <v>98</v>
      </c>
      <c r="W478" s="183" t="s">
        <v>286</v>
      </c>
      <c r="X478" s="187"/>
      <c r="Y478" s="187"/>
      <c r="Z478" s="187"/>
      <c r="AA478" s="187"/>
      <c r="AB478" s="187"/>
      <c r="AC478" s="187"/>
      <c r="AD478" s="187"/>
      <c r="AE478" s="187"/>
      <c r="AF478" s="187"/>
      <c r="AG478" s="193"/>
      <c r="AH478" s="194"/>
      <c r="AI478" s="189"/>
      <c r="AJ478" s="189"/>
      <c r="AK478" s="190"/>
      <c r="AL478" s="1261"/>
      <c r="AM478" s="1261"/>
      <c r="AN478" s="1261"/>
      <c r="AO478" s="1261"/>
    </row>
    <row r="479" spans="1:41" s="1060" customFormat="1" ht="18.75" customHeight="1">
      <c r="A479" s="1059"/>
      <c r="B479" s="1059"/>
      <c r="C479" s="1059"/>
      <c r="D479" s="1059"/>
      <c r="E479" s="1059"/>
      <c r="F479" s="1059"/>
      <c r="G479" s="1059"/>
      <c r="H479" s="1059"/>
      <c r="I479" s="1059"/>
      <c r="J479" s="176"/>
      <c r="K479" s="1057"/>
      <c r="L479" s="178"/>
      <c r="M479" s="179"/>
      <c r="N479" s="160"/>
      <c r="O479" s="1061"/>
      <c r="P479" s="160"/>
      <c r="Q479" s="267" t="s">
        <v>287</v>
      </c>
      <c r="R479" s="182" t="s">
        <v>98</v>
      </c>
      <c r="S479" s="183" t="s">
        <v>1894</v>
      </c>
      <c r="T479" s="184"/>
      <c r="U479" s="185"/>
      <c r="V479" s="186" t="s">
        <v>98</v>
      </c>
      <c r="W479" s="183" t="s">
        <v>223</v>
      </c>
      <c r="X479" s="187"/>
      <c r="Y479" s="187"/>
      <c r="Z479" s="187"/>
      <c r="AA479" s="187"/>
      <c r="AB479" s="187"/>
      <c r="AC479" s="187"/>
      <c r="AD479" s="187"/>
      <c r="AE479" s="187"/>
      <c r="AF479" s="187"/>
      <c r="AG479" s="193"/>
      <c r="AH479" s="259"/>
      <c r="AI479" s="189"/>
      <c r="AJ479" s="189"/>
      <c r="AK479" s="190"/>
      <c r="AL479" s="1261"/>
      <c r="AM479" s="1261"/>
      <c r="AN479" s="1261"/>
      <c r="AO479" s="1261"/>
    </row>
    <row r="480" spans="1:41" ht="19.5" customHeight="1">
      <c r="A480" s="135" t="s">
        <v>196</v>
      </c>
      <c r="B480" s="135" t="s">
        <v>132</v>
      </c>
      <c r="C480" s="135" t="s">
        <v>196</v>
      </c>
      <c r="D480" s="135" t="s">
        <v>196</v>
      </c>
      <c r="E480" s="135" t="s">
        <v>132</v>
      </c>
      <c r="F480" s="135" t="s">
        <v>196</v>
      </c>
      <c r="G480" s="135" t="s">
        <v>196</v>
      </c>
      <c r="H480" s="135" t="s">
        <v>196</v>
      </c>
      <c r="I480" s="135" t="s">
        <v>196</v>
      </c>
      <c r="J480" s="176"/>
      <c r="K480" s="177"/>
      <c r="L480" s="178"/>
      <c r="M480" s="179"/>
      <c r="N480" s="160"/>
      <c r="O480" s="180"/>
      <c r="P480" s="191"/>
      <c r="Q480" s="192" t="s">
        <v>225</v>
      </c>
      <c r="R480" s="182" t="s">
        <v>98</v>
      </c>
      <c r="S480" s="183" t="s">
        <v>222</v>
      </c>
      <c r="T480" s="184"/>
      <c r="U480" s="185"/>
      <c r="V480" s="186" t="s">
        <v>98</v>
      </c>
      <c r="W480" s="183" t="s">
        <v>226</v>
      </c>
      <c r="X480" s="186"/>
      <c r="Y480" s="183"/>
      <c r="Z480" s="187"/>
      <c r="AA480" s="187"/>
      <c r="AB480" s="187"/>
      <c r="AC480" s="187"/>
      <c r="AD480" s="187"/>
      <c r="AE480" s="187"/>
      <c r="AF480" s="187"/>
      <c r="AG480" s="193"/>
      <c r="AH480" s="189"/>
      <c r="AI480" s="189"/>
      <c r="AJ480" s="189"/>
      <c r="AK480" s="190"/>
      <c r="AL480" s="1261"/>
      <c r="AM480" s="1261"/>
      <c r="AN480" s="1261"/>
      <c r="AO480" s="1261"/>
    </row>
    <row r="481" spans="1:41" ht="19.5" customHeight="1">
      <c r="A481" s="135" t="s">
        <v>196</v>
      </c>
      <c r="B481" s="135" t="s">
        <v>132</v>
      </c>
      <c r="C481" s="135" t="s">
        <v>196</v>
      </c>
      <c r="D481" s="135" t="s">
        <v>196</v>
      </c>
      <c r="E481" s="135" t="s">
        <v>132</v>
      </c>
      <c r="F481" s="135" t="s">
        <v>196</v>
      </c>
      <c r="G481" s="135" t="s">
        <v>196</v>
      </c>
      <c r="H481" s="135" t="s">
        <v>196</v>
      </c>
      <c r="I481" s="135" t="s">
        <v>196</v>
      </c>
      <c r="J481" s="176"/>
      <c r="K481" s="177"/>
      <c r="L481" s="178"/>
      <c r="M481" s="179"/>
      <c r="N481" s="160"/>
      <c r="O481" s="180"/>
      <c r="P481" s="191"/>
      <c r="Q481" s="192" t="s">
        <v>227</v>
      </c>
      <c r="R481" s="182" t="s">
        <v>98</v>
      </c>
      <c r="S481" s="183" t="s">
        <v>222</v>
      </c>
      <c r="T481" s="184"/>
      <c r="U481" s="185"/>
      <c r="V481" s="186" t="s">
        <v>98</v>
      </c>
      <c r="W481" s="183" t="s">
        <v>226</v>
      </c>
      <c r="X481" s="186"/>
      <c r="Y481" s="183"/>
      <c r="Z481" s="187"/>
      <c r="AA481" s="187"/>
      <c r="AB481" s="187"/>
      <c r="AC481" s="187"/>
      <c r="AD481" s="187"/>
      <c r="AE481" s="187"/>
      <c r="AF481" s="187"/>
      <c r="AG481" s="193"/>
      <c r="AH481" s="189"/>
      <c r="AI481" s="189"/>
      <c r="AJ481" s="189"/>
      <c r="AK481" s="190"/>
      <c r="AL481" s="1261"/>
      <c r="AM481" s="1261"/>
      <c r="AN481" s="1261"/>
      <c r="AO481" s="1261"/>
    </row>
    <row r="482" spans="1:41" ht="18.75" customHeight="1">
      <c r="A482" s="135" t="s">
        <v>196</v>
      </c>
      <c r="B482" s="135" t="s">
        <v>132</v>
      </c>
      <c r="C482" s="135" t="s">
        <v>196</v>
      </c>
      <c r="D482" s="135" t="s">
        <v>196</v>
      </c>
      <c r="E482" s="135" t="s">
        <v>132</v>
      </c>
      <c r="F482" s="135" t="s">
        <v>196</v>
      </c>
      <c r="G482" s="135" t="s">
        <v>196</v>
      </c>
      <c r="H482" s="135" t="s">
        <v>196</v>
      </c>
      <c r="I482" s="135" t="s">
        <v>196</v>
      </c>
      <c r="J482" s="176"/>
      <c r="K482" s="177"/>
      <c r="L482" s="178"/>
      <c r="M482" s="179"/>
      <c r="N482" s="160"/>
      <c r="O482" s="180"/>
      <c r="P482" s="160"/>
      <c r="Q482" s="198" t="s">
        <v>99</v>
      </c>
      <c r="R482" s="182" t="s">
        <v>98</v>
      </c>
      <c r="S482" s="183" t="s">
        <v>217</v>
      </c>
      <c r="T482" s="184"/>
      <c r="U482" s="186" t="s">
        <v>98</v>
      </c>
      <c r="V482" s="183" t="s">
        <v>232</v>
      </c>
      <c r="W482" s="187"/>
      <c r="X482" s="187"/>
      <c r="Y482" s="187"/>
      <c r="Z482" s="187"/>
      <c r="AA482" s="187"/>
      <c r="AB482" s="187"/>
      <c r="AC482" s="187"/>
      <c r="AD482" s="187"/>
      <c r="AE482" s="187"/>
      <c r="AF482" s="187"/>
      <c r="AG482" s="193"/>
      <c r="AH482" s="194"/>
      <c r="AI482" s="189"/>
      <c r="AJ482" s="189"/>
      <c r="AK482" s="190"/>
      <c r="AL482" s="1261"/>
      <c r="AM482" s="1261"/>
      <c r="AN482" s="1261"/>
      <c r="AO482" s="1261"/>
    </row>
    <row r="483" spans="1:41" ht="18.75" customHeight="1">
      <c r="A483" s="135" t="s">
        <v>196</v>
      </c>
      <c r="B483" s="135" t="s">
        <v>132</v>
      </c>
      <c r="C483" s="135" t="s">
        <v>196</v>
      </c>
      <c r="D483" s="135" t="s">
        <v>196</v>
      </c>
      <c r="E483" s="135" t="s">
        <v>132</v>
      </c>
      <c r="F483" s="135" t="s">
        <v>196</v>
      </c>
      <c r="G483" s="135" t="s">
        <v>196</v>
      </c>
      <c r="H483" s="135" t="s">
        <v>196</v>
      </c>
      <c r="I483" s="135" t="s">
        <v>196</v>
      </c>
      <c r="J483" s="176"/>
      <c r="K483" s="177"/>
      <c r="L483" s="178"/>
      <c r="M483" s="179"/>
      <c r="N483" s="160"/>
      <c r="O483" s="180"/>
      <c r="P483" s="160"/>
      <c r="Q483" s="198" t="s">
        <v>420</v>
      </c>
      <c r="R483" s="182" t="s">
        <v>98</v>
      </c>
      <c r="S483" s="183" t="s">
        <v>421</v>
      </c>
      <c r="T483" s="183"/>
      <c r="U483" s="185"/>
      <c r="V483" s="185"/>
      <c r="W483" s="186" t="s">
        <v>98</v>
      </c>
      <c r="X483" s="183" t="s">
        <v>422</v>
      </c>
      <c r="Y483" s="187"/>
      <c r="Z483" s="187"/>
      <c r="AA483" s="187"/>
      <c r="AB483" s="186" t="s">
        <v>98</v>
      </c>
      <c r="AC483" s="183" t="s">
        <v>423</v>
      </c>
      <c r="AD483" s="187"/>
      <c r="AE483" s="187"/>
      <c r="AF483" s="187"/>
      <c r="AG483" s="193"/>
      <c r="AH483" s="194"/>
      <c r="AI483" s="189"/>
      <c r="AJ483" s="189"/>
      <c r="AK483" s="190"/>
      <c r="AL483" s="1261"/>
      <c r="AM483" s="1261"/>
      <c r="AN483" s="1261"/>
      <c r="AO483" s="1261"/>
    </row>
    <row r="484" spans="1:41" ht="18.75" customHeight="1">
      <c r="A484" s="135" t="s">
        <v>196</v>
      </c>
      <c r="B484" s="135" t="s">
        <v>132</v>
      </c>
      <c r="C484" s="135" t="s">
        <v>196</v>
      </c>
      <c r="D484" s="135" t="s">
        <v>196</v>
      </c>
      <c r="E484" s="135" t="s">
        <v>132</v>
      </c>
      <c r="F484" s="135" t="s">
        <v>196</v>
      </c>
      <c r="G484" s="135" t="s">
        <v>196</v>
      </c>
      <c r="H484" s="135" t="s">
        <v>196</v>
      </c>
      <c r="I484" s="135" t="s">
        <v>196</v>
      </c>
      <c r="J484" s="176"/>
      <c r="K484" s="177"/>
      <c r="L484" s="178"/>
      <c r="M484" s="179"/>
      <c r="N484" s="160"/>
      <c r="O484" s="180"/>
      <c r="P484" s="160"/>
      <c r="Q484" s="198" t="s">
        <v>324</v>
      </c>
      <c r="R484" s="182" t="s">
        <v>98</v>
      </c>
      <c r="S484" s="183" t="s">
        <v>217</v>
      </c>
      <c r="T484" s="184"/>
      <c r="U484" s="186" t="s">
        <v>98</v>
      </c>
      <c r="V484" s="183" t="s">
        <v>232</v>
      </c>
      <c r="W484" s="187"/>
      <c r="X484" s="187"/>
      <c r="Y484" s="187"/>
      <c r="Z484" s="187"/>
      <c r="AA484" s="187"/>
      <c r="AB484" s="187"/>
      <c r="AC484" s="187"/>
      <c r="AD484" s="187"/>
      <c r="AE484" s="187"/>
      <c r="AF484" s="187"/>
      <c r="AG484" s="193"/>
      <c r="AH484" s="194"/>
      <c r="AI484" s="189"/>
      <c r="AJ484" s="189"/>
      <c r="AK484" s="190"/>
      <c r="AL484" s="1261"/>
      <c r="AM484" s="1261"/>
      <c r="AN484" s="1261"/>
      <c r="AO484" s="1261"/>
    </row>
    <row r="485" spans="1:41" ht="18.75" customHeight="1">
      <c r="A485" s="135" t="s">
        <v>196</v>
      </c>
      <c r="B485" s="135" t="s">
        <v>132</v>
      </c>
      <c r="C485" s="135" t="s">
        <v>196</v>
      </c>
      <c r="D485" s="135" t="s">
        <v>196</v>
      </c>
      <c r="E485" s="135" t="s">
        <v>132</v>
      </c>
      <c r="F485" s="135" t="s">
        <v>196</v>
      </c>
      <c r="G485" s="135" t="s">
        <v>196</v>
      </c>
      <c r="H485" s="135" t="s">
        <v>196</v>
      </c>
      <c r="I485" s="135" t="s">
        <v>196</v>
      </c>
      <c r="J485" s="176"/>
      <c r="K485" s="177"/>
      <c r="L485" s="178"/>
      <c r="M485" s="179"/>
      <c r="N485" s="160"/>
      <c r="O485" s="180"/>
      <c r="P485" s="160"/>
      <c r="Q485" s="198" t="s">
        <v>403</v>
      </c>
      <c r="R485" s="182" t="s">
        <v>98</v>
      </c>
      <c r="S485" s="183" t="s">
        <v>217</v>
      </c>
      <c r="T485" s="184"/>
      <c r="U485" s="186" t="s">
        <v>98</v>
      </c>
      <c r="V485" s="183" t="s">
        <v>232</v>
      </c>
      <c r="W485" s="187"/>
      <c r="X485" s="187"/>
      <c r="Y485" s="187"/>
      <c r="Z485" s="187"/>
      <c r="AA485" s="187"/>
      <c r="AB485" s="187"/>
      <c r="AC485" s="187"/>
      <c r="AD485" s="187"/>
      <c r="AE485" s="187"/>
      <c r="AF485" s="187"/>
      <c r="AG485" s="193"/>
      <c r="AH485" s="194"/>
      <c r="AI485" s="189"/>
      <c r="AJ485" s="189"/>
      <c r="AK485" s="190"/>
      <c r="AL485" s="1261"/>
      <c r="AM485" s="1261"/>
      <c r="AN485" s="1261"/>
      <c r="AO485" s="1261"/>
    </row>
    <row r="486" spans="1:41" ht="18.75" customHeight="1">
      <c r="A486" s="135" t="s">
        <v>196</v>
      </c>
      <c r="B486" s="135" t="s">
        <v>132</v>
      </c>
      <c r="C486" s="135" t="s">
        <v>196</v>
      </c>
      <c r="D486" s="135" t="s">
        <v>196</v>
      </c>
      <c r="E486" s="135" t="s">
        <v>132</v>
      </c>
      <c r="F486" s="135" t="s">
        <v>196</v>
      </c>
      <c r="G486" s="135" t="s">
        <v>196</v>
      </c>
      <c r="H486" s="135" t="s">
        <v>196</v>
      </c>
      <c r="I486" s="135" t="s">
        <v>196</v>
      </c>
      <c r="J486" s="176"/>
      <c r="K486" s="177"/>
      <c r="L486" s="178"/>
      <c r="M486" s="179"/>
      <c r="N486" s="160"/>
      <c r="O486" s="180"/>
      <c r="P486" s="160"/>
      <c r="Q486" s="198" t="s">
        <v>406</v>
      </c>
      <c r="R486" s="182" t="s">
        <v>98</v>
      </c>
      <c r="S486" s="183" t="s">
        <v>285</v>
      </c>
      <c r="T486" s="184"/>
      <c r="U486" s="185"/>
      <c r="V486" s="186" t="s">
        <v>98</v>
      </c>
      <c r="W486" s="183" t="s">
        <v>286</v>
      </c>
      <c r="X486" s="187"/>
      <c r="Y486" s="187"/>
      <c r="Z486" s="187"/>
      <c r="AA486" s="187"/>
      <c r="AB486" s="187"/>
      <c r="AC486" s="187"/>
      <c r="AD486" s="187"/>
      <c r="AE486" s="187"/>
      <c r="AF486" s="187"/>
      <c r="AG486" s="193"/>
      <c r="AH486" s="194"/>
      <c r="AI486" s="189"/>
      <c r="AJ486" s="189"/>
      <c r="AK486" s="190"/>
      <c r="AL486" s="1261"/>
      <c r="AM486" s="1261"/>
      <c r="AN486" s="1261"/>
      <c r="AO486" s="1261"/>
    </row>
    <row r="487" spans="1:41" ht="18.75" customHeight="1">
      <c r="A487" s="135" t="s">
        <v>196</v>
      </c>
      <c r="B487" s="135" t="s">
        <v>132</v>
      </c>
      <c r="C487" s="135" t="s">
        <v>196</v>
      </c>
      <c r="D487" s="135" t="s">
        <v>196</v>
      </c>
      <c r="E487" s="135" t="s">
        <v>132</v>
      </c>
      <c r="F487" s="135" t="s">
        <v>196</v>
      </c>
      <c r="G487" s="135" t="s">
        <v>196</v>
      </c>
      <c r="H487" s="135" t="s">
        <v>196</v>
      </c>
      <c r="I487" s="135" t="s">
        <v>196</v>
      </c>
      <c r="J487" s="176"/>
      <c r="K487" s="177"/>
      <c r="L487" s="178"/>
      <c r="M487" s="179"/>
      <c r="N487" s="160"/>
      <c r="O487" s="180"/>
      <c r="P487" s="160"/>
      <c r="Q487" s="198" t="s">
        <v>424</v>
      </c>
      <c r="R487" s="182" t="s">
        <v>98</v>
      </c>
      <c r="S487" s="183" t="s">
        <v>334</v>
      </c>
      <c r="T487" s="187"/>
      <c r="U487" s="187"/>
      <c r="V487" s="187"/>
      <c r="W487" s="187"/>
      <c r="X487" s="187"/>
      <c r="Y487" s="186" t="s">
        <v>98</v>
      </c>
      <c r="Z487" s="183" t="s">
        <v>335</v>
      </c>
      <c r="AA487" s="187"/>
      <c r="AB487" s="204"/>
      <c r="AC487" s="187"/>
      <c r="AD487" s="187"/>
      <c r="AE487" s="187"/>
      <c r="AF487" s="187"/>
      <c r="AG487" s="193"/>
      <c r="AH487" s="194"/>
      <c r="AI487" s="189"/>
      <c r="AJ487" s="189"/>
      <c r="AK487" s="190"/>
      <c r="AL487" s="1261"/>
      <c r="AM487" s="1261"/>
      <c r="AN487" s="1261"/>
      <c r="AO487" s="1261"/>
    </row>
    <row r="488" spans="1:41" ht="18.75" customHeight="1">
      <c r="A488" s="135" t="s">
        <v>196</v>
      </c>
      <c r="B488" s="135" t="s">
        <v>132</v>
      </c>
      <c r="C488" s="135" t="s">
        <v>196</v>
      </c>
      <c r="D488" s="135" t="s">
        <v>196</v>
      </c>
      <c r="E488" s="135" t="s">
        <v>132</v>
      </c>
      <c r="F488" s="135" t="s">
        <v>196</v>
      </c>
      <c r="G488" s="135" t="s">
        <v>196</v>
      </c>
      <c r="H488" s="135" t="s">
        <v>196</v>
      </c>
      <c r="I488" s="135" t="s">
        <v>196</v>
      </c>
      <c r="J488" s="176"/>
      <c r="K488" s="177"/>
      <c r="L488" s="178"/>
      <c r="M488" s="179"/>
      <c r="N488" s="160"/>
      <c r="O488" s="180"/>
      <c r="P488" s="160"/>
      <c r="Q488" s="198" t="s">
        <v>338</v>
      </c>
      <c r="R488" s="182" t="s">
        <v>98</v>
      </c>
      <c r="S488" s="183" t="s">
        <v>217</v>
      </c>
      <c r="T488" s="184"/>
      <c r="U488" s="186" t="s">
        <v>98</v>
      </c>
      <c r="V488" s="183" t="s">
        <v>232</v>
      </c>
      <c r="W488" s="204"/>
      <c r="X488" s="204"/>
      <c r="Y488" s="204"/>
      <c r="Z488" s="204"/>
      <c r="AA488" s="204"/>
      <c r="AB488" s="204"/>
      <c r="AC488" s="204"/>
      <c r="AD488" s="204"/>
      <c r="AE488" s="204"/>
      <c r="AF488" s="204"/>
      <c r="AG488" s="247"/>
      <c r="AH488" s="194"/>
      <c r="AI488" s="189"/>
      <c r="AJ488" s="189"/>
      <c r="AK488" s="190"/>
      <c r="AL488" s="1261"/>
      <c r="AM488" s="1261"/>
      <c r="AN488" s="1261"/>
      <c r="AO488" s="1261"/>
    </row>
    <row r="489" spans="1:41" ht="18.75" customHeight="1">
      <c r="A489" s="135" t="s">
        <v>196</v>
      </c>
      <c r="B489" s="135" t="s">
        <v>132</v>
      </c>
      <c r="C489" s="135" t="s">
        <v>196</v>
      </c>
      <c r="D489" s="135" t="s">
        <v>196</v>
      </c>
      <c r="E489" s="135" t="s">
        <v>132</v>
      </c>
      <c r="F489" s="135" t="s">
        <v>196</v>
      </c>
      <c r="G489" s="135" t="s">
        <v>196</v>
      </c>
      <c r="H489" s="135" t="s">
        <v>196</v>
      </c>
      <c r="I489" s="135" t="s">
        <v>196</v>
      </c>
      <c r="J489" s="176"/>
      <c r="K489" s="177"/>
      <c r="L489" s="178"/>
      <c r="M489" s="179"/>
      <c r="N489" s="160"/>
      <c r="O489" s="180"/>
      <c r="P489" s="160"/>
      <c r="Q489" s="198" t="s">
        <v>425</v>
      </c>
      <c r="R489" s="182" t="s">
        <v>98</v>
      </c>
      <c r="S489" s="183" t="s">
        <v>217</v>
      </c>
      <c r="T489" s="184"/>
      <c r="U489" s="186" t="s">
        <v>98</v>
      </c>
      <c r="V489" s="183" t="s">
        <v>232</v>
      </c>
      <c r="W489" s="204"/>
      <c r="X489" s="204"/>
      <c r="Y489" s="204"/>
      <c r="Z489" s="204"/>
      <c r="AA489" s="204"/>
      <c r="AB489" s="204"/>
      <c r="AC489" s="204"/>
      <c r="AD489" s="204"/>
      <c r="AE489" s="204"/>
      <c r="AF489" s="204"/>
      <c r="AG489" s="247"/>
      <c r="AH489" s="194"/>
      <c r="AI489" s="189"/>
      <c r="AJ489" s="189"/>
      <c r="AK489" s="190"/>
      <c r="AL489" s="1261"/>
      <c r="AM489" s="1261"/>
      <c r="AN489" s="1261"/>
      <c r="AO489" s="1261"/>
    </row>
    <row r="490" spans="1:41" ht="19.5" customHeight="1">
      <c r="A490" s="135" t="s">
        <v>196</v>
      </c>
      <c r="B490" s="135" t="s">
        <v>132</v>
      </c>
      <c r="C490" s="135" t="s">
        <v>196</v>
      </c>
      <c r="D490" s="135" t="s">
        <v>196</v>
      </c>
      <c r="E490" s="135" t="s">
        <v>132</v>
      </c>
      <c r="F490" s="135" t="s">
        <v>196</v>
      </c>
      <c r="G490" s="135" t="s">
        <v>196</v>
      </c>
      <c r="H490" s="135" t="s">
        <v>196</v>
      </c>
      <c r="I490" s="135" t="s">
        <v>196</v>
      </c>
      <c r="J490" s="157" t="s">
        <v>98</v>
      </c>
      <c r="K490" s="177">
        <v>22</v>
      </c>
      <c r="L490" s="178" t="s">
        <v>416</v>
      </c>
      <c r="M490" s="150" t="s">
        <v>98</v>
      </c>
      <c r="N490" s="160" t="s">
        <v>426</v>
      </c>
      <c r="O490" s="180"/>
      <c r="P490" s="191"/>
      <c r="Q490" s="192" t="s">
        <v>50</v>
      </c>
      <c r="R490" s="182" t="s">
        <v>98</v>
      </c>
      <c r="S490" s="183" t="s">
        <v>217</v>
      </c>
      <c r="T490" s="183"/>
      <c r="U490" s="186" t="s">
        <v>98</v>
      </c>
      <c r="V490" s="183" t="s">
        <v>232</v>
      </c>
      <c r="W490" s="183"/>
      <c r="X490" s="187"/>
      <c r="Y490" s="183"/>
      <c r="Z490" s="187"/>
      <c r="AA490" s="187"/>
      <c r="AB490" s="187"/>
      <c r="AC490" s="187"/>
      <c r="AD490" s="187"/>
      <c r="AE490" s="187"/>
      <c r="AF490" s="187"/>
      <c r="AG490" s="193"/>
      <c r="AH490" s="189"/>
      <c r="AI490" s="189"/>
      <c r="AJ490" s="189"/>
      <c r="AK490" s="190"/>
      <c r="AL490" s="1261"/>
      <c r="AM490" s="1261"/>
      <c r="AN490" s="1261"/>
      <c r="AO490" s="1261"/>
    </row>
    <row r="491" spans="1:41" ht="18.75" customHeight="1">
      <c r="A491" s="135" t="s">
        <v>196</v>
      </c>
      <c r="B491" s="135" t="s">
        <v>132</v>
      </c>
      <c r="C491" s="135" t="s">
        <v>196</v>
      </c>
      <c r="D491" s="135" t="s">
        <v>196</v>
      </c>
      <c r="E491" s="135" t="s">
        <v>132</v>
      </c>
      <c r="F491" s="135" t="s">
        <v>196</v>
      </c>
      <c r="G491" s="135" t="s">
        <v>196</v>
      </c>
      <c r="H491" s="135" t="s">
        <v>196</v>
      </c>
      <c r="I491" s="135" t="s">
        <v>196</v>
      </c>
      <c r="J491" s="176"/>
      <c r="K491" s="177"/>
      <c r="L491" s="178"/>
      <c r="M491" s="150" t="s">
        <v>98</v>
      </c>
      <c r="N491" s="160" t="s">
        <v>427</v>
      </c>
      <c r="O491" s="180"/>
      <c r="P491" s="160"/>
      <c r="Q491" s="198" t="s">
        <v>309</v>
      </c>
      <c r="R491" s="182" t="s">
        <v>98</v>
      </c>
      <c r="S491" s="183" t="s">
        <v>217</v>
      </c>
      <c r="T491" s="184"/>
      <c r="U491" s="186" t="s">
        <v>98</v>
      </c>
      <c r="V491" s="183" t="s">
        <v>232</v>
      </c>
      <c r="W491" s="187"/>
      <c r="X491" s="187"/>
      <c r="Y491" s="187"/>
      <c r="Z491" s="187"/>
      <c r="AA491" s="187"/>
      <c r="AB491" s="187"/>
      <c r="AC491" s="187"/>
      <c r="AD491" s="187"/>
      <c r="AE491" s="187"/>
      <c r="AF491" s="187"/>
      <c r="AG491" s="193"/>
      <c r="AH491" s="194"/>
      <c r="AI491" s="189"/>
      <c r="AJ491" s="189"/>
      <c r="AK491" s="190"/>
      <c r="AL491" s="1261"/>
      <c r="AM491" s="1261"/>
      <c r="AN491" s="1261"/>
      <c r="AO491" s="1261"/>
    </row>
    <row r="492" spans="1:41" ht="18.75" customHeight="1">
      <c r="A492" s="135" t="s">
        <v>196</v>
      </c>
      <c r="B492" s="135" t="s">
        <v>132</v>
      </c>
      <c r="C492" s="135" t="s">
        <v>196</v>
      </c>
      <c r="D492" s="135" t="s">
        <v>196</v>
      </c>
      <c r="E492" s="135" t="s">
        <v>132</v>
      </c>
      <c r="F492" s="135" t="s">
        <v>196</v>
      </c>
      <c r="G492" s="135" t="s">
        <v>196</v>
      </c>
      <c r="H492" s="135" t="s">
        <v>196</v>
      </c>
      <c r="I492" s="135" t="s">
        <v>196</v>
      </c>
      <c r="J492" s="176"/>
      <c r="K492" s="177"/>
      <c r="L492" s="178"/>
      <c r="M492" s="150" t="s">
        <v>98</v>
      </c>
      <c r="N492" s="160" t="s">
        <v>428</v>
      </c>
      <c r="O492" s="180"/>
      <c r="P492" s="160"/>
      <c r="Q492" s="198" t="s">
        <v>418</v>
      </c>
      <c r="R492" s="182" t="s">
        <v>98</v>
      </c>
      <c r="S492" s="183" t="s">
        <v>217</v>
      </c>
      <c r="T492" s="183"/>
      <c r="U492" s="186" t="s">
        <v>98</v>
      </c>
      <c r="V492" s="183" t="s">
        <v>229</v>
      </c>
      <c r="W492" s="183"/>
      <c r="X492" s="186" t="s">
        <v>98</v>
      </c>
      <c r="Y492" s="183" t="s">
        <v>230</v>
      </c>
      <c r="Z492" s="187"/>
      <c r="AA492" s="187"/>
      <c r="AB492" s="187"/>
      <c r="AC492" s="187"/>
      <c r="AD492" s="187"/>
      <c r="AE492" s="187"/>
      <c r="AF492" s="187"/>
      <c r="AG492" s="193"/>
      <c r="AH492" s="194"/>
      <c r="AI492" s="189"/>
      <c r="AJ492" s="189"/>
      <c r="AK492" s="190"/>
      <c r="AL492" s="1261"/>
      <c r="AM492" s="1261"/>
      <c r="AN492" s="1261"/>
      <c r="AO492" s="1261"/>
    </row>
    <row r="493" spans="1:41" ht="18.75" customHeight="1">
      <c r="A493" s="135" t="s">
        <v>196</v>
      </c>
      <c r="B493" s="135" t="s">
        <v>132</v>
      </c>
      <c r="C493" s="135" t="s">
        <v>196</v>
      </c>
      <c r="D493" s="135" t="s">
        <v>196</v>
      </c>
      <c r="E493" s="135" t="s">
        <v>132</v>
      </c>
      <c r="F493" s="135" t="s">
        <v>196</v>
      </c>
      <c r="G493" s="135" t="s">
        <v>196</v>
      </c>
      <c r="H493" s="135" t="s">
        <v>196</v>
      </c>
      <c r="I493" s="135" t="s">
        <v>196</v>
      </c>
      <c r="J493" s="176"/>
      <c r="K493" s="177"/>
      <c r="L493" s="178"/>
      <c r="M493" s="150" t="s">
        <v>98</v>
      </c>
      <c r="N493" s="160" t="s">
        <v>429</v>
      </c>
      <c r="O493" s="180"/>
      <c r="P493" s="160"/>
      <c r="Q493" s="201" t="s">
        <v>255</v>
      </c>
      <c r="R493" s="182" t="s">
        <v>98</v>
      </c>
      <c r="S493" s="183" t="s">
        <v>217</v>
      </c>
      <c r="T493" s="183"/>
      <c r="U493" s="186" t="s">
        <v>98</v>
      </c>
      <c r="V493" s="183" t="s">
        <v>229</v>
      </c>
      <c r="W493" s="183"/>
      <c r="X493" s="186" t="s">
        <v>98</v>
      </c>
      <c r="Y493" s="183" t="s">
        <v>230</v>
      </c>
      <c r="Z493" s="187"/>
      <c r="AA493" s="187"/>
      <c r="AB493" s="187"/>
      <c r="AC493" s="187"/>
      <c r="AD493" s="202"/>
      <c r="AE493" s="202"/>
      <c r="AF493" s="202"/>
      <c r="AG493" s="203"/>
      <c r="AH493" s="194"/>
      <c r="AI493" s="189"/>
      <c r="AJ493" s="189"/>
      <c r="AK493" s="190"/>
      <c r="AL493" s="1261"/>
      <c r="AM493" s="1261"/>
      <c r="AN493" s="1261"/>
      <c r="AO493" s="1261"/>
    </row>
    <row r="494" spans="1:41" ht="18.75" customHeight="1">
      <c r="A494" s="135" t="s">
        <v>196</v>
      </c>
      <c r="B494" s="135" t="s">
        <v>132</v>
      </c>
      <c r="C494" s="135" t="s">
        <v>196</v>
      </c>
      <c r="D494" s="135" t="s">
        <v>196</v>
      </c>
      <c r="E494" s="135" t="s">
        <v>132</v>
      </c>
      <c r="F494" s="135" t="s">
        <v>196</v>
      </c>
      <c r="G494" s="135" t="s">
        <v>196</v>
      </c>
      <c r="H494" s="135" t="s">
        <v>196</v>
      </c>
      <c r="I494" s="135" t="s">
        <v>196</v>
      </c>
      <c r="J494" s="176"/>
      <c r="K494" s="177"/>
      <c r="L494" s="178"/>
      <c r="M494" s="179"/>
      <c r="N494" s="160"/>
      <c r="O494" s="180"/>
      <c r="P494" s="160"/>
      <c r="Q494" s="195" t="s">
        <v>69</v>
      </c>
      <c r="R494" s="182" t="s">
        <v>98</v>
      </c>
      <c r="S494" s="183" t="s">
        <v>217</v>
      </c>
      <c r="T494" s="183"/>
      <c r="U494" s="186" t="s">
        <v>98</v>
      </c>
      <c r="V494" s="183" t="s">
        <v>258</v>
      </c>
      <c r="W494" s="183"/>
      <c r="X494" s="186" t="s">
        <v>98</v>
      </c>
      <c r="Y494" s="183" t="s">
        <v>315</v>
      </c>
      <c r="Z494" s="204"/>
      <c r="AA494" s="186" t="s">
        <v>98</v>
      </c>
      <c r="AB494" s="183" t="s">
        <v>259</v>
      </c>
      <c r="AC494" s="204"/>
      <c r="AD494" s="204"/>
      <c r="AE494" s="204"/>
      <c r="AF494" s="204"/>
      <c r="AG494" s="247"/>
      <c r="AH494" s="194"/>
      <c r="AI494" s="189"/>
      <c r="AJ494" s="189"/>
      <c r="AK494" s="190"/>
      <c r="AL494" s="1261"/>
      <c r="AM494" s="1261"/>
      <c r="AN494" s="1261"/>
      <c r="AO494" s="1261"/>
    </row>
    <row r="495" spans="1:41" ht="18.75" customHeight="1">
      <c r="A495" s="135" t="s">
        <v>196</v>
      </c>
      <c r="B495" s="135" t="s">
        <v>132</v>
      </c>
      <c r="C495" s="135" t="s">
        <v>196</v>
      </c>
      <c r="D495" s="135" t="s">
        <v>196</v>
      </c>
      <c r="E495" s="135" t="s">
        <v>132</v>
      </c>
      <c r="F495" s="135" t="s">
        <v>196</v>
      </c>
      <c r="G495" s="135" t="s">
        <v>196</v>
      </c>
      <c r="H495" s="135" t="s">
        <v>196</v>
      </c>
      <c r="I495" s="135" t="s">
        <v>196</v>
      </c>
      <c r="J495" s="176"/>
      <c r="K495" s="177"/>
      <c r="L495" s="178"/>
      <c r="M495" s="179"/>
      <c r="N495" s="160"/>
      <c r="O495" s="180"/>
      <c r="P495" s="160"/>
      <c r="Q495" s="1257" t="s">
        <v>414</v>
      </c>
      <c r="R495" s="1291" t="s">
        <v>98</v>
      </c>
      <c r="S495" s="1292" t="s">
        <v>217</v>
      </c>
      <c r="T495" s="1292"/>
      <c r="U495" s="1293" t="s">
        <v>98</v>
      </c>
      <c r="V495" s="1292" t="s">
        <v>232</v>
      </c>
      <c r="W495" s="1292"/>
      <c r="X495" s="206"/>
      <c r="Y495" s="206"/>
      <c r="Z495" s="206"/>
      <c r="AA495" s="206"/>
      <c r="AB495" s="206"/>
      <c r="AC495" s="206"/>
      <c r="AD495" s="206"/>
      <c r="AE495" s="206"/>
      <c r="AF495" s="206"/>
      <c r="AG495" s="251"/>
      <c r="AH495" s="194"/>
      <c r="AI495" s="189"/>
      <c r="AJ495" s="189"/>
      <c r="AK495" s="190"/>
      <c r="AL495" s="1261"/>
      <c r="AM495" s="1261"/>
      <c r="AN495" s="1261"/>
      <c r="AO495" s="1261"/>
    </row>
    <row r="496" spans="1:41" ht="18.75" customHeight="1">
      <c r="A496" s="135" t="s">
        <v>196</v>
      </c>
      <c r="B496" s="135" t="s">
        <v>132</v>
      </c>
      <c r="C496" s="135" t="s">
        <v>196</v>
      </c>
      <c r="D496" s="135" t="s">
        <v>196</v>
      </c>
      <c r="E496" s="135" t="s">
        <v>132</v>
      </c>
      <c r="F496" s="135" t="s">
        <v>196</v>
      </c>
      <c r="G496" s="135" t="s">
        <v>196</v>
      </c>
      <c r="H496" s="135" t="s">
        <v>196</v>
      </c>
      <c r="I496" s="135" t="s">
        <v>196</v>
      </c>
      <c r="J496" s="176"/>
      <c r="K496" s="177"/>
      <c r="L496" s="178"/>
      <c r="M496" s="179"/>
      <c r="N496" s="160"/>
      <c r="O496" s="180"/>
      <c r="P496" s="160"/>
      <c r="Q496" s="1279"/>
      <c r="R496" s="1291"/>
      <c r="S496" s="1292"/>
      <c r="T496" s="1292"/>
      <c r="U496" s="1293"/>
      <c r="V496" s="1292"/>
      <c r="W496" s="1292"/>
      <c r="X496" s="199"/>
      <c r="Y496" s="199"/>
      <c r="Z496" s="199"/>
      <c r="AA496" s="199"/>
      <c r="AB496" s="199"/>
      <c r="AC496" s="199"/>
      <c r="AD496" s="199"/>
      <c r="AE496" s="199"/>
      <c r="AF496" s="199"/>
      <c r="AG496" s="252"/>
      <c r="AH496" s="194"/>
      <c r="AI496" s="189"/>
      <c r="AJ496" s="189"/>
      <c r="AK496" s="190"/>
      <c r="AL496" s="1261"/>
      <c r="AM496" s="1261"/>
      <c r="AN496" s="1261"/>
      <c r="AO496" s="1261"/>
    </row>
    <row r="497" spans="1:41" ht="18.75" customHeight="1">
      <c r="A497" s="135" t="s">
        <v>196</v>
      </c>
      <c r="B497" s="135" t="s">
        <v>132</v>
      </c>
      <c r="C497" s="135" t="s">
        <v>196</v>
      </c>
      <c r="D497" s="135" t="s">
        <v>196</v>
      </c>
      <c r="E497" s="135" t="s">
        <v>132</v>
      </c>
      <c r="F497" s="135" t="s">
        <v>196</v>
      </c>
      <c r="G497" s="135" t="s">
        <v>196</v>
      </c>
      <c r="H497" s="135" t="s">
        <v>196</v>
      </c>
      <c r="I497" s="135" t="s">
        <v>196</v>
      </c>
      <c r="J497" s="176"/>
      <c r="K497" s="177"/>
      <c r="L497" s="178"/>
      <c r="M497" s="179"/>
      <c r="N497" s="160"/>
      <c r="O497" s="180"/>
      <c r="P497" s="191"/>
      <c r="Q497" s="1257" t="s">
        <v>260</v>
      </c>
      <c r="R497" s="205" t="s">
        <v>98</v>
      </c>
      <c r="S497" s="206" t="s">
        <v>217</v>
      </c>
      <c r="T497" s="206"/>
      <c r="U497" s="207"/>
      <c r="V497" s="208"/>
      <c r="W497" s="208"/>
      <c r="X497" s="207"/>
      <c r="Y497" s="208"/>
      <c r="Z497" s="209"/>
      <c r="AA497" s="207"/>
      <c r="AB497" s="208"/>
      <c r="AC497" s="209"/>
      <c r="AD497" s="210" t="s">
        <v>98</v>
      </c>
      <c r="AE497" s="206" t="s">
        <v>261</v>
      </c>
      <c r="AF497" s="202"/>
      <c r="AG497" s="203"/>
      <c r="AH497" s="189"/>
      <c r="AI497" s="189"/>
      <c r="AJ497" s="189"/>
      <c r="AK497" s="190"/>
      <c r="AL497" s="1261"/>
      <c r="AM497" s="1261"/>
      <c r="AN497" s="1261"/>
      <c r="AO497" s="1261"/>
    </row>
    <row r="498" spans="1:41" ht="18.75" customHeight="1">
      <c r="A498" s="135" t="s">
        <v>196</v>
      </c>
      <c r="B498" s="135" t="s">
        <v>132</v>
      </c>
      <c r="C498" s="135" t="s">
        <v>196</v>
      </c>
      <c r="D498" s="135" t="s">
        <v>196</v>
      </c>
      <c r="E498" s="135" t="s">
        <v>132</v>
      </c>
      <c r="F498" s="135" t="s">
        <v>196</v>
      </c>
      <c r="G498" s="135" t="s">
        <v>196</v>
      </c>
      <c r="H498" s="135" t="s">
        <v>196</v>
      </c>
      <c r="I498" s="135" t="s">
        <v>196</v>
      </c>
      <c r="J498" s="176"/>
      <c r="K498" s="177"/>
      <c r="L498" s="178"/>
      <c r="M498" s="179"/>
      <c r="N498" s="160"/>
      <c r="O498" s="180"/>
      <c r="P498" s="191"/>
      <c r="Q498" s="1258"/>
      <c r="R498" s="157" t="s">
        <v>98</v>
      </c>
      <c r="S498" s="158" t="s">
        <v>262</v>
      </c>
      <c r="T498" s="158"/>
      <c r="U498" s="150"/>
      <c r="V498" s="150" t="s">
        <v>98</v>
      </c>
      <c r="W498" s="158" t="s">
        <v>263</v>
      </c>
      <c r="X498" s="150"/>
      <c r="Y498" s="150"/>
      <c r="Z498" s="150" t="s">
        <v>98</v>
      </c>
      <c r="AA498" s="158" t="s">
        <v>264</v>
      </c>
      <c r="AB498" s="137"/>
      <c r="AC498" s="158"/>
      <c r="AD498" s="150" t="s">
        <v>98</v>
      </c>
      <c r="AE498" s="158" t="s">
        <v>265</v>
      </c>
      <c r="AF498" s="211"/>
      <c r="AG498" s="212"/>
      <c r="AH498" s="189"/>
      <c r="AI498" s="189"/>
      <c r="AJ498" s="189"/>
      <c r="AK498" s="190"/>
      <c r="AL498" s="1261"/>
      <c r="AM498" s="1261"/>
      <c r="AN498" s="1261"/>
      <c r="AO498" s="1261"/>
    </row>
    <row r="499" spans="1:41" ht="18.75" customHeight="1">
      <c r="A499" s="135" t="s">
        <v>196</v>
      </c>
      <c r="B499" s="135" t="s">
        <v>132</v>
      </c>
      <c r="C499" s="135" t="s">
        <v>196</v>
      </c>
      <c r="D499" s="135" t="s">
        <v>196</v>
      </c>
      <c r="E499" s="135" t="s">
        <v>132</v>
      </c>
      <c r="F499" s="135" t="s">
        <v>196</v>
      </c>
      <c r="G499" s="135" t="s">
        <v>196</v>
      </c>
      <c r="H499" s="135" t="s">
        <v>196</v>
      </c>
      <c r="I499" s="135" t="s">
        <v>196</v>
      </c>
      <c r="J499" s="176"/>
      <c r="K499" s="177"/>
      <c r="L499" s="178"/>
      <c r="M499" s="179"/>
      <c r="N499" s="160"/>
      <c r="O499" s="180"/>
      <c r="P499" s="191"/>
      <c r="Q499" s="1258"/>
      <c r="R499" s="157" t="s">
        <v>98</v>
      </c>
      <c r="S499" s="158" t="s">
        <v>266</v>
      </c>
      <c r="T499" s="158"/>
      <c r="U499" s="150"/>
      <c r="V499" s="150" t="s">
        <v>98</v>
      </c>
      <c r="W499" s="158" t="s">
        <v>267</v>
      </c>
      <c r="X499" s="150"/>
      <c r="Y499" s="150"/>
      <c r="Z499" s="150" t="s">
        <v>98</v>
      </c>
      <c r="AA499" s="158" t="s">
        <v>268</v>
      </c>
      <c r="AB499" s="137"/>
      <c r="AC499" s="158"/>
      <c r="AD499" s="150" t="s">
        <v>98</v>
      </c>
      <c r="AE499" s="158" t="s">
        <v>269</v>
      </c>
      <c r="AF499" s="211"/>
      <c r="AG499" s="212"/>
      <c r="AH499" s="189"/>
      <c r="AI499" s="189"/>
      <c r="AJ499" s="189"/>
      <c r="AK499" s="190"/>
      <c r="AL499" s="1261"/>
      <c r="AM499" s="1261"/>
      <c r="AN499" s="1261"/>
      <c r="AO499" s="1261"/>
    </row>
    <row r="500" spans="1:41" ht="18.75" customHeight="1">
      <c r="A500" s="135" t="s">
        <v>196</v>
      </c>
      <c r="B500" s="135" t="s">
        <v>132</v>
      </c>
      <c r="C500" s="135" t="s">
        <v>196</v>
      </c>
      <c r="D500" s="135" t="s">
        <v>196</v>
      </c>
      <c r="E500" s="135" t="s">
        <v>132</v>
      </c>
      <c r="F500" s="135" t="s">
        <v>196</v>
      </c>
      <c r="G500" s="135" t="s">
        <v>196</v>
      </c>
      <c r="H500" s="135" t="s">
        <v>196</v>
      </c>
      <c r="I500" s="135" t="s">
        <v>196</v>
      </c>
      <c r="J500" s="176"/>
      <c r="K500" s="177"/>
      <c r="L500" s="178"/>
      <c r="M500" s="179"/>
      <c r="N500" s="160"/>
      <c r="O500" s="180"/>
      <c r="P500" s="191"/>
      <c r="Q500" s="1258"/>
      <c r="R500" s="157" t="s">
        <v>98</v>
      </c>
      <c r="S500" s="158" t="s">
        <v>270</v>
      </c>
      <c r="T500" s="158"/>
      <c r="U500" s="150"/>
      <c r="V500" s="150" t="s">
        <v>98</v>
      </c>
      <c r="W500" s="158" t="s">
        <v>271</v>
      </c>
      <c r="X500" s="150"/>
      <c r="Y500" s="150"/>
      <c r="Z500" s="150" t="s">
        <v>98</v>
      </c>
      <c r="AA500" s="158" t="s">
        <v>272</v>
      </c>
      <c r="AB500" s="137"/>
      <c r="AC500" s="158"/>
      <c r="AD500" s="150" t="s">
        <v>98</v>
      </c>
      <c r="AE500" s="158" t="s">
        <v>273</v>
      </c>
      <c r="AF500" s="211"/>
      <c r="AG500" s="212"/>
      <c r="AH500" s="189"/>
      <c r="AI500" s="189"/>
      <c r="AJ500" s="189"/>
      <c r="AK500" s="190"/>
      <c r="AL500" s="1261"/>
      <c r="AM500" s="1261"/>
      <c r="AN500" s="1261"/>
      <c r="AO500" s="1261"/>
    </row>
    <row r="501" spans="1:41" ht="18.75" customHeight="1">
      <c r="A501" s="148" t="s">
        <v>196</v>
      </c>
      <c r="B501" s="148" t="s">
        <v>132</v>
      </c>
      <c r="C501" s="148" t="s">
        <v>196</v>
      </c>
      <c r="D501" s="148" t="s">
        <v>196</v>
      </c>
      <c r="E501" s="148" t="s">
        <v>132</v>
      </c>
      <c r="F501" s="148" t="s">
        <v>196</v>
      </c>
      <c r="G501" s="148" t="s">
        <v>196</v>
      </c>
      <c r="H501" s="148" t="s">
        <v>196</v>
      </c>
      <c r="I501" s="149" t="s">
        <v>196</v>
      </c>
      <c r="J501" s="176"/>
      <c r="K501" s="177"/>
      <c r="L501" s="178"/>
      <c r="M501" s="179"/>
      <c r="N501" s="160"/>
      <c r="O501" s="180"/>
      <c r="P501" s="191"/>
      <c r="Q501" s="1258"/>
      <c r="R501" s="157" t="s">
        <v>98</v>
      </c>
      <c r="S501" s="158" t="s">
        <v>274</v>
      </c>
      <c r="T501" s="158"/>
      <c r="U501" s="150"/>
      <c r="V501" s="150" t="s">
        <v>98</v>
      </c>
      <c r="W501" s="158" t="s">
        <v>275</v>
      </c>
      <c r="X501" s="150"/>
      <c r="Y501" s="150"/>
      <c r="Z501" s="150" t="s">
        <v>98</v>
      </c>
      <c r="AA501" s="158" t="s">
        <v>276</v>
      </c>
      <c r="AB501" s="137"/>
      <c r="AC501" s="158"/>
      <c r="AD501" s="150" t="s">
        <v>98</v>
      </c>
      <c r="AE501" s="158" t="s">
        <v>277</v>
      </c>
      <c r="AF501" s="211"/>
      <c r="AG501" s="212"/>
      <c r="AH501" s="189"/>
      <c r="AI501" s="189"/>
      <c r="AJ501" s="189"/>
      <c r="AK501" s="190"/>
      <c r="AL501" s="1261"/>
      <c r="AM501" s="1261"/>
      <c r="AN501" s="1261"/>
      <c r="AO501" s="1261"/>
    </row>
    <row r="502" spans="1:41" ht="18.75" customHeight="1">
      <c r="A502" s="155" t="s">
        <v>196</v>
      </c>
      <c r="B502" s="155" t="s">
        <v>132</v>
      </c>
      <c r="C502" s="155" t="s">
        <v>196</v>
      </c>
      <c r="D502" s="155" t="s">
        <v>196</v>
      </c>
      <c r="E502" s="155" t="s">
        <v>132</v>
      </c>
      <c r="F502" s="155" t="s">
        <v>196</v>
      </c>
      <c r="G502" s="155" t="s">
        <v>196</v>
      </c>
      <c r="H502" s="155" t="s">
        <v>196</v>
      </c>
      <c r="I502" s="156" t="s">
        <v>196</v>
      </c>
      <c r="J502" s="213"/>
      <c r="K502" s="214"/>
      <c r="L502" s="215"/>
      <c r="M502" s="216"/>
      <c r="N502" s="217"/>
      <c r="O502" s="218"/>
      <c r="P502" s="219"/>
      <c r="Q502" s="1259"/>
      <c r="R502" s="220" t="s">
        <v>98</v>
      </c>
      <c r="S502" s="221" t="s">
        <v>278</v>
      </c>
      <c r="T502" s="221"/>
      <c r="U502" s="222"/>
      <c r="V502" s="222"/>
      <c r="W502" s="221"/>
      <c r="X502" s="222"/>
      <c r="Y502" s="222"/>
      <c r="Z502" s="222"/>
      <c r="AA502" s="221"/>
      <c r="AB502" s="223"/>
      <c r="AC502" s="221"/>
      <c r="AD502" s="222"/>
      <c r="AE502" s="221"/>
      <c r="AF502" s="224"/>
      <c r="AG502" s="225"/>
      <c r="AH502" s="226"/>
      <c r="AI502" s="226"/>
      <c r="AJ502" s="226"/>
      <c r="AK502" s="227"/>
      <c r="AL502" s="1262"/>
      <c r="AM502" s="1262"/>
      <c r="AN502" s="1262"/>
      <c r="AO502" s="1262"/>
    </row>
    <row r="503" spans="1:41" ht="18.75" customHeight="1">
      <c r="A503" s="135" t="s">
        <v>196</v>
      </c>
      <c r="B503" s="135" t="s">
        <v>132</v>
      </c>
      <c r="C503" s="135" t="s">
        <v>196</v>
      </c>
      <c r="D503" s="135" t="s">
        <v>196</v>
      </c>
      <c r="E503" s="135" t="s">
        <v>132</v>
      </c>
      <c r="F503" s="135" t="s">
        <v>196</v>
      </c>
      <c r="G503" s="135" t="s">
        <v>196</v>
      </c>
      <c r="H503" s="135" t="s">
        <v>196</v>
      </c>
      <c r="I503" s="135" t="s">
        <v>196</v>
      </c>
      <c r="J503" s="161"/>
      <c r="K503" s="162"/>
      <c r="L503" s="163"/>
      <c r="M503" s="164"/>
      <c r="N503" s="153"/>
      <c r="O503" s="164"/>
      <c r="P503" s="230"/>
      <c r="Q503" s="234" t="s">
        <v>281</v>
      </c>
      <c r="R503" s="167" t="s">
        <v>98</v>
      </c>
      <c r="S503" s="168" t="s">
        <v>282</v>
      </c>
      <c r="T503" s="172"/>
      <c r="U503" s="169"/>
      <c r="V503" s="170" t="s">
        <v>98</v>
      </c>
      <c r="W503" s="168" t="s">
        <v>283</v>
      </c>
      <c r="X503" s="235"/>
      <c r="Y503" s="235"/>
      <c r="Z503" s="235"/>
      <c r="AA503" s="235"/>
      <c r="AB503" s="235"/>
      <c r="AC503" s="235"/>
      <c r="AD503" s="235"/>
      <c r="AE503" s="235"/>
      <c r="AF503" s="235"/>
      <c r="AG503" s="246"/>
      <c r="AH503" s="174" t="s">
        <v>98</v>
      </c>
      <c r="AI503" s="151" t="s">
        <v>220</v>
      </c>
      <c r="AJ503" s="151"/>
      <c r="AK503" s="175"/>
      <c r="AL503" s="1260"/>
      <c r="AM503" s="1260"/>
      <c r="AN503" s="1260"/>
      <c r="AO503" s="1260"/>
    </row>
    <row r="504" spans="1:41" ht="18.75" customHeight="1">
      <c r="A504" s="135" t="s">
        <v>196</v>
      </c>
      <c r="B504" s="135" t="s">
        <v>132</v>
      </c>
      <c r="C504" s="135" t="s">
        <v>196</v>
      </c>
      <c r="D504" s="135" t="s">
        <v>196</v>
      </c>
      <c r="E504" s="135" t="s">
        <v>132</v>
      </c>
      <c r="F504" s="135" t="s">
        <v>196</v>
      </c>
      <c r="G504" s="135" t="s">
        <v>196</v>
      </c>
      <c r="H504" s="135" t="s">
        <v>196</v>
      </c>
      <c r="I504" s="135" t="s">
        <v>196</v>
      </c>
      <c r="J504" s="176"/>
      <c r="K504" s="177"/>
      <c r="L504" s="178"/>
      <c r="M504" s="179"/>
      <c r="N504" s="160"/>
      <c r="O504" s="179"/>
      <c r="P504" s="191"/>
      <c r="Q504" s="1263" t="s">
        <v>392</v>
      </c>
      <c r="R504" s="205" t="s">
        <v>98</v>
      </c>
      <c r="S504" s="206" t="s">
        <v>217</v>
      </c>
      <c r="T504" s="206"/>
      <c r="U504" s="249"/>
      <c r="V504" s="210" t="s">
        <v>98</v>
      </c>
      <c r="W504" s="206" t="s">
        <v>316</v>
      </c>
      <c r="X504" s="206"/>
      <c r="Y504" s="249"/>
      <c r="Z504" s="210" t="s">
        <v>98</v>
      </c>
      <c r="AA504" s="241" t="s">
        <v>317</v>
      </c>
      <c r="AB504" s="241"/>
      <c r="AC504" s="241"/>
      <c r="AD504" s="210" t="s">
        <v>98</v>
      </c>
      <c r="AE504" s="241" t="s">
        <v>318</v>
      </c>
      <c r="AF504" s="241"/>
      <c r="AG504" s="242"/>
      <c r="AH504" s="150" t="s">
        <v>98</v>
      </c>
      <c r="AI504" s="158" t="s">
        <v>224</v>
      </c>
      <c r="AJ504" s="189"/>
      <c r="AK504" s="190"/>
      <c r="AL504" s="1261"/>
      <c r="AM504" s="1261"/>
      <c r="AN504" s="1261"/>
      <c r="AO504" s="1261"/>
    </row>
    <row r="505" spans="1:41" ht="18.75" customHeight="1">
      <c r="A505" s="135" t="s">
        <v>196</v>
      </c>
      <c r="B505" s="135" t="s">
        <v>132</v>
      </c>
      <c r="C505" s="135" t="s">
        <v>196</v>
      </c>
      <c r="D505" s="135" t="s">
        <v>196</v>
      </c>
      <c r="E505" s="135" t="s">
        <v>132</v>
      </c>
      <c r="F505" s="135" t="s">
        <v>196</v>
      </c>
      <c r="G505" s="135" t="s">
        <v>196</v>
      </c>
      <c r="H505" s="135" t="s">
        <v>196</v>
      </c>
      <c r="I505" s="135" t="s">
        <v>196</v>
      </c>
      <c r="J505" s="176"/>
      <c r="K505" s="177"/>
      <c r="L505" s="178"/>
      <c r="M505" s="179"/>
      <c r="N505" s="160"/>
      <c r="O505" s="179"/>
      <c r="P505" s="191"/>
      <c r="Q505" s="1265"/>
      <c r="R505" s="237" t="s">
        <v>98</v>
      </c>
      <c r="S505" s="199" t="s">
        <v>319</v>
      </c>
      <c r="T505" s="199"/>
      <c r="U505" s="266"/>
      <c r="V505" s="239" t="s">
        <v>98</v>
      </c>
      <c r="W505" s="199" t="s">
        <v>320</v>
      </c>
      <c r="X505" s="199"/>
      <c r="Y505" s="266"/>
      <c r="Z505" s="239" t="s">
        <v>98</v>
      </c>
      <c r="AA505" s="244" t="s">
        <v>415</v>
      </c>
      <c r="AB505" s="244"/>
      <c r="AC505" s="244"/>
      <c r="AD505" s="244"/>
      <c r="AE505" s="244"/>
      <c r="AF505" s="244"/>
      <c r="AG505" s="245"/>
      <c r="AH505" s="194"/>
      <c r="AI505" s="189"/>
      <c r="AJ505" s="189"/>
      <c r="AK505" s="190"/>
      <c r="AL505" s="1261"/>
      <c r="AM505" s="1261"/>
      <c r="AN505" s="1261"/>
      <c r="AO505" s="1261"/>
    </row>
    <row r="506" spans="1:41" ht="18.75" customHeight="1">
      <c r="A506" s="135" t="s">
        <v>196</v>
      </c>
      <c r="B506" s="135" t="s">
        <v>132</v>
      </c>
      <c r="C506" s="135" t="s">
        <v>196</v>
      </c>
      <c r="D506" s="135" t="s">
        <v>196</v>
      </c>
      <c r="E506" s="135" t="s">
        <v>132</v>
      </c>
      <c r="F506" s="135" t="s">
        <v>196</v>
      </c>
      <c r="G506" s="135" t="s">
        <v>196</v>
      </c>
      <c r="H506" s="135" t="s">
        <v>196</v>
      </c>
      <c r="I506" s="135" t="s">
        <v>196</v>
      </c>
      <c r="J506" s="176"/>
      <c r="K506" s="177"/>
      <c r="L506" s="178"/>
      <c r="M506" s="179"/>
      <c r="N506" s="160"/>
      <c r="O506" s="179"/>
      <c r="P506" s="191"/>
      <c r="Q506" s="198" t="s">
        <v>24</v>
      </c>
      <c r="R506" s="182" t="s">
        <v>98</v>
      </c>
      <c r="S506" s="183" t="s">
        <v>285</v>
      </c>
      <c r="T506" s="184"/>
      <c r="U506" s="185"/>
      <c r="V506" s="186" t="s">
        <v>98</v>
      </c>
      <c r="W506" s="183" t="s">
        <v>286</v>
      </c>
      <c r="X506" s="187"/>
      <c r="Y506" s="187"/>
      <c r="Z506" s="187"/>
      <c r="AA506" s="187"/>
      <c r="AB506" s="187"/>
      <c r="AC506" s="187"/>
      <c r="AD506" s="187"/>
      <c r="AE506" s="187"/>
      <c r="AF506" s="187"/>
      <c r="AG506" s="193"/>
      <c r="AH506" s="194"/>
      <c r="AI506" s="189"/>
      <c r="AJ506" s="189"/>
      <c r="AK506" s="190"/>
      <c r="AL506" s="1261"/>
      <c r="AM506" s="1261"/>
      <c r="AN506" s="1261"/>
      <c r="AO506" s="1261"/>
    </row>
    <row r="507" spans="1:41" s="1060" customFormat="1" ht="18.75" customHeight="1">
      <c r="A507" s="1059"/>
      <c r="B507" s="1059"/>
      <c r="C507" s="1059"/>
      <c r="D507" s="1059"/>
      <c r="E507" s="1059"/>
      <c r="F507" s="1059"/>
      <c r="G507" s="1059"/>
      <c r="H507" s="1059"/>
      <c r="I507" s="1059"/>
      <c r="J507" s="176"/>
      <c r="K507" s="1057"/>
      <c r="L507" s="178"/>
      <c r="M507" s="179"/>
      <c r="N507" s="160"/>
      <c r="O507" s="179"/>
      <c r="P507" s="191"/>
      <c r="Q507" s="267" t="s">
        <v>287</v>
      </c>
      <c r="R507" s="182" t="s">
        <v>98</v>
      </c>
      <c r="S507" s="183" t="s">
        <v>1894</v>
      </c>
      <c r="T507" s="184"/>
      <c r="U507" s="185"/>
      <c r="V507" s="186" t="s">
        <v>98</v>
      </c>
      <c r="W507" s="183" t="s">
        <v>223</v>
      </c>
      <c r="X507" s="187"/>
      <c r="Y507" s="187"/>
      <c r="Z507" s="187"/>
      <c r="AA507" s="187"/>
      <c r="AB507" s="187"/>
      <c r="AC507" s="187"/>
      <c r="AD507" s="187"/>
      <c r="AE507" s="187"/>
      <c r="AF507" s="187"/>
      <c r="AG507" s="193"/>
      <c r="AH507" s="259"/>
      <c r="AI507" s="189"/>
      <c r="AJ507" s="189"/>
      <c r="AK507" s="190"/>
      <c r="AL507" s="1261"/>
      <c r="AM507" s="1261"/>
      <c r="AN507" s="1261"/>
      <c r="AO507" s="1261"/>
    </row>
    <row r="508" spans="1:41" ht="19.5" customHeight="1">
      <c r="A508" s="135" t="s">
        <v>196</v>
      </c>
      <c r="B508" s="135" t="s">
        <v>132</v>
      </c>
      <c r="C508" s="135" t="s">
        <v>196</v>
      </c>
      <c r="D508" s="135" t="s">
        <v>196</v>
      </c>
      <c r="E508" s="135" t="s">
        <v>132</v>
      </c>
      <c r="F508" s="135" t="s">
        <v>196</v>
      </c>
      <c r="G508" s="135" t="s">
        <v>196</v>
      </c>
      <c r="H508" s="135" t="s">
        <v>196</v>
      </c>
      <c r="I508" s="135" t="s">
        <v>196</v>
      </c>
      <c r="J508" s="176"/>
      <c r="K508" s="177"/>
      <c r="L508" s="178"/>
      <c r="M508" s="179"/>
      <c r="N508" s="160"/>
      <c r="O508" s="180"/>
      <c r="P508" s="191"/>
      <c r="Q508" s="192" t="s">
        <v>225</v>
      </c>
      <c r="R508" s="182" t="s">
        <v>98</v>
      </c>
      <c r="S508" s="183" t="s">
        <v>222</v>
      </c>
      <c r="T508" s="184"/>
      <c r="U508" s="185"/>
      <c r="V508" s="186" t="s">
        <v>98</v>
      </c>
      <c r="W508" s="183" t="s">
        <v>226</v>
      </c>
      <c r="X508" s="186"/>
      <c r="Y508" s="183"/>
      <c r="Z508" s="187"/>
      <c r="AA508" s="187"/>
      <c r="AB508" s="187"/>
      <c r="AC508" s="187"/>
      <c r="AD508" s="187"/>
      <c r="AE508" s="187"/>
      <c r="AF508" s="187"/>
      <c r="AG508" s="193"/>
      <c r="AH508" s="189"/>
      <c r="AI508" s="189"/>
      <c r="AJ508" s="189"/>
      <c r="AK508" s="190"/>
      <c r="AL508" s="1261"/>
      <c r="AM508" s="1261"/>
      <c r="AN508" s="1261"/>
      <c r="AO508" s="1261"/>
    </row>
    <row r="509" spans="1:41" ht="19.5" customHeight="1">
      <c r="A509" s="135" t="s">
        <v>196</v>
      </c>
      <c r="B509" s="135" t="s">
        <v>132</v>
      </c>
      <c r="C509" s="135" t="s">
        <v>196</v>
      </c>
      <c r="D509" s="135" t="s">
        <v>196</v>
      </c>
      <c r="E509" s="135" t="s">
        <v>132</v>
      </c>
      <c r="F509" s="135" t="s">
        <v>196</v>
      </c>
      <c r="G509" s="135" t="s">
        <v>196</v>
      </c>
      <c r="H509" s="135" t="s">
        <v>196</v>
      </c>
      <c r="I509" s="135" t="s">
        <v>196</v>
      </c>
      <c r="J509" s="176"/>
      <c r="K509" s="177"/>
      <c r="L509" s="178"/>
      <c r="M509" s="179"/>
      <c r="N509" s="160"/>
      <c r="O509" s="180"/>
      <c r="P509" s="191"/>
      <c r="Q509" s="192" t="s">
        <v>227</v>
      </c>
      <c r="R509" s="182" t="s">
        <v>98</v>
      </c>
      <c r="S509" s="183" t="s">
        <v>222</v>
      </c>
      <c r="T509" s="184"/>
      <c r="U509" s="185"/>
      <c r="V509" s="186" t="s">
        <v>98</v>
      </c>
      <c r="W509" s="183" t="s">
        <v>226</v>
      </c>
      <c r="X509" s="186"/>
      <c r="Y509" s="183"/>
      <c r="Z509" s="187"/>
      <c r="AA509" s="187"/>
      <c r="AB509" s="187"/>
      <c r="AC509" s="187"/>
      <c r="AD509" s="187"/>
      <c r="AE509" s="187"/>
      <c r="AF509" s="187"/>
      <c r="AG509" s="193"/>
      <c r="AH509" s="189"/>
      <c r="AI509" s="189"/>
      <c r="AJ509" s="189"/>
      <c r="AK509" s="190"/>
      <c r="AL509" s="1261"/>
      <c r="AM509" s="1261"/>
      <c r="AN509" s="1261"/>
      <c r="AO509" s="1261"/>
    </row>
    <row r="510" spans="1:41" ht="18.75" customHeight="1">
      <c r="A510" s="135" t="s">
        <v>196</v>
      </c>
      <c r="B510" s="135" t="s">
        <v>132</v>
      </c>
      <c r="C510" s="135" t="s">
        <v>196</v>
      </c>
      <c r="D510" s="135" t="s">
        <v>196</v>
      </c>
      <c r="E510" s="135" t="s">
        <v>132</v>
      </c>
      <c r="F510" s="135" t="s">
        <v>196</v>
      </c>
      <c r="G510" s="135" t="s">
        <v>196</v>
      </c>
      <c r="H510" s="135" t="s">
        <v>196</v>
      </c>
      <c r="I510" s="135" t="s">
        <v>196</v>
      </c>
      <c r="J510" s="176"/>
      <c r="K510" s="177"/>
      <c r="L510" s="178"/>
      <c r="M510" s="179"/>
      <c r="N510" s="160"/>
      <c r="O510" s="179"/>
      <c r="P510" s="191"/>
      <c r="Q510" s="198" t="s">
        <v>99</v>
      </c>
      <c r="R510" s="182" t="s">
        <v>98</v>
      </c>
      <c r="S510" s="183" t="s">
        <v>217</v>
      </c>
      <c r="T510" s="184"/>
      <c r="U510" s="186" t="s">
        <v>98</v>
      </c>
      <c r="V510" s="183" t="s">
        <v>232</v>
      </c>
      <c r="W510" s="187"/>
      <c r="X510" s="187"/>
      <c r="Y510" s="187"/>
      <c r="Z510" s="187"/>
      <c r="AA510" s="187"/>
      <c r="AB510" s="187"/>
      <c r="AC510" s="187"/>
      <c r="AD510" s="187"/>
      <c r="AE510" s="187"/>
      <c r="AF510" s="187"/>
      <c r="AG510" s="193"/>
      <c r="AH510" s="194"/>
      <c r="AI510" s="189"/>
      <c r="AJ510" s="189"/>
      <c r="AK510" s="190"/>
      <c r="AL510" s="1261"/>
      <c r="AM510" s="1261"/>
      <c r="AN510" s="1261"/>
      <c r="AO510" s="1261"/>
    </row>
    <row r="511" spans="1:41" ht="18.75" customHeight="1">
      <c r="A511" s="135" t="s">
        <v>196</v>
      </c>
      <c r="B511" s="135" t="s">
        <v>132</v>
      </c>
      <c r="C511" s="135" t="s">
        <v>196</v>
      </c>
      <c r="D511" s="135" t="s">
        <v>196</v>
      </c>
      <c r="E511" s="135" t="s">
        <v>132</v>
      </c>
      <c r="F511" s="135" t="s">
        <v>196</v>
      </c>
      <c r="G511" s="135" t="s">
        <v>196</v>
      </c>
      <c r="H511" s="135" t="s">
        <v>196</v>
      </c>
      <c r="I511" s="135" t="s">
        <v>196</v>
      </c>
      <c r="J511" s="176"/>
      <c r="K511" s="177"/>
      <c r="L511" s="178"/>
      <c r="M511" s="179"/>
      <c r="N511" s="160"/>
      <c r="O511" s="179"/>
      <c r="P511" s="191"/>
      <c r="Q511" s="198" t="s">
        <v>324</v>
      </c>
      <c r="R511" s="182" t="s">
        <v>98</v>
      </c>
      <c r="S511" s="183" t="s">
        <v>217</v>
      </c>
      <c r="T511" s="184"/>
      <c r="U511" s="186" t="s">
        <v>98</v>
      </c>
      <c r="V511" s="183" t="s">
        <v>232</v>
      </c>
      <c r="W511" s="187"/>
      <c r="X511" s="187"/>
      <c r="Y511" s="187"/>
      <c r="Z511" s="187"/>
      <c r="AA511" s="187"/>
      <c r="AB511" s="187"/>
      <c r="AC511" s="187"/>
      <c r="AD511" s="187"/>
      <c r="AE511" s="187"/>
      <c r="AF511" s="187"/>
      <c r="AG511" s="193"/>
      <c r="AH511" s="194"/>
      <c r="AI511" s="189"/>
      <c r="AJ511" s="189"/>
      <c r="AK511" s="190"/>
      <c r="AL511" s="1261"/>
      <c r="AM511" s="1261"/>
      <c r="AN511" s="1261"/>
      <c r="AO511" s="1261"/>
    </row>
    <row r="512" spans="1:41" ht="18.75" customHeight="1">
      <c r="A512" s="135" t="s">
        <v>196</v>
      </c>
      <c r="B512" s="135" t="s">
        <v>132</v>
      </c>
      <c r="C512" s="135" t="s">
        <v>196</v>
      </c>
      <c r="D512" s="135" t="s">
        <v>196</v>
      </c>
      <c r="E512" s="135" t="s">
        <v>132</v>
      </c>
      <c r="F512" s="135" t="s">
        <v>196</v>
      </c>
      <c r="G512" s="135" t="s">
        <v>196</v>
      </c>
      <c r="H512" s="135" t="s">
        <v>196</v>
      </c>
      <c r="I512" s="135" t="s">
        <v>196</v>
      </c>
      <c r="J512" s="176"/>
      <c r="K512" s="177"/>
      <c r="L512" s="178"/>
      <c r="M512" s="179"/>
      <c r="N512" s="160"/>
      <c r="O512" s="179"/>
      <c r="P512" s="191"/>
      <c r="Q512" s="198" t="s">
        <v>403</v>
      </c>
      <c r="R512" s="182" t="s">
        <v>98</v>
      </c>
      <c r="S512" s="183" t="s">
        <v>217</v>
      </c>
      <c r="T512" s="184"/>
      <c r="U512" s="186" t="s">
        <v>98</v>
      </c>
      <c r="V512" s="183" t="s">
        <v>232</v>
      </c>
      <c r="W512" s="187"/>
      <c r="X512" s="187"/>
      <c r="Y512" s="187"/>
      <c r="Z512" s="187"/>
      <c r="AA512" s="187"/>
      <c r="AB512" s="187"/>
      <c r="AC512" s="187"/>
      <c r="AD512" s="187"/>
      <c r="AE512" s="187"/>
      <c r="AF512" s="187"/>
      <c r="AG512" s="193"/>
      <c r="AH512" s="194"/>
      <c r="AI512" s="189"/>
      <c r="AJ512" s="189"/>
      <c r="AK512" s="190"/>
      <c r="AL512" s="1261"/>
      <c r="AM512" s="1261"/>
      <c r="AN512" s="1261"/>
      <c r="AO512" s="1261"/>
    </row>
    <row r="513" spans="1:41" ht="18.75" customHeight="1">
      <c r="A513" s="135" t="s">
        <v>196</v>
      </c>
      <c r="B513" s="135" t="s">
        <v>132</v>
      </c>
      <c r="C513" s="135" t="s">
        <v>196</v>
      </c>
      <c r="D513" s="135" t="s">
        <v>196</v>
      </c>
      <c r="E513" s="135" t="s">
        <v>132</v>
      </c>
      <c r="F513" s="135" t="s">
        <v>196</v>
      </c>
      <c r="G513" s="135" t="s">
        <v>196</v>
      </c>
      <c r="H513" s="135" t="s">
        <v>196</v>
      </c>
      <c r="I513" s="135" t="s">
        <v>196</v>
      </c>
      <c r="J513" s="176"/>
      <c r="K513" s="177"/>
      <c r="L513" s="178"/>
      <c r="M513" s="179"/>
      <c r="N513" s="160"/>
      <c r="O513" s="179"/>
      <c r="P513" s="191"/>
      <c r="Q513" s="198" t="s">
        <v>406</v>
      </c>
      <c r="R513" s="182" t="s">
        <v>98</v>
      </c>
      <c r="S513" s="183" t="s">
        <v>285</v>
      </c>
      <c r="T513" s="184"/>
      <c r="U513" s="185"/>
      <c r="V513" s="186" t="s">
        <v>98</v>
      </c>
      <c r="W513" s="183" t="s">
        <v>286</v>
      </c>
      <c r="X513" s="187"/>
      <c r="Y513" s="187"/>
      <c r="Z513" s="187"/>
      <c r="AA513" s="187"/>
      <c r="AB513" s="187"/>
      <c r="AC513" s="187"/>
      <c r="AD513" s="187"/>
      <c r="AE513" s="187"/>
      <c r="AF513" s="187"/>
      <c r="AG513" s="193"/>
      <c r="AH513" s="194"/>
      <c r="AI513" s="189"/>
      <c r="AJ513" s="189"/>
      <c r="AK513" s="190"/>
      <c r="AL513" s="1261"/>
      <c r="AM513" s="1261"/>
      <c r="AN513" s="1261"/>
      <c r="AO513" s="1261"/>
    </row>
    <row r="514" spans="1:41" ht="19.5" customHeight="1">
      <c r="A514" s="135" t="s">
        <v>196</v>
      </c>
      <c r="B514" s="135" t="s">
        <v>132</v>
      </c>
      <c r="C514" s="135" t="s">
        <v>196</v>
      </c>
      <c r="D514" s="135" t="s">
        <v>196</v>
      </c>
      <c r="E514" s="135" t="s">
        <v>132</v>
      </c>
      <c r="F514" s="135" t="s">
        <v>196</v>
      </c>
      <c r="G514" s="135" t="s">
        <v>196</v>
      </c>
      <c r="H514" s="135" t="s">
        <v>196</v>
      </c>
      <c r="I514" s="135" t="s">
        <v>196</v>
      </c>
      <c r="J514" s="176"/>
      <c r="K514" s="177"/>
      <c r="L514" s="178"/>
      <c r="M514" s="179"/>
      <c r="N514" s="160"/>
      <c r="O514" s="180"/>
      <c r="P514" s="191"/>
      <c r="Q514" s="192" t="s">
        <v>50</v>
      </c>
      <c r="R514" s="182" t="s">
        <v>98</v>
      </c>
      <c r="S514" s="183" t="s">
        <v>217</v>
      </c>
      <c r="T514" s="183"/>
      <c r="U514" s="186" t="s">
        <v>98</v>
      </c>
      <c r="V514" s="183" t="s">
        <v>232</v>
      </c>
      <c r="W514" s="183"/>
      <c r="X514" s="187"/>
      <c r="Y514" s="183"/>
      <c r="Z514" s="187"/>
      <c r="AA514" s="187"/>
      <c r="AB514" s="187"/>
      <c r="AC514" s="187"/>
      <c r="AD514" s="187"/>
      <c r="AE514" s="187"/>
      <c r="AF514" s="187"/>
      <c r="AG514" s="193"/>
      <c r="AH514" s="189"/>
      <c r="AI514" s="189"/>
      <c r="AJ514" s="189"/>
      <c r="AK514" s="190"/>
      <c r="AL514" s="1261"/>
      <c r="AM514" s="1261"/>
      <c r="AN514" s="1261"/>
      <c r="AO514" s="1261"/>
    </row>
    <row r="515" spans="1:41" ht="18.75" customHeight="1">
      <c r="A515" s="135" t="s">
        <v>196</v>
      </c>
      <c r="B515" s="135" t="s">
        <v>132</v>
      </c>
      <c r="C515" s="135" t="s">
        <v>196</v>
      </c>
      <c r="D515" s="135" t="s">
        <v>196</v>
      </c>
      <c r="E515" s="135" t="s">
        <v>132</v>
      </c>
      <c r="F515" s="135" t="s">
        <v>196</v>
      </c>
      <c r="G515" s="135" t="s">
        <v>196</v>
      </c>
      <c r="H515" s="135" t="s">
        <v>196</v>
      </c>
      <c r="I515" s="135" t="s">
        <v>196</v>
      </c>
      <c r="J515" s="176"/>
      <c r="K515" s="177"/>
      <c r="L515" s="178"/>
      <c r="M515" s="179"/>
      <c r="N515" s="160"/>
      <c r="O515" s="179"/>
      <c r="P515" s="191"/>
      <c r="Q515" s="198" t="s">
        <v>309</v>
      </c>
      <c r="R515" s="182" t="s">
        <v>98</v>
      </c>
      <c r="S515" s="183" t="s">
        <v>217</v>
      </c>
      <c r="T515" s="184"/>
      <c r="U515" s="186" t="s">
        <v>98</v>
      </c>
      <c r="V515" s="183" t="s">
        <v>232</v>
      </c>
      <c r="W515" s="187"/>
      <c r="X515" s="187"/>
      <c r="Y515" s="187"/>
      <c r="Z515" s="187"/>
      <c r="AA515" s="187"/>
      <c r="AB515" s="187"/>
      <c r="AC515" s="187"/>
      <c r="AD515" s="187"/>
      <c r="AE515" s="187"/>
      <c r="AF515" s="187"/>
      <c r="AG515" s="193"/>
      <c r="AH515" s="194"/>
      <c r="AI515" s="189"/>
      <c r="AJ515" s="189"/>
      <c r="AK515" s="190"/>
      <c r="AL515" s="1261"/>
      <c r="AM515" s="1261"/>
      <c r="AN515" s="1261"/>
      <c r="AO515" s="1261"/>
    </row>
    <row r="516" spans="1:41" ht="18.75" customHeight="1">
      <c r="A516" s="135" t="s">
        <v>196</v>
      </c>
      <c r="B516" s="135" t="s">
        <v>132</v>
      </c>
      <c r="C516" s="135" t="s">
        <v>196</v>
      </c>
      <c r="D516" s="135" t="s">
        <v>196</v>
      </c>
      <c r="E516" s="135" t="s">
        <v>132</v>
      </c>
      <c r="F516" s="135" t="s">
        <v>196</v>
      </c>
      <c r="G516" s="135" t="s">
        <v>196</v>
      </c>
      <c r="H516" s="135" t="s">
        <v>196</v>
      </c>
      <c r="I516" s="135" t="s">
        <v>196</v>
      </c>
      <c r="J516" s="157" t="s">
        <v>98</v>
      </c>
      <c r="K516" s="177">
        <v>22</v>
      </c>
      <c r="L516" s="178" t="s">
        <v>416</v>
      </c>
      <c r="M516" s="150" t="s">
        <v>98</v>
      </c>
      <c r="N516" s="160" t="s">
        <v>430</v>
      </c>
      <c r="O516" s="179"/>
      <c r="P516" s="191"/>
      <c r="Q516" s="198" t="s">
        <v>418</v>
      </c>
      <c r="R516" s="182" t="s">
        <v>98</v>
      </c>
      <c r="S516" s="183" t="s">
        <v>217</v>
      </c>
      <c r="T516" s="183"/>
      <c r="U516" s="186" t="s">
        <v>98</v>
      </c>
      <c r="V516" s="183" t="s">
        <v>229</v>
      </c>
      <c r="W516" s="183"/>
      <c r="X516" s="186" t="s">
        <v>98</v>
      </c>
      <c r="Y516" s="183" t="s">
        <v>230</v>
      </c>
      <c r="Z516" s="187"/>
      <c r="AA516" s="187"/>
      <c r="AB516" s="187"/>
      <c r="AC516" s="187"/>
      <c r="AD516" s="187"/>
      <c r="AE516" s="187"/>
      <c r="AF516" s="187"/>
      <c r="AG516" s="193"/>
      <c r="AH516" s="194"/>
      <c r="AI516" s="189"/>
      <c r="AJ516" s="189"/>
      <c r="AK516" s="190"/>
      <c r="AL516" s="1261"/>
      <c r="AM516" s="1261"/>
      <c r="AN516" s="1261"/>
      <c r="AO516" s="1261"/>
    </row>
    <row r="517" spans="1:41" ht="18.75" customHeight="1">
      <c r="A517" s="135" t="s">
        <v>196</v>
      </c>
      <c r="B517" s="135" t="s">
        <v>132</v>
      </c>
      <c r="C517" s="135" t="s">
        <v>196</v>
      </c>
      <c r="D517" s="135" t="s">
        <v>196</v>
      </c>
      <c r="E517" s="135" t="s">
        <v>132</v>
      </c>
      <c r="F517" s="135" t="s">
        <v>196</v>
      </c>
      <c r="G517" s="135" t="s">
        <v>196</v>
      </c>
      <c r="H517" s="135" t="s">
        <v>196</v>
      </c>
      <c r="I517" s="135" t="s">
        <v>196</v>
      </c>
      <c r="J517" s="157"/>
      <c r="K517" s="177"/>
      <c r="L517" s="178"/>
      <c r="M517" s="150" t="s">
        <v>98</v>
      </c>
      <c r="N517" s="160" t="s">
        <v>431</v>
      </c>
      <c r="O517" s="179"/>
      <c r="P517" s="191"/>
      <c r="Q517" s="201" t="s">
        <v>255</v>
      </c>
      <c r="R517" s="182" t="s">
        <v>98</v>
      </c>
      <c r="S517" s="183" t="s">
        <v>217</v>
      </c>
      <c r="T517" s="183"/>
      <c r="U517" s="186" t="s">
        <v>98</v>
      </c>
      <c r="V517" s="183" t="s">
        <v>229</v>
      </c>
      <c r="W517" s="183"/>
      <c r="X517" s="186" t="s">
        <v>98</v>
      </c>
      <c r="Y517" s="183" t="s">
        <v>230</v>
      </c>
      <c r="Z517" s="187"/>
      <c r="AA517" s="187"/>
      <c r="AB517" s="187"/>
      <c r="AC517" s="187"/>
      <c r="AD517" s="202"/>
      <c r="AE517" s="202"/>
      <c r="AF517" s="202"/>
      <c r="AG517" s="203"/>
      <c r="AH517" s="194"/>
      <c r="AI517" s="189"/>
      <c r="AJ517" s="189"/>
      <c r="AK517" s="190"/>
      <c r="AL517" s="1261"/>
      <c r="AM517" s="1261"/>
      <c r="AN517" s="1261"/>
      <c r="AO517" s="1261"/>
    </row>
    <row r="518" spans="1:41" ht="18.75" customHeight="1">
      <c r="A518" s="135" t="s">
        <v>196</v>
      </c>
      <c r="B518" s="135" t="s">
        <v>132</v>
      </c>
      <c r="C518" s="135" t="s">
        <v>196</v>
      </c>
      <c r="D518" s="135" t="s">
        <v>196</v>
      </c>
      <c r="E518" s="135" t="s">
        <v>132</v>
      </c>
      <c r="F518" s="135" t="s">
        <v>196</v>
      </c>
      <c r="G518" s="135" t="s">
        <v>196</v>
      </c>
      <c r="H518" s="135" t="s">
        <v>196</v>
      </c>
      <c r="I518" s="135" t="s">
        <v>196</v>
      </c>
      <c r="J518" s="176"/>
      <c r="K518" s="177"/>
      <c r="L518" s="178"/>
      <c r="M518" s="179"/>
      <c r="N518" s="160"/>
      <c r="O518" s="179"/>
      <c r="P518" s="191"/>
      <c r="Q518" s="195" t="s">
        <v>69</v>
      </c>
      <c r="R518" s="182" t="s">
        <v>98</v>
      </c>
      <c r="S518" s="183" t="s">
        <v>217</v>
      </c>
      <c r="T518" s="183"/>
      <c r="U518" s="186" t="s">
        <v>98</v>
      </c>
      <c r="V518" s="183" t="s">
        <v>258</v>
      </c>
      <c r="W518" s="183"/>
      <c r="X518" s="186" t="s">
        <v>98</v>
      </c>
      <c r="Y518" s="183" t="s">
        <v>315</v>
      </c>
      <c r="Z518" s="204"/>
      <c r="AA518" s="186" t="s">
        <v>98</v>
      </c>
      <c r="AB518" s="183" t="s">
        <v>259</v>
      </c>
      <c r="AC518" s="204"/>
      <c r="AD518" s="204"/>
      <c r="AE518" s="204"/>
      <c r="AF518" s="204"/>
      <c r="AG518" s="247"/>
      <c r="AH518" s="194"/>
      <c r="AI518" s="189"/>
      <c r="AJ518" s="189"/>
      <c r="AK518" s="190"/>
      <c r="AL518" s="1261"/>
      <c r="AM518" s="1261"/>
      <c r="AN518" s="1261"/>
      <c r="AO518" s="1261"/>
    </row>
    <row r="519" spans="1:41" ht="18.75" customHeight="1">
      <c r="A519" s="135" t="s">
        <v>196</v>
      </c>
      <c r="B519" s="135" t="s">
        <v>132</v>
      </c>
      <c r="C519" s="135" t="s">
        <v>196</v>
      </c>
      <c r="D519" s="135" t="s">
        <v>196</v>
      </c>
      <c r="E519" s="135" t="s">
        <v>132</v>
      </c>
      <c r="F519" s="135" t="s">
        <v>196</v>
      </c>
      <c r="G519" s="135" t="s">
        <v>196</v>
      </c>
      <c r="H519" s="135" t="s">
        <v>196</v>
      </c>
      <c r="I519" s="135" t="s">
        <v>196</v>
      </c>
      <c r="J519" s="176"/>
      <c r="K519" s="177"/>
      <c r="L519" s="178"/>
      <c r="M519" s="179"/>
      <c r="N519" s="160"/>
      <c r="O519" s="179"/>
      <c r="P519" s="191"/>
      <c r="Q519" s="1257" t="s">
        <v>414</v>
      </c>
      <c r="R519" s="1291" t="s">
        <v>98</v>
      </c>
      <c r="S519" s="1292" t="s">
        <v>217</v>
      </c>
      <c r="T519" s="1292"/>
      <c r="U519" s="1293" t="s">
        <v>98</v>
      </c>
      <c r="V519" s="1292" t="s">
        <v>232</v>
      </c>
      <c r="W519" s="1292"/>
      <c r="X519" s="206"/>
      <c r="Y519" s="206"/>
      <c r="Z519" s="206"/>
      <c r="AA519" s="206"/>
      <c r="AB519" s="206"/>
      <c r="AC519" s="206"/>
      <c r="AD519" s="206"/>
      <c r="AE519" s="206"/>
      <c r="AF519" s="206"/>
      <c r="AG519" s="251"/>
      <c r="AH519" s="194"/>
      <c r="AI519" s="189"/>
      <c r="AJ519" s="189"/>
      <c r="AK519" s="190"/>
      <c r="AL519" s="1261"/>
      <c r="AM519" s="1261"/>
      <c r="AN519" s="1261"/>
      <c r="AO519" s="1261"/>
    </row>
    <row r="520" spans="1:41" ht="18.75" customHeight="1">
      <c r="A520" s="135" t="s">
        <v>196</v>
      </c>
      <c r="B520" s="135" t="s">
        <v>132</v>
      </c>
      <c r="C520" s="135" t="s">
        <v>196</v>
      </c>
      <c r="D520" s="135" t="s">
        <v>196</v>
      </c>
      <c r="E520" s="135" t="s">
        <v>132</v>
      </c>
      <c r="F520" s="135" t="s">
        <v>196</v>
      </c>
      <c r="G520" s="135" t="s">
        <v>196</v>
      </c>
      <c r="H520" s="135" t="s">
        <v>196</v>
      </c>
      <c r="I520" s="135" t="s">
        <v>196</v>
      </c>
      <c r="J520" s="176"/>
      <c r="K520" s="177"/>
      <c r="L520" s="178"/>
      <c r="M520" s="179"/>
      <c r="N520" s="160"/>
      <c r="O520" s="179"/>
      <c r="P520" s="191"/>
      <c r="Q520" s="1279"/>
      <c r="R520" s="1291"/>
      <c r="S520" s="1292"/>
      <c r="T520" s="1292"/>
      <c r="U520" s="1293"/>
      <c r="V520" s="1292"/>
      <c r="W520" s="1292"/>
      <c r="X520" s="199"/>
      <c r="Y520" s="199"/>
      <c r="Z520" s="199"/>
      <c r="AA520" s="199"/>
      <c r="AB520" s="199"/>
      <c r="AC520" s="199"/>
      <c r="AD520" s="199"/>
      <c r="AE520" s="199"/>
      <c r="AF520" s="199"/>
      <c r="AG520" s="252"/>
      <c r="AH520" s="194"/>
      <c r="AI520" s="189"/>
      <c r="AJ520" s="189"/>
      <c r="AK520" s="190"/>
      <c r="AL520" s="1261"/>
      <c r="AM520" s="1261"/>
      <c r="AN520" s="1261"/>
      <c r="AO520" s="1261"/>
    </row>
    <row r="521" spans="1:41" ht="18.75" customHeight="1">
      <c r="A521" s="135" t="s">
        <v>196</v>
      </c>
      <c r="B521" s="135" t="s">
        <v>132</v>
      </c>
      <c r="C521" s="135" t="s">
        <v>196</v>
      </c>
      <c r="D521" s="135" t="s">
        <v>196</v>
      </c>
      <c r="E521" s="135" t="s">
        <v>132</v>
      </c>
      <c r="F521" s="135" t="s">
        <v>196</v>
      </c>
      <c r="G521" s="135" t="s">
        <v>196</v>
      </c>
      <c r="H521" s="135" t="s">
        <v>196</v>
      </c>
      <c r="I521" s="135" t="s">
        <v>196</v>
      </c>
      <c r="J521" s="176"/>
      <c r="K521" s="177"/>
      <c r="L521" s="178"/>
      <c r="M521" s="179"/>
      <c r="N521" s="160"/>
      <c r="O521" s="180"/>
      <c r="P521" s="191"/>
      <c r="Q521" s="1257" t="s">
        <v>260</v>
      </c>
      <c r="R521" s="205" t="s">
        <v>98</v>
      </c>
      <c r="S521" s="206" t="s">
        <v>217</v>
      </c>
      <c r="T521" s="206"/>
      <c r="U521" s="207"/>
      <c r="V521" s="208"/>
      <c r="W521" s="208"/>
      <c r="X521" s="207"/>
      <c r="Y521" s="208"/>
      <c r="Z521" s="209"/>
      <c r="AA521" s="207"/>
      <c r="AB521" s="208"/>
      <c r="AC521" s="209"/>
      <c r="AD521" s="210" t="s">
        <v>98</v>
      </c>
      <c r="AE521" s="206" t="s">
        <v>261</v>
      </c>
      <c r="AF521" s="202"/>
      <c r="AG521" s="203"/>
      <c r="AH521" s="189"/>
      <c r="AI521" s="189"/>
      <c r="AJ521" s="189"/>
      <c r="AK521" s="190"/>
      <c r="AL521" s="1261"/>
      <c r="AM521" s="1261"/>
      <c r="AN521" s="1261"/>
      <c r="AO521" s="1261"/>
    </row>
    <row r="522" spans="1:41" ht="18.75" customHeight="1">
      <c r="A522" s="135" t="s">
        <v>196</v>
      </c>
      <c r="B522" s="135" t="s">
        <v>132</v>
      </c>
      <c r="C522" s="135" t="s">
        <v>196</v>
      </c>
      <c r="D522" s="135" t="s">
        <v>196</v>
      </c>
      <c r="E522" s="135" t="s">
        <v>132</v>
      </c>
      <c r="F522" s="135" t="s">
        <v>196</v>
      </c>
      <c r="G522" s="135" t="s">
        <v>196</v>
      </c>
      <c r="H522" s="135" t="s">
        <v>196</v>
      </c>
      <c r="I522" s="135" t="s">
        <v>196</v>
      </c>
      <c r="J522" s="176"/>
      <c r="K522" s="177"/>
      <c r="L522" s="178"/>
      <c r="M522" s="179"/>
      <c r="N522" s="160"/>
      <c r="O522" s="180"/>
      <c r="P522" s="191"/>
      <c r="Q522" s="1258"/>
      <c r="R522" s="157" t="s">
        <v>98</v>
      </c>
      <c r="S522" s="158" t="s">
        <v>262</v>
      </c>
      <c r="T522" s="158"/>
      <c r="U522" s="150"/>
      <c r="V522" s="150" t="s">
        <v>98</v>
      </c>
      <c r="W522" s="158" t="s">
        <v>263</v>
      </c>
      <c r="X522" s="150"/>
      <c r="Y522" s="150"/>
      <c r="Z522" s="150" t="s">
        <v>98</v>
      </c>
      <c r="AA522" s="158" t="s">
        <v>264</v>
      </c>
      <c r="AB522" s="137"/>
      <c r="AC522" s="158"/>
      <c r="AD522" s="150" t="s">
        <v>98</v>
      </c>
      <c r="AE522" s="158" t="s">
        <v>265</v>
      </c>
      <c r="AF522" s="211"/>
      <c r="AG522" s="212"/>
      <c r="AH522" s="189"/>
      <c r="AI522" s="189"/>
      <c r="AJ522" s="189"/>
      <c r="AK522" s="190"/>
      <c r="AL522" s="1261"/>
      <c r="AM522" s="1261"/>
      <c r="AN522" s="1261"/>
      <c r="AO522" s="1261"/>
    </row>
    <row r="523" spans="1:41" ht="18.75" customHeight="1">
      <c r="A523" s="135" t="s">
        <v>196</v>
      </c>
      <c r="B523" s="135" t="s">
        <v>132</v>
      </c>
      <c r="C523" s="135" t="s">
        <v>196</v>
      </c>
      <c r="D523" s="135" t="s">
        <v>196</v>
      </c>
      <c r="E523" s="135" t="s">
        <v>132</v>
      </c>
      <c r="F523" s="135" t="s">
        <v>196</v>
      </c>
      <c r="G523" s="135" t="s">
        <v>196</v>
      </c>
      <c r="H523" s="135" t="s">
        <v>196</v>
      </c>
      <c r="I523" s="135" t="s">
        <v>196</v>
      </c>
      <c r="J523" s="176"/>
      <c r="K523" s="177"/>
      <c r="L523" s="178"/>
      <c r="M523" s="179"/>
      <c r="N523" s="160"/>
      <c r="O523" s="180"/>
      <c r="P523" s="191"/>
      <c r="Q523" s="1258"/>
      <c r="R523" s="157" t="s">
        <v>98</v>
      </c>
      <c r="S523" s="158" t="s">
        <v>266</v>
      </c>
      <c r="T523" s="158"/>
      <c r="U523" s="150"/>
      <c r="V523" s="150" t="s">
        <v>98</v>
      </c>
      <c r="W523" s="158" t="s">
        <v>267</v>
      </c>
      <c r="X523" s="150"/>
      <c r="Y523" s="150"/>
      <c r="Z523" s="150" t="s">
        <v>98</v>
      </c>
      <c r="AA523" s="158" t="s">
        <v>268</v>
      </c>
      <c r="AB523" s="137"/>
      <c r="AC523" s="158"/>
      <c r="AD523" s="150" t="s">
        <v>98</v>
      </c>
      <c r="AE523" s="158" t="s">
        <v>269</v>
      </c>
      <c r="AF523" s="211"/>
      <c r="AG523" s="212"/>
      <c r="AH523" s="189"/>
      <c r="AI523" s="189"/>
      <c r="AJ523" s="189"/>
      <c r="AK523" s="190"/>
      <c r="AL523" s="1261"/>
      <c r="AM523" s="1261"/>
      <c r="AN523" s="1261"/>
      <c r="AO523" s="1261"/>
    </row>
    <row r="524" spans="1:41" ht="18.75" customHeight="1">
      <c r="A524" s="135" t="s">
        <v>196</v>
      </c>
      <c r="B524" s="135" t="s">
        <v>132</v>
      </c>
      <c r="C524" s="135" t="s">
        <v>196</v>
      </c>
      <c r="D524" s="135" t="s">
        <v>196</v>
      </c>
      <c r="E524" s="135" t="s">
        <v>132</v>
      </c>
      <c r="F524" s="135" t="s">
        <v>196</v>
      </c>
      <c r="G524" s="135" t="s">
        <v>196</v>
      </c>
      <c r="H524" s="135" t="s">
        <v>196</v>
      </c>
      <c r="I524" s="135" t="s">
        <v>196</v>
      </c>
      <c r="J524" s="176"/>
      <c r="K524" s="177"/>
      <c r="L524" s="178"/>
      <c r="M524" s="179"/>
      <c r="N524" s="160"/>
      <c r="O524" s="180"/>
      <c r="P524" s="191"/>
      <c r="Q524" s="1258"/>
      <c r="R524" s="157" t="s">
        <v>98</v>
      </c>
      <c r="S524" s="158" t="s">
        <v>270</v>
      </c>
      <c r="T524" s="158"/>
      <c r="U524" s="150"/>
      <c r="V524" s="150" t="s">
        <v>98</v>
      </c>
      <c r="W524" s="158" t="s">
        <v>271</v>
      </c>
      <c r="X524" s="150"/>
      <c r="Y524" s="150"/>
      <c r="Z524" s="150" t="s">
        <v>98</v>
      </c>
      <c r="AA524" s="158" t="s">
        <v>272</v>
      </c>
      <c r="AB524" s="137"/>
      <c r="AC524" s="158"/>
      <c r="AD524" s="150" t="s">
        <v>98</v>
      </c>
      <c r="AE524" s="158" t="s">
        <v>273</v>
      </c>
      <c r="AF524" s="211"/>
      <c r="AG524" s="212"/>
      <c r="AH524" s="189"/>
      <c r="AI524" s="189"/>
      <c r="AJ524" s="189"/>
      <c r="AK524" s="190"/>
      <c r="AL524" s="1261"/>
      <c r="AM524" s="1261"/>
      <c r="AN524" s="1261"/>
      <c r="AO524" s="1261"/>
    </row>
    <row r="525" spans="1:41" ht="18.75" customHeight="1">
      <c r="A525" s="148" t="s">
        <v>196</v>
      </c>
      <c r="B525" s="148" t="s">
        <v>132</v>
      </c>
      <c r="C525" s="148" t="s">
        <v>196</v>
      </c>
      <c r="D525" s="148" t="s">
        <v>196</v>
      </c>
      <c r="E525" s="148" t="s">
        <v>132</v>
      </c>
      <c r="F525" s="148" t="s">
        <v>196</v>
      </c>
      <c r="G525" s="148" t="s">
        <v>196</v>
      </c>
      <c r="H525" s="148" t="s">
        <v>196</v>
      </c>
      <c r="I525" s="149" t="s">
        <v>196</v>
      </c>
      <c r="J525" s="176"/>
      <c r="K525" s="177"/>
      <c r="L525" s="178"/>
      <c r="M525" s="179"/>
      <c r="N525" s="160"/>
      <c r="O525" s="180"/>
      <c r="P525" s="191"/>
      <c r="Q525" s="1258"/>
      <c r="R525" s="157" t="s">
        <v>98</v>
      </c>
      <c r="S525" s="158" t="s">
        <v>274</v>
      </c>
      <c r="T525" s="158"/>
      <c r="U525" s="150"/>
      <c r="V525" s="150" t="s">
        <v>98</v>
      </c>
      <c r="W525" s="158" t="s">
        <v>275</v>
      </c>
      <c r="X525" s="150"/>
      <c r="Y525" s="150"/>
      <c r="Z525" s="150" t="s">
        <v>98</v>
      </c>
      <c r="AA525" s="158" t="s">
        <v>276</v>
      </c>
      <c r="AB525" s="137"/>
      <c r="AC525" s="158"/>
      <c r="AD525" s="150" t="s">
        <v>98</v>
      </c>
      <c r="AE525" s="158" t="s">
        <v>277</v>
      </c>
      <c r="AF525" s="211"/>
      <c r="AG525" s="212"/>
      <c r="AH525" s="189"/>
      <c r="AI525" s="189"/>
      <c r="AJ525" s="189"/>
      <c r="AK525" s="190"/>
      <c r="AL525" s="1261"/>
      <c r="AM525" s="1261"/>
      <c r="AN525" s="1261"/>
      <c r="AO525" s="1261"/>
    </row>
    <row r="526" spans="1:41" ht="18.75" customHeight="1">
      <c r="A526" s="155" t="s">
        <v>196</v>
      </c>
      <c r="B526" s="155" t="s">
        <v>132</v>
      </c>
      <c r="C526" s="155" t="s">
        <v>196</v>
      </c>
      <c r="D526" s="155" t="s">
        <v>196</v>
      </c>
      <c r="E526" s="155" t="s">
        <v>132</v>
      </c>
      <c r="F526" s="155" t="s">
        <v>196</v>
      </c>
      <c r="G526" s="155" t="s">
        <v>196</v>
      </c>
      <c r="H526" s="155" t="s">
        <v>196</v>
      </c>
      <c r="I526" s="156" t="s">
        <v>196</v>
      </c>
      <c r="J526" s="213"/>
      <c r="K526" s="214"/>
      <c r="L526" s="215"/>
      <c r="M526" s="216"/>
      <c r="N526" s="217"/>
      <c r="O526" s="218"/>
      <c r="P526" s="219"/>
      <c r="Q526" s="1259"/>
      <c r="R526" s="220" t="s">
        <v>98</v>
      </c>
      <c r="S526" s="221" t="s">
        <v>278</v>
      </c>
      <c r="T526" s="221"/>
      <c r="U526" s="222"/>
      <c r="V526" s="222"/>
      <c r="W526" s="221"/>
      <c r="X526" s="222"/>
      <c r="Y526" s="222"/>
      <c r="Z526" s="222"/>
      <c r="AA526" s="221"/>
      <c r="AB526" s="223"/>
      <c r="AC526" s="221"/>
      <c r="AD526" s="222"/>
      <c r="AE526" s="221"/>
      <c r="AF526" s="224"/>
      <c r="AG526" s="225"/>
      <c r="AH526" s="226"/>
      <c r="AI526" s="226"/>
      <c r="AJ526" s="226"/>
      <c r="AK526" s="227"/>
      <c r="AL526" s="1262"/>
      <c r="AM526" s="1262"/>
      <c r="AN526" s="1262"/>
      <c r="AO526" s="1262"/>
    </row>
    <row r="527" spans="1:41" ht="18.75" hidden="1" customHeight="1">
      <c r="A527" s="135" t="s">
        <v>196</v>
      </c>
      <c r="B527" s="135" t="s">
        <v>132</v>
      </c>
      <c r="C527" s="135" t="s">
        <v>196</v>
      </c>
      <c r="D527" s="135" t="s">
        <v>196</v>
      </c>
      <c r="E527" s="135" t="s">
        <v>196</v>
      </c>
      <c r="F527" s="135" t="s">
        <v>196</v>
      </c>
      <c r="G527" s="135" t="s">
        <v>196</v>
      </c>
      <c r="H527" s="135" t="s">
        <v>196</v>
      </c>
      <c r="I527" s="135" t="s">
        <v>196</v>
      </c>
      <c r="J527" s="161"/>
      <c r="K527" s="162"/>
      <c r="L527" s="163"/>
      <c r="M527" s="164"/>
      <c r="N527" s="230"/>
      <c r="O527" s="164"/>
      <c r="P527" s="153"/>
      <c r="Q527" s="1272" t="s">
        <v>87</v>
      </c>
      <c r="R527" s="174" t="s">
        <v>98</v>
      </c>
      <c r="S527" s="151" t="s">
        <v>282</v>
      </c>
      <c r="T527" s="253"/>
      <c r="U527" s="269"/>
      <c r="V527" s="255" t="s">
        <v>98</v>
      </c>
      <c r="W527" s="151" t="s">
        <v>348</v>
      </c>
      <c r="X527" s="254"/>
      <c r="Y527" s="254"/>
      <c r="Z527" s="255" t="s">
        <v>98</v>
      </c>
      <c r="AA527" s="151" t="s">
        <v>349</v>
      </c>
      <c r="AB527" s="254"/>
      <c r="AC527" s="254"/>
      <c r="AD527" s="255" t="s">
        <v>98</v>
      </c>
      <c r="AE527" s="151" t="s">
        <v>350</v>
      </c>
      <c r="AF527" s="254"/>
      <c r="AG527" s="256"/>
      <c r="AH527" s="174" t="s">
        <v>98</v>
      </c>
      <c r="AI527" s="151" t="s">
        <v>220</v>
      </c>
      <c r="AJ527" s="151"/>
      <c r="AK527" s="175"/>
      <c r="AL527" s="1260"/>
      <c r="AM527" s="1260"/>
      <c r="AN527" s="1260"/>
      <c r="AO527" s="1260"/>
    </row>
    <row r="528" spans="1:41" ht="18.75" hidden="1" customHeight="1">
      <c r="A528" s="135" t="s">
        <v>196</v>
      </c>
      <c r="B528" s="135" t="s">
        <v>132</v>
      </c>
      <c r="C528" s="135" t="s">
        <v>196</v>
      </c>
      <c r="D528" s="135" t="s">
        <v>196</v>
      </c>
      <c r="E528" s="135" t="s">
        <v>196</v>
      </c>
      <c r="F528" s="135" t="s">
        <v>196</v>
      </c>
      <c r="G528" s="135" t="s">
        <v>196</v>
      </c>
      <c r="H528" s="135" t="s">
        <v>196</v>
      </c>
      <c r="I528" s="135" t="s">
        <v>196</v>
      </c>
      <c r="J528" s="176"/>
      <c r="K528" s="177"/>
      <c r="L528" s="178"/>
      <c r="M528" s="179"/>
      <c r="N528" s="191"/>
      <c r="O528" s="179"/>
      <c r="P528" s="160"/>
      <c r="Q528" s="1265"/>
      <c r="R528" s="237" t="s">
        <v>98</v>
      </c>
      <c r="S528" s="199" t="s">
        <v>351</v>
      </c>
      <c r="T528" s="238"/>
      <c r="U528" s="266"/>
      <c r="V528" s="239" t="s">
        <v>98</v>
      </c>
      <c r="W528" s="199" t="s">
        <v>283</v>
      </c>
      <c r="X528" s="244"/>
      <c r="Y528" s="244"/>
      <c r="Z528" s="244"/>
      <c r="AA528" s="244"/>
      <c r="AB528" s="244"/>
      <c r="AC528" s="244"/>
      <c r="AD528" s="244"/>
      <c r="AE528" s="244"/>
      <c r="AF528" s="244"/>
      <c r="AG528" s="245"/>
      <c r="AH528" s="150" t="s">
        <v>98</v>
      </c>
      <c r="AI528" s="158" t="s">
        <v>224</v>
      </c>
      <c r="AJ528" s="189"/>
      <c r="AK528" s="190"/>
      <c r="AL528" s="1296"/>
      <c r="AM528" s="1296"/>
      <c r="AN528" s="1296"/>
      <c r="AO528" s="1296"/>
    </row>
    <row r="529" spans="1:41" ht="18.75" hidden="1" customHeight="1">
      <c r="A529" s="135" t="s">
        <v>196</v>
      </c>
      <c r="B529" s="135" t="s">
        <v>132</v>
      </c>
      <c r="C529" s="135" t="s">
        <v>196</v>
      </c>
      <c r="D529" s="135" t="s">
        <v>196</v>
      </c>
      <c r="E529" s="135" t="s">
        <v>196</v>
      </c>
      <c r="F529" s="135" t="s">
        <v>196</v>
      </c>
      <c r="G529" s="135" t="s">
        <v>196</v>
      </c>
      <c r="H529" s="135" t="s">
        <v>196</v>
      </c>
      <c r="I529" s="135" t="s">
        <v>196</v>
      </c>
      <c r="J529" s="176"/>
      <c r="K529" s="177"/>
      <c r="L529" s="178"/>
      <c r="M529" s="179"/>
      <c r="N529" s="191"/>
      <c r="O529" s="179"/>
      <c r="P529" s="160"/>
      <c r="Q529" s="198" t="s">
        <v>216</v>
      </c>
      <c r="R529" s="182" t="s">
        <v>98</v>
      </c>
      <c r="S529" s="183" t="s">
        <v>217</v>
      </c>
      <c r="T529" s="183"/>
      <c r="U529" s="185"/>
      <c r="V529" s="186" t="s">
        <v>98</v>
      </c>
      <c r="W529" s="183" t="s">
        <v>316</v>
      </c>
      <c r="X529" s="183"/>
      <c r="Y529" s="185"/>
      <c r="Z529" s="186" t="s">
        <v>98</v>
      </c>
      <c r="AA529" s="204" t="s">
        <v>317</v>
      </c>
      <c r="AB529" s="204"/>
      <c r="AC529" s="204"/>
      <c r="AD529" s="186" t="s">
        <v>98</v>
      </c>
      <c r="AE529" s="204" t="s">
        <v>318</v>
      </c>
      <c r="AF529" s="187"/>
      <c r="AG529" s="193"/>
      <c r="AH529" s="194"/>
      <c r="AI529" s="189"/>
      <c r="AJ529" s="189"/>
      <c r="AK529" s="190"/>
      <c r="AL529" s="1261"/>
      <c r="AM529" s="1261"/>
      <c r="AN529" s="1261"/>
      <c r="AO529" s="1261"/>
    </row>
    <row r="530" spans="1:41" ht="19.5" hidden="1" customHeight="1">
      <c r="A530" s="135" t="s">
        <v>196</v>
      </c>
      <c r="B530" s="135" t="s">
        <v>132</v>
      </c>
      <c r="C530" s="135" t="s">
        <v>196</v>
      </c>
      <c r="D530" s="135" t="s">
        <v>196</v>
      </c>
      <c r="E530" s="135" t="s">
        <v>196</v>
      </c>
      <c r="F530" s="135" t="s">
        <v>196</v>
      </c>
      <c r="G530" s="135" t="s">
        <v>196</v>
      </c>
      <c r="H530" s="135" t="s">
        <v>196</v>
      </c>
      <c r="I530" s="135" t="s">
        <v>196</v>
      </c>
      <c r="J530" s="176"/>
      <c r="K530" s="177"/>
      <c r="L530" s="178"/>
      <c r="M530" s="179"/>
      <c r="N530" s="160"/>
      <c r="O530" s="180"/>
      <c r="P530" s="191"/>
      <c r="Q530" s="192" t="s">
        <v>225</v>
      </c>
      <c r="R530" s="182" t="s">
        <v>98</v>
      </c>
      <c r="S530" s="183" t="s">
        <v>222</v>
      </c>
      <c r="T530" s="184"/>
      <c r="U530" s="185"/>
      <c r="V530" s="186" t="s">
        <v>98</v>
      </c>
      <c r="W530" s="183" t="s">
        <v>226</v>
      </c>
      <c r="X530" s="186"/>
      <c r="Y530" s="183"/>
      <c r="Z530" s="187"/>
      <c r="AA530" s="187"/>
      <c r="AB530" s="187"/>
      <c r="AC530" s="187"/>
      <c r="AD530" s="187"/>
      <c r="AE530" s="187"/>
      <c r="AF530" s="187"/>
      <c r="AG530" s="193"/>
      <c r="AH530" s="189"/>
      <c r="AI530" s="189"/>
      <c r="AJ530" s="189"/>
      <c r="AK530" s="190"/>
      <c r="AL530" s="1261"/>
      <c r="AM530" s="1261"/>
      <c r="AN530" s="1261"/>
      <c r="AO530" s="1261"/>
    </row>
    <row r="531" spans="1:41" ht="19.5" hidden="1" customHeight="1">
      <c r="A531" s="135" t="s">
        <v>196</v>
      </c>
      <c r="B531" s="135" t="s">
        <v>132</v>
      </c>
      <c r="C531" s="135" t="s">
        <v>196</v>
      </c>
      <c r="D531" s="135" t="s">
        <v>196</v>
      </c>
      <c r="E531" s="135" t="s">
        <v>196</v>
      </c>
      <c r="F531" s="135" t="s">
        <v>196</v>
      </c>
      <c r="G531" s="135" t="s">
        <v>196</v>
      </c>
      <c r="H531" s="135" t="s">
        <v>196</v>
      </c>
      <c r="I531" s="135" t="s">
        <v>196</v>
      </c>
      <c r="J531" s="176"/>
      <c r="K531" s="177"/>
      <c r="L531" s="178"/>
      <c r="M531" s="179"/>
      <c r="N531" s="160"/>
      <c r="O531" s="180"/>
      <c r="P531" s="191"/>
      <c r="Q531" s="192" t="s">
        <v>227</v>
      </c>
      <c r="R531" s="182" t="s">
        <v>98</v>
      </c>
      <c r="S531" s="183" t="s">
        <v>222</v>
      </c>
      <c r="T531" s="184"/>
      <c r="U531" s="185"/>
      <c r="V531" s="186" t="s">
        <v>98</v>
      </c>
      <c r="W531" s="183" t="s">
        <v>226</v>
      </c>
      <c r="X531" s="186"/>
      <c r="Y531" s="183"/>
      <c r="Z531" s="187"/>
      <c r="AA531" s="187"/>
      <c r="AB531" s="187"/>
      <c r="AC531" s="187"/>
      <c r="AD531" s="187"/>
      <c r="AE531" s="187"/>
      <c r="AF531" s="187"/>
      <c r="AG531" s="193"/>
      <c r="AH531" s="189"/>
      <c r="AI531" s="189"/>
      <c r="AJ531" s="189"/>
      <c r="AK531" s="190"/>
      <c r="AL531" s="1261"/>
      <c r="AM531" s="1261"/>
      <c r="AN531" s="1261"/>
      <c r="AO531" s="1261"/>
    </row>
    <row r="532" spans="1:41" ht="18.75" hidden="1" customHeight="1">
      <c r="A532" s="135" t="s">
        <v>196</v>
      </c>
      <c r="B532" s="135" t="s">
        <v>132</v>
      </c>
      <c r="C532" s="135" t="s">
        <v>196</v>
      </c>
      <c r="D532" s="135" t="s">
        <v>196</v>
      </c>
      <c r="E532" s="135" t="s">
        <v>196</v>
      </c>
      <c r="F532" s="135" t="s">
        <v>196</v>
      </c>
      <c r="G532" s="135" t="s">
        <v>196</v>
      </c>
      <c r="H532" s="135" t="s">
        <v>196</v>
      </c>
      <c r="I532" s="135" t="s">
        <v>196</v>
      </c>
      <c r="J532" s="176"/>
      <c r="K532" s="177"/>
      <c r="L532" s="178"/>
      <c r="M532" s="179"/>
      <c r="N532" s="191"/>
      <c r="O532" s="179"/>
      <c r="P532" s="160"/>
      <c r="Q532" s="198" t="s">
        <v>432</v>
      </c>
      <c r="R532" s="182" t="s">
        <v>98</v>
      </c>
      <c r="S532" s="183" t="s">
        <v>282</v>
      </c>
      <c r="T532" s="184"/>
      <c r="U532" s="185"/>
      <c r="V532" s="186" t="s">
        <v>98</v>
      </c>
      <c r="W532" s="183" t="s">
        <v>358</v>
      </c>
      <c r="X532" s="204"/>
      <c r="Y532" s="204"/>
      <c r="Z532" s="204"/>
      <c r="AA532" s="204"/>
      <c r="AB532" s="204"/>
      <c r="AC532" s="204"/>
      <c r="AD532" s="204"/>
      <c r="AE532" s="204"/>
      <c r="AF532" s="204"/>
      <c r="AG532" s="247"/>
      <c r="AH532" s="194"/>
      <c r="AI532" s="189"/>
      <c r="AJ532" s="189"/>
      <c r="AK532" s="190"/>
      <c r="AL532" s="1261"/>
      <c r="AM532" s="1261"/>
      <c r="AN532" s="1261"/>
      <c r="AO532" s="1261"/>
    </row>
    <row r="533" spans="1:41" ht="18.75" hidden="1" customHeight="1">
      <c r="A533" s="135" t="s">
        <v>196</v>
      </c>
      <c r="B533" s="135" t="s">
        <v>132</v>
      </c>
      <c r="C533" s="135" t="s">
        <v>196</v>
      </c>
      <c r="D533" s="135" t="s">
        <v>196</v>
      </c>
      <c r="E533" s="135" t="s">
        <v>196</v>
      </c>
      <c r="F533" s="135" t="s">
        <v>196</v>
      </c>
      <c r="G533" s="135" t="s">
        <v>196</v>
      </c>
      <c r="H533" s="135" t="s">
        <v>196</v>
      </c>
      <c r="I533" s="135" t="s">
        <v>196</v>
      </c>
      <c r="J533" s="176"/>
      <c r="K533" s="177"/>
      <c r="L533" s="178"/>
      <c r="M533" s="179"/>
      <c r="N533" s="191"/>
      <c r="O533" s="179"/>
      <c r="P533" s="160"/>
      <c r="Q533" s="198" t="s">
        <v>433</v>
      </c>
      <c r="R533" s="182" t="s">
        <v>98</v>
      </c>
      <c r="S533" s="183" t="s">
        <v>434</v>
      </c>
      <c r="T533" s="184"/>
      <c r="U533" s="185"/>
      <c r="V533" s="186" t="s">
        <v>98</v>
      </c>
      <c r="W533" s="183" t="s">
        <v>435</v>
      </c>
      <c r="X533" s="187"/>
      <c r="Y533" s="187"/>
      <c r="Z533" s="187"/>
      <c r="AA533" s="204"/>
      <c r="AB533" s="187"/>
      <c r="AC533" s="187"/>
      <c r="AD533" s="187"/>
      <c r="AE533" s="187"/>
      <c r="AF533" s="187"/>
      <c r="AG533" s="193"/>
      <c r="AH533" s="194"/>
      <c r="AI533" s="189"/>
      <c r="AJ533" s="189"/>
      <c r="AK533" s="190"/>
      <c r="AL533" s="1261"/>
      <c r="AM533" s="1261"/>
      <c r="AN533" s="1261"/>
      <c r="AO533" s="1261"/>
    </row>
    <row r="534" spans="1:41" ht="18.75" hidden="1" customHeight="1">
      <c r="A534" s="135" t="s">
        <v>196</v>
      </c>
      <c r="B534" s="135" t="s">
        <v>132</v>
      </c>
      <c r="C534" s="135" t="s">
        <v>196</v>
      </c>
      <c r="D534" s="135" t="s">
        <v>196</v>
      </c>
      <c r="E534" s="135" t="s">
        <v>196</v>
      </c>
      <c r="F534" s="135" t="s">
        <v>196</v>
      </c>
      <c r="G534" s="135" t="s">
        <v>196</v>
      </c>
      <c r="H534" s="135" t="s">
        <v>196</v>
      </c>
      <c r="I534" s="135" t="s">
        <v>196</v>
      </c>
      <c r="J534" s="176"/>
      <c r="K534" s="177"/>
      <c r="L534" s="178"/>
      <c r="M534" s="179"/>
      <c r="N534" s="191"/>
      <c r="O534" s="179"/>
      <c r="P534" s="160"/>
      <c r="Q534" s="198" t="s">
        <v>403</v>
      </c>
      <c r="R534" s="182" t="s">
        <v>98</v>
      </c>
      <c r="S534" s="183" t="s">
        <v>217</v>
      </c>
      <c r="T534" s="184"/>
      <c r="U534" s="186" t="s">
        <v>98</v>
      </c>
      <c r="V534" s="183" t="s">
        <v>232</v>
      </c>
      <c r="W534" s="187"/>
      <c r="X534" s="187"/>
      <c r="Y534" s="187"/>
      <c r="Z534" s="187"/>
      <c r="AA534" s="187"/>
      <c r="AB534" s="187"/>
      <c r="AC534" s="187"/>
      <c r="AD534" s="187"/>
      <c r="AE534" s="187"/>
      <c r="AF534" s="187"/>
      <c r="AG534" s="193"/>
      <c r="AH534" s="194"/>
      <c r="AI534" s="189"/>
      <c r="AJ534" s="189"/>
      <c r="AK534" s="190"/>
      <c r="AL534" s="1261"/>
      <c r="AM534" s="1261"/>
      <c r="AN534" s="1261"/>
      <c r="AO534" s="1261"/>
    </row>
    <row r="535" spans="1:41" ht="18.75" hidden="1" customHeight="1">
      <c r="A535" s="135" t="s">
        <v>196</v>
      </c>
      <c r="B535" s="135" t="s">
        <v>132</v>
      </c>
      <c r="C535" s="135" t="s">
        <v>196</v>
      </c>
      <c r="D535" s="135" t="s">
        <v>196</v>
      </c>
      <c r="E535" s="135" t="s">
        <v>196</v>
      </c>
      <c r="F535" s="135" t="s">
        <v>196</v>
      </c>
      <c r="G535" s="135" t="s">
        <v>196</v>
      </c>
      <c r="H535" s="135" t="s">
        <v>196</v>
      </c>
      <c r="I535" s="135" t="s">
        <v>196</v>
      </c>
      <c r="J535" s="176"/>
      <c r="K535" s="177"/>
      <c r="L535" s="178"/>
      <c r="M535" s="179"/>
      <c r="N535" s="191"/>
      <c r="O535" s="179"/>
      <c r="P535" s="160"/>
      <c r="Q535" s="198" t="s">
        <v>406</v>
      </c>
      <c r="R535" s="182" t="s">
        <v>98</v>
      </c>
      <c r="S535" s="183" t="s">
        <v>285</v>
      </c>
      <c r="T535" s="184"/>
      <c r="U535" s="185"/>
      <c r="V535" s="186" t="s">
        <v>98</v>
      </c>
      <c r="W535" s="183" t="s">
        <v>286</v>
      </c>
      <c r="X535" s="187"/>
      <c r="Y535" s="187"/>
      <c r="Z535" s="187"/>
      <c r="AA535" s="187"/>
      <c r="AB535" s="187"/>
      <c r="AC535" s="187"/>
      <c r="AD535" s="187"/>
      <c r="AE535" s="187"/>
      <c r="AF535" s="187"/>
      <c r="AG535" s="193"/>
      <c r="AH535" s="194"/>
      <c r="AI535" s="189"/>
      <c r="AJ535" s="189"/>
      <c r="AK535" s="190"/>
      <c r="AL535" s="1261"/>
      <c r="AM535" s="1261"/>
      <c r="AN535" s="1261"/>
      <c r="AO535" s="1261"/>
    </row>
    <row r="536" spans="1:41" ht="19.5" hidden="1" customHeight="1">
      <c r="A536" s="135" t="s">
        <v>196</v>
      </c>
      <c r="B536" s="135" t="s">
        <v>132</v>
      </c>
      <c r="C536" s="135" t="s">
        <v>196</v>
      </c>
      <c r="D536" s="135" t="s">
        <v>196</v>
      </c>
      <c r="E536" s="135" t="s">
        <v>196</v>
      </c>
      <c r="F536" s="135" t="s">
        <v>196</v>
      </c>
      <c r="G536" s="135" t="s">
        <v>196</v>
      </c>
      <c r="H536" s="135" t="s">
        <v>196</v>
      </c>
      <c r="I536" s="135" t="s">
        <v>196</v>
      </c>
      <c r="J536" s="176"/>
      <c r="K536" s="177"/>
      <c r="L536" s="178"/>
      <c r="M536" s="179"/>
      <c r="N536" s="160"/>
      <c r="O536" s="179"/>
      <c r="P536" s="160"/>
      <c r="Q536" s="192" t="s">
        <v>50</v>
      </c>
      <c r="R536" s="182" t="s">
        <v>98</v>
      </c>
      <c r="S536" s="183" t="s">
        <v>217</v>
      </c>
      <c r="T536" s="183"/>
      <c r="U536" s="186" t="s">
        <v>98</v>
      </c>
      <c r="V536" s="183" t="s">
        <v>232</v>
      </c>
      <c r="W536" s="183"/>
      <c r="X536" s="187"/>
      <c r="Y536" s="183"/>
      <c r="Z536" s="187"/>
      <c r="AA536" s="187"/>
      <c r="AB536" s="187"/>
      <c r="AC536" s="187"/>
      <c r="AD536" s="187"/>
      <c r="AE536" s="187"/>
      <c r="AF536" s="187"/>
      <c r="AG536" s="193"/>
      <c r="AH536" s="189"/>
      <c r="AI536" s="189"/>
      <c r="AJ536" s="189"/>
      <c r="AK536" s="190"/>
      <c r="AL536" s="1261"/>
      <c r="AM536" s="1261"/>
      <c r="AN536" s="1261"/>
      <c r="AO536" s="1261"/>
    </row>
    <row r="537" spans="1:41" ht="18.75" hidden="1" customHeight="1">
      <c r="A537" s="135" t="s">
        <v>196</v>
      </c>
      <c r="B537" s="135" t="s">
        <v>132</v>
      </c>
      <c r="C537" s="135" t="s">
        <v>196</v>
      </c>
      <c r="D537" s="135" t="s">
        <v>196</v>
      </c>
      <c r="E537" s="135" t="s">
        <v>196</v>
      </c>
      <c r="F537" s="135" t="s">
        <v>196</v>
      </c>
      <c r="G537" s="135" t="s">
        <v>196</v>
      </c>
      <c r="H537" s="135" t="s">
        <v>196</v>
      </c>
      <c r="I537" s="135" t="s">
        <v>196</v>
      </c>
      <c r="J537" s="176"/>
      <c r="K537" s="177"/>
      <c r="L537" s="178"/>
      <c r="M537" s="179"/>
      <c r="N537" s="191"/>
      <c r="O537" s="150" t="s">
        <v>98</v>
      </c>
      <c r="P537" s="160" t="s">
        <v>436</v>
      </c>
      <c r="Q537" s="198" t="s">
        <v>309</v>
      </c>
      <c r="R537" s="182" t="s">
        <v>98</v>
      </c>
      <c r="S537" s="183" t="s">
        <v>217</v>
      </c>
      <c r="T537" s="184"/>
      <c r="U537" s="186" t="s">
        <v>98</v>
      </c>
      <c r="V537" s="183" t="s">
        <v>232</v>
      </c>
      <c r="W537" s="187"/>
      <c r="X537" s="187"/>
      <c r="Y537" s="187"/>
      <c r="Z537" s="187"/>
      <c r="AA537" s="187"/>
      <c r="AB537" s="187"/>
      <c r="AC537" s="187"/>
      <c r="AD537" s="187"/>
      <c r="AE537" s="187"/>
      <c r="AF537" s="187"/>
      <c r="AG537" s="193"/>
      <c r="AH537" s="194"/>
      <c r="AI537" s="189"/>
      <c r="AJ537" s="189"/>
      <c r="AK537" s="190"/>
      <c r="AL537" s="1261"/>
      <c r="AM537" s="1261"/>
      <c r="AN537" s="1261"/>
      <c r="AO537" s="1261"/>
    </row>
    <row r="538" spans="1:41" ht="18.75" hidden="1" customHeight="1">
      <c r="A538" s="135" t="s">
        <v>196</v>
      </c>
      <c r="B538" s="135" t="s">
        <v>132</v>
      </c>
      <c r="C538" s="135" t="s">
        <v>196</v>
      </c>
      <c r="D538" s="135" t="s">
        <v>196</v>
      </c>
      <c r="E538" s="135" t="s">
        <v>196</v>
      </c>
      <c r="F538" s="135" t="s">
        <v>196</v>
      </c>
      <c r="G538" s="135" t="s">
        <v>196</v>
      </c>
      <c r="H538" s="135" t="s">
        <v>196</v>
      </c>
      <c r="I538" s="135" t="s">
        <v>196</v>
      </c>
      <c r="J538" s="176"/>
      <c r="K538" s="177"/>
      <c r="L538" s="178"/>
      <c r="M538" s="179"/>
      <c r="N538" s="191"/>
      <c r="O538" s="179"/>
      <c r="P538" s="160" t="s">
        <v>437</v>
      </c>
      <c r="Q538" s="198" t="s">
        <v>418</v>
      </c>
      <c r="R538" s="182" t="s">
        <v>98</v>
      </c>
      <c r="S538" s="183" t="s">
        <v>217</v>
      </c>
      <c r="T538" s="183"/>
      <c r="U538" s="186" t="s">
        <v>98</v>
      </c>
      <c r="V538" s="183" t="s">
        <v>229</v>
      </c>
      <c r="W538" s="183"/>
      <c r="X538" s="186" t="s">
        <v>98</v>
      </c>
      <c r="Y538" s="183" t="s">
        <v>230</v>
      </c>
      <c r="Z538" s="187"/>
      <c r="AA538" s="187"/>
      <c r="AB538" s="187"/>
      <c r="AC538" s="187"/>
      <c r="AD538" s="187"/>
      <c r="AE538" s="187"/>
      <c r="AF538" s="187"/>
      <c r="AG538" s="193"/>
      <c r="AH538" s="194"/>
      <c r="AI538" s="189"/>
      <c r="AJ538" s="189"/>
      <c r="AK538" s="190"/>
      <c r="AL538" s="1261"/>
      <c r="AM538" s="1261"/>
      <c r="AN538" s="1261"/>
      <c r="AO538" s="1261"/>
    </row>
    <row r="539" spans="1:41" ht="18.75" hidden="1" customHeight="1">
      <c r="A539" s="135" t="s">
        <v>196</v>
      </c>
      <c r="B539" s="135" t="s">
        <v>132</v>
      </c>
      <c r="C539" s="135" t="s">
        <v>196</v>
      </c>
      <c r="D539" s="135" t="s">
        <v>196</v>
      </c>
      <c r="E539" s="135" t="s">
        <v>196</v>
      </c>
      <c r="F539" s="135" t="s">
        <v>196</v>
      </c>
      <c r="G539" s="135" t="s">
        <v>196</v>
      </c>
      <c r="H539" s="135" t="s">
        <v>196</v>
      </c>
      <c r="I539" s="135" t="s">
        <v>196</v>
      </c>
      <c r="J539" s="176"/>
      <c r="K539" s="177"/>
      <c r="L539" s="178"/>
      <c r="M539" s="150"/>
      <c r="N539" s="191"/>
      <c r="O539" s="150" t="s">
        <v>98</v>
      </c>
      <c r="P539" s="160" t="s">
        <v>438</v>
      </c>
      <c r="Q539" s="201" t="s">
        <v>255</v>
      </c>
      <c r="R539" s="182" t="s">
        <v>98</v>
      </c>
      <c r="S539" s="183" t="s">
        <v>217</v>
      </c>
      <c r="T539" s="183"/>
      <c r="U539" s="186" t="s">
        <v>98</v>
      </c>
      <c r="V539" s="183" t="s">
        <v>229</v>
      </c>
      <c r="W539" s="183"/>
      <c r="X539" s="186" t="s">
        <v>98</v>
      </c>
      <c r="Y539" s="183" t="s">
        <v>230</v>
      </c>
      <c r="Z539" s="187"/>
      <c r="AA539" s="187"/>
      <c r="AB539" s="187"/>
      <c r="AC539" s="187"/>
      <c r="AD539" s="202"/>
      <c r="AE539" s="202"/>
      <c r="AF539" s="202"/>
      <c r="AG539" s="203"/>
      <c r="AH539" s="194"/>
      <c r="AI539" s="189"/>
      <c r="AJ539" s="189"/>
      <c r="AK539" s="190"/>
      <c r="AL539" s="1261"/>
      <c r="AM539" s="1261"/>
      <c r="AN539" s="1261"/>
      <c r="AO539" s="1261"/>
    </row>
    <row r="540" spans="1:41" ht="18.75" hidden="1" customHeight="1">
      <c r="A540" s="135" t="s">
        <v>196</v>
      </c>
      <c r="B540" s="135" t="s">
        <v>132</v>
      </c>
      <c r="C540" s="135" t="s">
        <v>196</v>
      </c>
      <c r="D540" s="135" t="s">
        <v>196</v>
      </c>
      <c r="E540" s="135" t="s">
        <v>196</v>
      </c>
      <c r="F540" s="135" t="s">
        <v>196</v>
      </c>
      <c r="G540" s="135" t="s">
        <v>196</v>
      </c>
      <c r="H540" s="135" t="s">
        <v>196</v>
      </c>
      <c r="I540" s="135" t="s">
        <v>196</v>
      </c>
      <c r="J540" s="176"/>
      <c r="K540" s="177"/>
      <c r="L540" s="178"/>
      <c r="M540" s="179"/>
      <c r="N540" s="191"/>
      <c r="O540" s="179"/>
      <c r="P540" s="160" t="s">
        <v>439</v>
      </c>
      <c r="Q540" s="1263" t="s">
        <v>440</v>
      </c>
      <c r="R540" s="205" t="s">
        <v>98</v>
      </c>
      <c r="S540" s="206" t="s">
        <v>334</v>
      </c>
      <c r="T540" s="206"/>
      <c r="U540" s="202"/>
      <c r="V540" s="202"/>
      <c r="W540" s="202"/>
      <c r="X540" s="202"/>
      <c r="Y540" s="210" t="s">
        <v>98</v>
      </c>
      <c r="Z540" s="206" t="s">
        <v>335</v>
      </c>
      <c r="AA540" s="202"/>
      <c r="AB540" s="202"/>
      <c r="AC540" s="202"/>
      <c r="AD540" s="202"/>
      <c r="AE540" s="202"/>
      <c r="AF540" s="202"/>
      <c r="AG540" s="203"/>
      <c r="AH540" s="194"/>
      <c r="AI540" s="189"/>
      <c r="AJ540" s="189"/>
      <c r="AK540" s="190"/>
      <c r="AL540" s="1261"/>
      <c r="AM540" s="1261"/>
      <c r="AN540" s="1261"/>
      <c r="AO540" s="1261"/>
    </row>
    <row r="541" spans="1:41" ht="18.75" hidden="1" customHeight="1">
      <c r="A541" s="135" t="s">
        <v>196</v>
      </c>
      <c r="B541" s="135" t="s">
        <v>132</v>
      </c>
      <c r="C541" s="135" t="s">
        <v>196</v>
      </c>
      <c r="D541" s="135" t="s">
        <v>196</v>
      </c>
      <c r="E541" s="135" t="s">
        <v>196</v>
      </c>
      <c r="F541" s="135" t="s">
        <v>196</v>
      </c>
      <c r="G541" s="135" t="s">
        <v>196</v>
      </c>
      <c r="H541" s="135" t="s">
        <v>196</v>
      </c>
      <c r="I541" s="135" t="s">
        <v>196</v>
      </c>
      <c r="J541" s="157" t="s">
        <v>98</v>
      </c>
      <c r="K541" s="177">
        <v>23</v>
      </c>
      <c r="L541" s="178" t="s">
        <v>416</v>
      </c>
      <c r="M541" s="150" t="s">
        <v>98</v>
      </c>
      <c r="N541" s="191" t="s">
        <v>441</v>
      </c>
      <c r="O541" s="150" t="s">
        <v>98</v>
      </c>
      <c r="P541" s="160" t="s">
        <v>442</v>
      </c>
      <c r="Q541" s="1265"/>
      <c r="R541" s="237" t="s">
        <v>98</v>
      </c>
      <c r="S541" s="199" t="s">
        <v>367</v>
      </c>
      <c r="T541" s="250"/>
      <c r="U541" s="250"/>
      <c r="V541" s="250"/>
      <c r="W541" s="250"/>
      <c r="X541" s="250"/>
      <c r="Y541" s="250"/>
      <c r="Z541" s="244"/>
      <c r="AA541" s="250"/>
      <c r="AB541" s="250"/>
      <c r="AC541" s="250"/>
      <c r="AD541" s="250"/>
      <c r="AE541" s="250"/>
      <c r="AF541" s="250"/>
      <c r="AG541" s="257"/>
      <c r="AH541" s="194"/>
      <c r="AI541" s="189"/>
      <c r="AJ541" s="189"/>
      <c r="AK541" s="190"/>
      <c r="AL541" s="1261"/>
      <c r="AM541" s="1261"/>
      <c r="AN541" s="1261"/>
      <c r="AO541" s="1261"/>
    </row>
    <row r="542" spans="1:41" ht="18.75" hidden="1" customHeight="1">
      <c r="A542" s="135" t="s">
        <v>196</v>
      </c>
      <c r="B542" s="135" t="s">
        <v>132</v>
      </c>
      <c r="C542" s="135" t="s">
        <v>196</v>
      </c>
      <c r="D542" s="135" t="s">
        <v>196</v>
      </c>
      <c r="E542" s="135" t="s">
        <v>196</v>
      </c>
      <c r="F542" s="135" t="s">
        <v>196</v>
      </c>
      <c r="G542" s="135" t="s">
        <v>196</v>
      </c>
      <c r="H542" s="135" t="s">
        <v>196</v>
      </c>
      <c r="I542" s="135" t="s">
        <v>196</v>
      </c>
      <c r="J542" s="176"/>
      <c r="K542" s="177"/>
      <c r="L542" s="178"/>
      <c r="M542" s="179"/>
      <c r="N542" s="191"/>
      <c r="O542" s="179"/>
      <c r="P542" s="160" t="s">
        <v>443</v>
      </c>
      <c r="Q542" s="1263" t="s">
        <v>444</v>
      </c>
      <c r="R542" s="205" t="s">
        <v>98</v>
      </c>
      <c r="S542" s="206" t="s">
        <v>368</v>
      </c>
      <c r="T542" s="248"/>
      <c r="U542" s="249"/>
      <c r="V542" s="210" t="s">
        <v>98</v>
      </c>
      <c r="W542" s="206" t="s">
        <v>369</v>
      </c>
      <c r="X542" s="202"/>
      <c r="Y542" s="202"/>
      <c r="Z542" s="210" t="s">
        <v>98</v>
      </c>
      <c r="AA542" s="206" t="s">
        <v>370</v>
      </c>
      <c r="AB542" s="202"/>
      <c r="AC542" s="202"/>
      <c r="AD542" s="202"/>
      <c r="AE542" s="202"/>
      <c r="AF542" s="202"/>
      <c r="AG542" s="203"/>
      <c r="AH542" s="194"/>
      <c r="AI542" s="189"/>
      <c r="AJ542" s="189"/>
      <c r="AK542" s="190"/>
      <c r="AL542" s="1261"/>
      <c r="AM542" s="1261"/>
      <c r="AN542" s="1261"/>
      <c r="AO542" s="1261"/>
    </row>
    <row r="543" spans="1:41" ht="18.75" hidden="1" customHeight="1">
      <c r="A543" s="135" t="s">
        <v>196</v>
      </c>
      <c r="B543" s="135" t="s">
        <v>132</v>
      </c>
      <c r="C543" s="135" t="s">
        <v>196</v>
      </c>
      <c r="D543" s="135" t="s">
        <v>196</v>
      </c>
      <c r="E543" s="135" t="s">
        <v>196</v>
      </c>
      <c r="F543" s="135" t="s">
        <v>196</v>
      </c>
      <c r="G543" s="135" t="s">
        <v>196</v>
      </c>
      <c r="H543" s="135" t="s">
        <v>196</v>
      </c>
      <c r="I543" s="135" t="s">
        <v>196</v>
      </c>
      <c r="J543" s="176"/>
      <c r="K543" s="177"/>
      <c r="L543" s="178"/>
      <c r="M543" s="179"/>
      <c r="N543" s="191"/>
      <c r="O543" s="150" t="s">
        <v>98</v>
      </c>
      <c r="P543" s="160" t="s">
        <v>445</v>
      </c>
      <c r="Q543" s="1265"/>
      <c r="R543" s="237" t="s">
        <v>98</v>
      </c>
      <c r="S543" s="199" t="s">
        <v>371</v>
      </c>
      <c r="T543" s="250"/>
      <c r="U543" s="250"/>
      <c r="V543" s="250"/>
      <c r="W543" s="250"/>
      <c r="X543" s="250"/>
      <c r="Y543" s="250"/>
      <c r="Z543" s="239" t="s">
        <v>98</v>
      </c>
      <c r="AA543" s="199" t="s">
        <v>372</v>
      </c>
      <c r="AB543" s="244"/>
      <c r="AC543" s="250"/>
      <c r="AD543" s="250"/>
      <c r="AE543" s="250"/>
      <c r="AF543" s="250"/>
      <c r="AG543" s="257"/>
      <c r="AH543" s="194"/>
      <c r="AI543" s="189"/>
      <c r="AJ543" s="189"/>
      <c r="AK543" s="190"/>
      <c r="AL543" s="1261"/>
      <c r="AM543" s="1261"/>
      <c r="AN543" s="1261"/>
      <c r="AO543" s="1261"/>
    </row>
    <row r="544" spans="1:41" ht="18.75" hidden="1" customHeight="1">
      <c r="A544" s="135" t="s">
        <v>196</v>
      </c>
      <c r="B544" s="135" t="s">
        <v>132</v>
      </c>
      <c r="C544" s="135" t="s">
        <v>196</v>
      </c>
      <c r="D544" s="135" t="s">
        <v>196</v>
      </c>
      <c r="E544" s="135" t="s">
        <v>196</v>
      </c>
      <c r="F544" s="135" t="s">
        <v>196</v>
      </c>
      <c r="G544" s="135" t="s">
        <v>196</v>
      </c>
      <c r="H544" s="135" t="s">
        <v>196</v>
      </c>
      <c r="I544" s="135" t="s">
        <v>196</v>
      </c>
      <c r="J544" s="176"/>
      <c r="K544" s="177"/>
      <c r="L544" s="178"/>
      <c r="M544" s="179"/>
      <c r="N544" s="191"/>
      <c r="O544" s="179"/>
      <c r="P544" s="160" t="s">
        <v>437</v>
      </c>
      <c r="Q544" s="195" t="s">
        <v>69</v>
      </c>
      <c r="R544" s="182" t="s">
        <v>98</v>
      </c>
      <c r="S544" s="183" t="s">
        <v>217</v>
      </c>
      <c r="T544" s="183"/>
      <c r="U544" s="186" t="s">
        <v>98</v>
      </c>
      <c r="V544" s="183" t="s">
        <v>258</v>
      </c>
      <c r="W544" s="183"/>
      <c r="X544" s="186" t="s">
        <v>98</v>
      </c>
      <c r="Y544" s="183" t="s">
        <v>315</v>
      </c>
      <c r="Z544" s="204"/>
      <c r="AA544" s="186" t="s">
        <v>98</v>
      </c>
      <c r="AB544" s="183" t="s">
        <v>259</v>
      </c>
      <c r="AC544" s="204"/>
      <c r="AD544" s="204"/>
      <c r="AE544" s="204"/>
      <c r="AF544" s="204"/>
      <c r="AG544" s="247"/>
      <c r="AH544" s="194"/>
      <c r="AI544" s="189"/>
      <c r="AJ544" s="189"/>
      <c r="AK544" s="190"/>
      <c r="AL544" s="1261"/>
      <c r="AM544" s="1261"/>
      <c r="AN544" s="1261"/>
      <c r="AO544" s="1261"/>
    </row>
    <row r="545" spans="1:41" ht="18.75" hidden="1" customHeight="1">
      <c r="A545" s="135" t="s">
        <v>196</v>
      </c>
      <c r="B545" s="135" t="s">
        <v>132</v>
      </c>
      <c r="C545" s="135" t="s">
        <v>196</v>
      </c>
      <c r="D545" s="135" t="s">
        <v>196</v>
      </c>
      <c r="E545" s="135" t="s">
        <v>196</v>
      </c>
      <c r="F545" s="135" t="s">
        <v>196</v>
      </c>
      <c r="G545" s="135" t="s">
        <v>196</v>
      </c>
      <c r="H545" s="135" t="s">
        <v>196</v>
      </c>
      <c r="I545" s="135" t="s">
        <v>196</v>
      </c>
      <c r="J545" s="176"/>
      <c r="K545" s="177"/>
      <c r="L545" s="178"/>
      <c r="M545" s="179"/>
      <c r="N545" s="191"/>
      <c r="O545" s="150" t="s">
        <v>98</v>
      </c>
      <c r="P545" s="160" t="s">
        <v>446</v>
      </c>
      <c r="Q545" s="1257" t="s">
        <v>414</v>
      </c>
      <c r="R545" s="1291" t="s">
        <v>98</v>
      </c>
      <c r="S545" s="1292" t="s">
        <v>217</v>
      </c>
      <c r="T545" s="1292"/>
      <c r="U545" s="1293" t="s">
        <v>98</v>
      </c>
      <c r="V545" s="1292" t="s">
        <v>232</v>
      </c>
      <c r="W545" s="1292"/>
      <c r="X545" s="206"/>
      <c r="Y545" s="206"/>
      <c r="Z545" s="206"/>
      <c r="AA545" s="206"/>
      <c r="AB545" s="206"/>
      <c r="AC545" s="206"/>
      <c r="AD545" s="206"/>
      <c r="AE545" s="206"/>
      <c r="AF545" s="206"/>
      <c r="AG545" s="251"/>
      <c r="AH545" s="194"/>
      <c r="AI545" s="189"/>
      <c r="AJ545" s="189"/>
      <c r="AK545" s="190"/>
      <c r="AL545" s="1261"/>
      <c r="AM545" s="1261"/>
      <c r="AN545" s="1261"/>
      <c r="AO545" s="1261"/>
    </row>
    <row r="546" spans="1:41" ht="18.75" hidden="1" customHeight="1">
      <c r="A546" s="135" t="s">
        <v>196</v>
      </c>
      <c r="B546" s="135" t="s">
        <v>132</v>
      </c>
      <c r="C546" s="135" t="s">
        <v>196</v>
      </c>
      <c r="D546" s="135" t="s">
        <v>196</v>
      </c>
      <c r="E546" s="135" t="s">
        <v>196</v>
      </c>
      <c r="F546" s="135" t="s">
        <v>196</v>
      </c>
      <c r="G546" s="135" t="s">
        <v>196</v>
      </c>
      <c r="H546" s="135" t="s">
        <v>196</v>
      </c>
      <c r="I546" s="135" t="s">
        <v>196</v>
      </c>
      <c r="J546" s="176"/>
      <c r="K546" s="177"/>
      <c r="L546" s="178"/>
      <c r="M546" s="179"/>
      <c r="N546" s="191"/>
      <c r="O546" s="179"/>
      <c r="P546" s="160" t="s">
        <v>447</v>
      </c>
      <c r="Q546" s="1279"/>
      <c r="R546" s="1291"/>
      <c r="S546" s="1292"/>
      <c r="T546" s="1292"/>
      <c r="U546" s="1293"/>
      <c r="V546" s="1292"/>
      <c r="W546" s="1292"/>
      <c r="X546" s="199"/>
      <c r="Y546" s="199"/>
      <c r="Z546" s="199"/>
      <c r="AA546" s="199"/>
      <c r="AB546" s="199"/>
      <c r="AC546" s="199"/>
      <c r="AD546" s="199"/>
      <c r="AE546" s="199"/>
      <c r="AF546" s="199"/>
      <c r="AG546" s="252"/>
      <c r="AH546" s="194"/>
      <c r="AI546" s="189"/>
      <c r="AJ546" s="189"/>
      <c r="AK546" s="190"/>
      <c r="AL546" s="1261"/>
      <c r="AM546" s="1261"/>
      <c r="AN546" s="1261"/>
      <c r="AO546" s="1261"/>
    </row>
    <row r="547" spans="1:41" ht="18.75" hidden="1" customHeight="1">
      <c r="A547" s="135" t="s">
        <v>196</v>
      </c>
      <c r="B547" s="135" t="s">
        <v>132</v>
      </c>
      <c r="C547" s="135" t="s">
        <v>196</v>
      </c>
      <c r="D547" s="135" t="s">
        <v>196</v>
      </c>
      <c r="E547" s="135" t="s">
        <v>196</v>
      </c>
      <c r="F547" s="135" t="s">
        <v>196</v>
      </c>
      <c r="G547" s="135" t="s">
        <v>196</v>
      </c>
      <c r="H547" s="135" t="s">
        <v>196</v>
      </c>
      <c r="I547" s="135" t="s">
        <v>196</v>
      </c>
      <c r="J547" s="176"/>
      <c r="K547" s="177"/>
      <c r="L547" s="178"/>
      <c r="M547" s="179"/>
      <c r="N547" s="160"/>
      <c r="O547" s="150" t="s">
        <v>98</v>
      </c>
      <c r="P547" s="160" t="s">
        <v>448</v>
      </c>
      <c r="Q547" s="1257" t="s">
        <v>260</v>
      </c>
      <c r="R547" s="205" t="s">
        <v>98</v>
      </c>
      <c r="S547" s="206" t="s">
        <v>217</v>
      </c>
      <c r="T547" s="206"/>
      <c r="U547" s="207"/>
      <c r="V547" s="208"/>
      <c r="W547" s="208"/>
      <c r="X547" s="207"/>
      <c r="Y547" s="208"/>
      <c r="Z547" s="209"/>
      <c r="AA547" s="207"/>
      <c r="AB547" s="208"/>
      <c r="AC547" s="209"/>
      <c r="AD547" s="210" t="s">
        <v>98</v>
      </c>
      <c r="AE547" s="206" t="s">
        <v>261</v>
      </c>
      <c r="AF547" s="202"/>
      <c r="AG547" s="203"/>
      <c r="AH547" s="189"/>
      <c r="AI547" s="189"/>
      <c r="AJ547" s="189"/>
      <c r="AK547" s="190"/>
      <c r="AL547" s="1261"/>
      <c r="AM547" s="1261"/>
      <c r="AN547" s="1261"/>
      <c r="AO547" s="1261"/>
    </row>
    <row r="548" spans="1:41" ht="18.75" hidden="1" customHeight="1">
      <c r="A548" s="135" t="s">
        <v>196</v>
      </c>
      <c r="B548" s="135" t="s">
        <v>132</v>
      </c>
      <c r="C548" s="135" t="s">
        <v>196</v>
      </c>
      <c r="D548" s="135" t="s">
        <v>196</v>
      </c>
      <c r="E548" s="135" t="s">
        <v>196</v>
      </c>
      <c r="F548" s="135" t="s">
        <v>196</v>
      </c>
      <c r="G548" s="135" t="s">
        <v>196</v>
      </c>
      <c r="H548" s="135" t="s">
        <v>196</v>
      </c>
      <c r="I548" s="135" t="s">
        <v>196</v>
      </c>
      <c r="J548" s="176"/>
      <c r="K548" s="177"/>
      <c r="L548" s="178"/>
      <c r="M548" s="179"/>
      <c r="N548" s="160"/>
      <c r="O548" s="180"/>
      <c r="P548" s="191"/>
      <c r="Q548" s="1258"/>
      <c r="R548" s="157" t="s">
        <v>98</v>
      </c>
      <c r="S548" s="158" t="s">
        <v>262</v>
      </c>
      <c r="T548" s="158"/>
      <c r="U548" s="150"/>
      <c r="V548" s="150" t="s">
        <v>98</v>
      </c>
      <c r="W548" s="158" t="s">
        <v>263</v>
      </c>
      <c r="X548" s="150"/>
      <c r="Y548" s="150"/>
      <c r="Z548" s="150" t="s">
        <v>98</v>
      </c>
      <c r="AA548" s="158" t="s">
        <v>264</v>
      </c>
      <c r="AB548" s="137"/>
      <c r="AC548" s="158"/>
      <c r="AD548" s="150" t="s">
        <v>98</v>
      </c>
      <c r="AE548" s="158" t="s">
        <v>265</v>
      </c>
      <c r="AF548" s="211"/>
      <c r="AG548" s="212"/>
      <c r="AH548" s="189"/>
      <c r="AI548" s="189"/>
      <c r="AJ548" s="189"/>
      <c r="AK548" s="190"/>
      <c r="AL548" s="1261"/>
      <c r="AM548" s="1261"/>
      <c r="AN548" s="1261"/>
      <c r="AO548" s="1261"/>
    </row>
    <row r="549" spans="1:41" ht="18.75" hidden="1" customHeight="1">
      <c r="A549" s="135" t="s">
        <v>196</v>
      </c>
      <c r="B549" s="135" t="s">
        <v>132</v>
      </c>
      <c r="C549" s="135" t="s">
        <v>196</v>
      </c>
      <c r="D549" s="135" t="s">
        <v>196</v>
      </c>
      <c r="E549" s="135" t="s">
        <v>196</v>
      </c>
      <c r="F549" s="135" t="s">
        <v>196</v>
      </c>
      <c r="G549" s="135" t="s">
        <v>196</v>
      </c>
      <c r="H549" s="135" t="s">
        <v>196</v>
      </c>
      <c r="I549" s="135" t="s">
        <v>196</v>
      </c>
      <c r="J549" s="176"/>
      <c r="K549" s="177"/>
      <c r="L549" s="178"/>
      <c r="M549" s="179"/>
      <c r="N549" s="160"/>
      <c r="O549" s="180"/>
      <c r="P549" s="191"/>
      <c r="Q549" s="1258"/>
      <c r="R549" s="157" t="s">
        <v>98</v>
      </c>
      <c r="S549" s="158" t="s">
        <v>266</v>
      </c>
      <c r="T549" s="158"/>
      <c r="U549" s="150"/>
      <c r="V549" s="150" t="s">
        <v>98</v>
      </c>
      <c r="W549" s="158" t="s">
        <v>267</v>
      </c>
      <c r="X549" s="150"/>
      <c r="Y549" s="150"/>
      <c r="Z549" s="150" t="s">
        <v>98</v>
      </c>
      <c r="AA549" s="158" t="s">
        <v>268</v>
      </c>
      <c r="AB549" s="137"/>
      <c r="AC549" s="158"/>
      <c r="AD549" s="150" t="s">
        <v>98</v>
      </c>
      <c r="AE549" s="158" t="s">
        <v>269</v>
      </c>
      <c r="AF549" s="211"/>
      <c r="AG549" s="212"/>
      <c r="AH549" s="189"/>
      <c r="AI549" s="189"/>
      <c r="AJ549" s="189"/>
      <c r="AK549" s="190"/>
      <c r="AL549" s="1261"/>
      <c r="AM549" s="1261"/>
      <c r="AN549" s="1261"/>
      <c r="AO549" s="1261"/>
    </row>
    <row r="550" spans="1:41" ht="18.75" hidden="1" customHeight="1">
      <c r="A550" s="135" t="s">
        <v>196</v>
      </c>
      <c r="B550" s="135" t="s">
        <v>132</v>
      </c>
      <c r="C550" s="135" t="s">
        <v>196</v>
      </c>
      <c r="D550" s="135" t="s">
        <v>196</v>
      </c>
      <c r="E550" s="135" t="s">
        <v>196</v>
      </c>
      <c r="F550" s="135" t="s">
        <v>196</v>
      </c>
      <c r="G550" s="135" t="s">
        <v>196</v>
      </c>
      <c r="H550" s="135" t="s">
        <v>196</v>
      </c>
      <c r="I550" s="135" t="s">
        <v>196</v>
      </c>
      <c r="J550" s="176"/>
      <c r="K550" s="177"/>
      <c r="L550" s="178"/>
      <c r="M550" s="179"/>
      <c r="N550" s="160"/>
      <c r="O550" s="180"/>
      <c r="P550" s="191"/>
      <c r="Q550" s="1258"/>
      <c r="R550" s="157" t="s">
        <v>98</v>
      </c>
      <c r="S550" s="158" t="s">
        <v>270</v>
      </c>
      <c r="T550" s="158"/>
      <c r="U550" s="150"/>
      <c r="V550" s="150" t="s">
        <v>98</v>
      </c>
      <c r="W550" s="158" t="s">
        <v>271</v>
      </c>
      <c r="X550" s="150"/>
      <c r="Y550" s="150"/>
      <c r="Z550" s="150" t="s">
        <v>98</v>
      </c>
      <c r="AA550" s="158" t="s">
        <v>272</v>
      </c>
      <c r="AB550" s="137"/>
      <c r="AC550" s="158"/>
      <c r="AD550" s="150" t="s">
        <v>98</v>
      </c>
      <c r="AE550" s="158" t="s">
        <v>273</v>
      </c>
      <c r="AF550" s="211"/>
      <c r="AG550" s="212"/>
      <c r="AH550" s="189"/>
      <c r="AI550" s="189"/>
      <c r="AJ550" s="189"/>
      <c r="AK550" s="190"/>
      <c r="AL550" s="1261"/>
      <c r="AM550" s="1261"/>
      <c r="AN550" s="1261"/>
      <c r="AO550" s="1261"/>
    </row>
    <row r="551" spans="1:41" ht="18.75" hidden="1" customHeight="1">
      <c r="A551" s="135" t="s">
        <v>196</v>
      </c>
      <c r="B551" s="135" t="s">
        <v>132</v>
      </c>
      <c r="C551" s="135" t="s">
        <v>196</v>
      </c>
      <c r="D551" s="135" t="s">
        <v>196</v>
      </c>
      <c r="E551" s="135" t="s">
        <v>196</v>
      </c>
      <c r="F551" s="135" t="s">
        <v>196</v>
      </c>
      <c r="G551" s="135" t="s">
        <v>196</v>
      </c>
      <c r="H551" s="135" t="s">
        <v>196</v>
      </c>
      <c r="I551" s="135" t="s">
        <v>196</v>
      </c>
      <c r="J551" s="176"/>
      <c r="K551" s="177"/>
      <c r="L551" s="178"/>
      <c r="M551" s="179"/>
      <c r="N551" s="160"/>
      <c r="O551" s="180"/>
      <c r="P551" s="191"/>
      <c r="Q551" s="1258"/>
      <c r="R551" s="157" t="s">
        <v>98</v>
      </c>
      <c r="S551" s="158" t="s">
        <v>274</v>
      </c>
      <c r="T551" s="158"/>
      <c r="U551" s="150"/>
      <c r="V551" s="150" t="s">
        <v>98</v>
      </c>
      <c r="W551" s="158" t="s">
        <v>275</v>
      </c>
      <c r="X551" s="150"/>
      <c r="Y551" s="150"/>
      <c r="Z551" s="150" t="s">
        <v>98</v>
      </c>
      <c r="AA551" s="158" t="s">
        <v>276</v>
      </c>
      <c r="AB551" s="137"/>
      <c r="AC551" s="158"/>
      <c r="AD551" s="150" t="s">
        <v>98</v>
      </c>
      <c r="AE551" s="158" t="s">
        <v>277</v>
      </c>
      <c r="AF551" s="211"/>
      <c r="AG551" s="212"/>
      <c r="AH551" s="189"/>
      <c r="AI551" s="189"/>
      <c r="AJ551" s="189"/>
      <c r="AK551" s="190"/>
      <c r="AL551" s="1261"/>
      <c r="AM551" s="1261"/>
      <c r="AN551" s="1261"/>
      <c r="AO551" s="1261"/>
    </row>
    <row r="552" spans="1:41" ht="18.75" hidden="1" customHeight="1">
      <c r="A552" s="155" t="s">
        <v>196</v>
      </c>
      <c r="B552" s="155" t="s">
        <v>132</v>
      </c>
      <c r="C552" s="155" t="s">
        <v>196</v>
      </c>
      <c r="D552" s="155" t="s">
        <v>196</v>
      </c>
      <c r="E552" s="155" t="s">
        <v>196</v>
      </c>
      <c r="F552" s="155" t="s">
        <v>196</v>
      </c>
      <c r="G552" s="155" t="s">
        <v>196</v>
      </c>
      <c r="H552" s="155" t="s">
        <v>196</v>
      </c>
      <c r="I552" s="156" t="s">
        <v>196</v>
      </c>
      <c r="J552" s="213"/>
      <c r="K552" s="214"/>
      <c r="L552" s="215"/>
      <c r="M552" s="216"/>
      <c r="N552" s="217"/>
      <c r="O552" s="218"/>
      <c r="P552" s="219"/>
      <c r="Q552" s="1259"/>
      <c r="R552" s="220" t="s">
        <v>98</v>
      </c>
      <c r="S552" s="221" t="s">
        <v>278</v>
      </c>
      <c r="T552" s="221"/>
      <c r="U552" s="222"/>
      <c r="V552" s="222"/>
      <c r="W552" s="221"/>
      <c r="X552" s="222"/>
      <c r="Y552" s="222"/>
      <c r="Z552" s="222"/>
      <c r="AA552" s="221"/>
      <c r="AB552" s="223"/>
      <c r="AC552" s="221"/>
      <c r="AD552" s="222"/>
      <c r="AE552" s="221"/>
      <c r="AF552" s="224"/>
      <c r="AG552" s="225"/>
      <c r="AH552" s="226"/>
      <c r="AI552" s="226"/>
      <c r="AJ552" s="226"/>
      <c r="AK552" s="227"/>
      <c r="AL552" s="1262"/>
      <c r="AM552" s="1262"/>
      <c r="AN552" s="1262"/>
      <c r="AO552" s="1262"/>
    </row>
    <row r="553" spans="1:41" ht="18.75" hidden="1" customHeight="1">
      <c r="A553" s="135" t="s">
        <v>196</v>
      </c>
      <c r="B553" s="135" t="s">
        <v>132</v>
      </c>
      <c r="C553" s="135" t="s">
        <v>196</v>
      </c>
      <c r="D553" s="135" t="s">
        <v>196</v>
      </c>
      <c r="E553" s="135" t="s">
        <v>196</v>
      </c>
      <c r="F553" s="135" t="s">
        <v>196</v>
      </c>
      <c r="G553" s="135" t="s">
        <v>196</v>
      </c>
      <c r="H553" s="135" t="s">
        <v>196</v>
      </c>
      <c r="I553" s="135" t="s">
        <v>196</v>
      </c>
      <c r="J553" s="174"/>
      <c r="K553" s="162"/>
      <c r="L553" s="163"/>
      <c r="M553" s="164"/>
      <c r="N553" s="153"/>
      <c r="O553" s="165"/>
      <c r="P553" s="153"/>
      <c r="Q553" s="1272" t="s">
        <v>281</v>
      </c>
      <c r="R553" s="174" t="s">
        <v>98</v>
      </c>
      <c r="S553" s="151" t="s">
        <v>282</v>
      </c>
      <c r="T553" s="253"/>
      <c r="U553" s="269"/>
      <c r="V553" s="255" t="s">
        <v>98</v>
      </c>
      <c r="W553" s="151" t="s">
        <v>348</v>
      </c>
      <c r="X553" s="254"/>
      <c r="Y553" s="254"/>
      <c r="Z553" s="255" t="s">
        <v>98</v>
      </c>
      <c r="AA553" s="151" t="s">
        <v>349</v>
      </c>
      <c r="AB553" s="254"/>
      <c r="AC553" s="254"/>
      <c r="AD553" s="255" t="s">
        <v>98</v>
      </c>
      <c r="AE553" s="151" t="s">
        <v>350</v>
      </c>
      <c r="AF553" s="254"/>
      <c r="AG553" s="256"/>
      <c r="AH553" s="255" t="s">
        <v>98</v>
      </c>
      <c r="AI553" s="151" t="s">
        <v>220</v>
      </c>
      <c r="AJ553" s="151"/>
      <c r="AK553" s="175"/>
      <c r="AL553" s="1260"/>
      <c r="AM553" s="1260"/>
      <c r="AN553" s="1260"/>
      <c r="AO553" s="1260"/>
    </row>
    <row r="554" spans="1:41" ht="18.75" hidden="1" customHeight="1">
      <c r="A554" s="135" t="s">
        <v>196</v>
      </c>
      <c r="B554" s="135" t="s">
        <v>132</v>
      </c>
      <c r="C554" s="135" t="s">
        <v>196</v>
      </c>
      <c r="D554" s="135" t="s">
        <v>196</v>
      </c>
      <c r="E554" s="135" t="s">
        <v>196</v>
      </c>
      <c r="F554" s="135" t="s">
        <v>196</v>
      </c>
      <c r="G554" s="135" t="s">
        <v>196</v>
      </c>
      <c r="H554" s="135" t="s">
        <v>196</v>
      </c>
      <c r="I554" s="135" t="s">
        <v>196</v>
      </c>
      <c r="J554" s="176"/>
      <c r="K554" s="177"/>
      <c r="L554" s="178"/>
      <c r="M554" s="179"/>
      <c r="N554" s="160"/>
      <c r="O554" s="180"/>
      <c r="P554" s="160"/>
      <c r="Q554" s="1265"/>
      <c r="R554" s="237" t="s">
        <v>98</v>
      </c>
      <c r="S554" s="199" t="s">
        <v>351</v>
      </c>
      <c r="T554" s="238"/>
      <c r="U554" s="266"/>
      <c r="V554" s="239" t="s">
        <v>98</v>
      </c>
      <c r="W554" s="199" t="s">
        <v>283</v>
      </c>
      <c r="X554" s="244"/>
      <c r="Y554" s="244"/>
      <c r="Z554" s="244"/>
      <c r="AA554" s="244"/>
      <c r="AB554" s="244"/>
      <c r="AC554" s="244"/>
      <c r="AD554" s="244"/>
      <c r="AE554" s="244"/>
      <c r="AF554" s="244"/>
      <c r="AG554" s="245"/>
      <c r="AH554" s="150" t="s">
        <v>98</v>
      </c>
      <c r="AI554" s="158" t="s">
        <v>224</v>
      </c>
      <c r="AJ554" s="189"/>
      <c r="AK554" s="190"/>
      <c r="AL554" s="1296"/>
      <c r="AM554" s="1296"/>
      <c r="AN554" s="1296"/>
      <c r="AO554" s="1296"/>
    </row>
    <row r="555" spans="1:41" ht="18.75" hidden="1" customHeight="1">
      <c r="A555" s="135" t="s">
        <v>196</v>
      </c>
      <c r="B555" s="135" t="s">
        <v>132</v>
      </c>
      <c r="C555" s="135" t="s">
        <v>196</v>
      </c>
      <c r="D555" s="135" t="s">
        <v>196</v>
      </c>
      <c r="E555" s="135" t="s">
        <v>196</v>
      </c>
      <c r="F555" s="135" t="s">
        <v>196</v>
      </c>
      <c r="G555" s="135" t="s">
        <v>196</v>
      </c>
      <c r="H555" s="135" t="s">
        <v>196</v>
      </c>
      <c r="I555" s="135" t="s">
        <v>196</v>
      </c>
      <c r="J555" s="176"/>
      <c r="K555" s="177"/>
      <c r="L555" s="178"/>
      <c r="M555" s="179"/>
      <c r="N555" s="160"/>
      <c r="O555" s="180"/>
      <c r="P555" s="160"/>
      <c r="Q555" s="198" t="s">
        <v>216</v>
      </c>
      <c r="R555" s="182" t="s">
        <v>98</v>
      </c>
      <c r="S555" s="183" t="s">
        <v>217</v>
      </c>
      <c r="T555" s="183"/>
      <c r="U555" s="185"/>
      <c r="V555" s="186" t="s">
        <v>98</v>
      </c>
      <c r="W555" s="183" t="s">
        <v>316</v>
      </c>
      <c r="X555" s="183"/>
      <c r="Y555" s="185"/>
      <c r="Z555" s="186" t="s">
        <v>98</v>
      </c>
      <c r="AA555" s="204" t="s">
        <v>317</v>
      </c>
      <c r="AB555" s="204"/>
      <c r="AC555" s="204"/>
      <c r="AD555" s="186" t="s">
        <v>98</v>
      </c>
      <c r="AE555" s="204" t="s">
        <v>318</v>
      </c>
      <c r="AF555" s="187"/>
      <c r="AG555" s="193"/>
      <c r="AH555" s="194"/>
      <c r="AI555" s="189"/>
      <c r="AJ555" s="189"/>
      <c r="AK555" s="190"/>
      <c r="AL555" s="1261"/>
      <c r="AM555" s="1261"/>
      <c r="AN555" s="1261"/>
      <c r="AO555" s="1261"/>
    </row>
    <row r="556" spans="1:41" ht="18.75" hidden="1" customHeight="1">
      <c r="A556" s="135" t="s">
        <v>196</v>
      </c>
      <c r="B556" s="135" t="s">
        <v>132</v>
      </c>
      <c r="C556" s="135" t="s">
        <v>196</v>
      </c>
      <c r="D556" s="135" t="s">
        <v>196</v>
      </c>
      <c r="E556" s="135" t="s">
        <v>196</v>
      </c>
      <c r="F556" s="135" t="s">
        <v>196</v>
      </c>
      <c r="G556" s="135" t="s">
        <v>196</v>
      </c>
      <c r="H556" s="135" t="s">
        <v>196</v>
      </c>
      <c r="I556" s="135" t="s">
        <v>196</v>
      </c>
      <c r="J556" s="176"/>
      <c r="K556" s="177"/>
      <c r="L556" s="178"/>
      <c r="M556" s="179"/>
      <c r="N556" s="160"/>
      <c r="O556" s="180"/>
      <c r="P556" s="160"/>
      <c r="Q556" s="198" t="s">
        <v>24</v>
      </c>
      <c r="R556" s="182" t="s">
        <v>98</v>
      </c>
      <c r="S556" s="183" t="s">
        <v>285</v>
      </c>
      <c r="T556" s="184"/>
      <c r="U556" s="185"/>
      <c r="V556" s="186" t="s">
        <v>98</v>
      </c>
      <c r="W556" s="183" t="s">
        <v>286</v>
      </c>
      <c r="X556" s="187"/>
      <c r="Y556" s="187"/>
      <c r="Z556" s="187"/>
      <c r="AA556" s="187"/>
      <c r="AB556" s="187"/>
      <c r="AC556" s="187"/>
      <c r="AD556" s="187"/>
      <c r="AE556" s="187"/>
      <c r="AF556" s="187"/>
      <c r="AG556" s="193"/>
      <c r="AH556" s="194"/>
      <c r="AI556" s="189"/>
      <c r="AJ556" s="189"/>
      <c r="AK556" s="190"/>
      <c r="AL556" s="1261"/>
      <c r="AM556" s="1261"/>
      <c r="AN556" s="1261"/>
      <c r="AO556" s="1261"/>
    </row>
    <row r="557" spans="1:41" ht="19.5" hidden="1" customHeight="1">
      <c r="A557" s="135" t="s">
        <v>196</v>
      </c>
      <c r="B557" s="135" t="s">
        <v>132</v>
      </c>
      <c r="C557" s="135" t="s">
        <v>196</v>
      </c>
      <c r="D557" s="135" t="s">
        <v>196</v>
      </c>
      <c r="E557" s="135" t="s">
        <v>196</v>
      </c>
      <c r="F557" s="135" t="s">
        <v>196</v>
      </c>
      <c r="G557" s="135" t="s">
        <v>196</v>
      </c>
      <c r="H557" s="135" t="s">
        <v>196</v>
      </c>
      <c r="I557" s="135" t="s">
        <v>196</v>
      </c>
      <c r="J557" s="176"/>
      <c r="K557" s="177"/>
      <c r="L557" s="178"/>
      <c r="M557" s="179"/>
      <c r="N557" s="160"/>
      <c r="O557" s="180"/>
      <c r="P557" s="191"/>
      <c r="Q557" s="192" t="s">
        <v>225</v>
      </c>
      <c r="R557" s="182" t="s">
        <v>98</v>
      </c>
      <c r="S557" s="183" t="s">
        <v>222</v>
      </c>
      <c r="T557" s="184"/>
      <c r="U557" s="185"/>
      <c r="V557" s="186" t="s">
        <v>98</v>
      </c>
      <c r="W557" s="183" t="s">
        <v>226</v>
      </c>
      <c r="X557" s="186"/>
      <c r="Y557" s="183"/>
      <c r="Z557" s="187"/>
      <c r="AA557" s="187"/>
      <c r="AB557" s="187"/>
      <c r="AC557" s="187"/>
      <c r="AD557" s="187"/>
      <c r="AE557" s="187"/>
      <c r="AF557" s="187"/>
      <c r="AG557" s="193"/>
      <c r="AH557" s="189"/>
      <c r="AI557" s="189"/>
      <c r="AJ557" s="189"/>
      <c r="AK557" s="190"/>
      <c r="AL557" s="1261"/>
      <c r="AM557" s="1261"/>
      <c r="AN557" s="1261"/>
      <c r="AO557" s="1261"/>
    </row>
    <row r="558" spans="1:41" ht="19.5" hidden="1" customHeight="1">
      <c r="A558" s="135" t="s">
        <v>196</v>
      </c>
      <c r="B558" s="135" t="s">
        <v>132</v>
      </c>
      <c r="C558" s="135" t="s">
        <v>196</v>
      </c>
      <c r="D558" s="135" t="s">
        <v>196</v>
      </c>
      <c r="E558" s="135" t="s">
        <v>196</v>
      </c>
      <c r="F558" s="135" t="s">
        <v>196</v>
      </c>
      <c r="G558" s="135" t="s">
        <v>196</v>
      </c>
      <c r="H558" s="135" t="s">
        <v>196</v>
      </c>
      <c r="I558" s="135" t="s">
        <v>196</v>
      </c>
      <c r="J558" s="176"/>
      <c r="K558" s="177"/>
      <c r="L558" s="178"/>
      <c r="M558" s="179"/>
      <c r="N558" s="160"/>
      <c r="O558" s="180"/>
      <c r="P558" s="191"/>
      <c r="Q558" s="192" t="s">
        <v>227</v>
      </c>
      <c r="R558" s="182" t="s">
        <v>98</v>
      </c>
      <c r="S558" s="183" t="s">
        <v>222</v>
      </c>
      <c r="T558" s="184"/>
      <c r="U558" s="185"/>
      <c r="V558" s="186" t="s">
        <v>98</v>
      </c>
      <c r="W558" s="183" t="s">
        <v>226</v>
      </c>
      <c r="X558" s="186"/>
      <c r="Y558" s="183"/>
      <c r="Z558" s="187"/>
      <c r="AA558" s="187"/>
      <c r="AB558" s="187"/>
      <c r="AC558" s="187"/>
      <c r="AD558" s="187"/>
      <c r="AE558" s="187"/>
      <c r="AF558" s="187"/>
      <c r="AG558" s="193"/>
      <c r="AH558" s="189"/>
      <c r="AI558" s="189"/>
      <c r="AJ558" s="189"/>
      <c r="AK558" s="190"/>
      <c r="AL558" s="1261"/>
      <c r="AM558" s="1261"/>
      <c r="AN558" s="1261"/>
      <c r="AO558" s="1261"/>
    </row>
    <row r="559" spans="1:41" ht="18.75" hidden="1" customHeight="1">
      <c r="A559" s="135" t="s">
        <v>196</v>
      </c>
      <c r="B559" s="135" t="s">
        <v>132</v>
      </c>
      <c r="C559" s="135" t="s">
        <v>196</v>
      </c>
      <c r="D559" s="135" t="s">
        <v>196</v>
      </c>
      <c r="E559" s="135" t="s">
        <v>196</v>
      </c>
      <c r="F559" s="135" t="s">
        <v>196</v>
      </c>
      <c r="G559" s="135" t="s">
        <v>196</v>
      </c>
      <c r="H559" s="135" t="s">
        <v>196</v>
      </c>
      <c r="I559" s="135" t="s">
        <v>196</v>
      </c>
      <c r="J559" s="176"/>
      <c r="K559" s="177"/>
      <c r="L559" s="178"/>
      <c r="M559" s="179"/>
      <c r="N559" s="160"/>
      <c r="O559" s="180"/>
      <c r="P559" s="160"/>
      <c r="Q559" s="198" t="s">
        <v>432</v>
      </c>
      <c r="R559" s="182" t="s">
        <v>98</v>
      </c>
      <c r="S559" s="183" t="s">
        <v>282</v>
      </c>
      <c r="T559" s="184"/>
      <c r="U559" s="185"/>
      <c r="V559" s="186" t="s">
        <v>98</v>
      </c>
      <c r="W559" s="183" t="s">
        <v>358</v>
      </c>
      <c r="X559" s="204"/>
      <c r="Y559" s="204"/>
      <c r="Z559" s="204"/>
      <c r="AA559" s="204"/>
      <c r="AB559" s="187"/>
      <c r="AC559" s="187"/>
      <c r="AD559" s="187"/>
      <c r="AE559" s="187"/>
      <c r="AF559" s="187"/>
      <c r="AG559" s="193"/>
      <c r="AH559" s="194"/>
      <c r="AI559" s="189"/>
      <c r="AJ559" s="189"/>
      <c r="AK559" s="190"/>
      <c r="AL559" s="1261"/>
      <c r="AM559" s="1261"/>
      <c r="AN559" s="1261"/>
      <c r="AO559" s="1261"/>
    </row>
    <row r="560" spans="1:41" ht="18.75" hidden="1" customHeight="1">
      <c r="A560" s="135" t="s">
        <v>196</v>
      </c>
      <c r="B560" s="135" t="s">
        <v>132</v>
      </c>
      <c r="C560" s="135" t="s">
        <v>196</v>
      </c>
      <c r="D560" s="135" t="s">
        <v>196</v>
      </c>
      <c r="E560" s="135" t="s">
        <v>196</v>
      </c>
      <c r="F560" s="135" t="s">
        <v>196</v>
      </c>
      <c r="G560" s="135" t="s">
        <v>196</v>
      </c>
      <c r="H560" s="135" t="s">
        <v>196</v>
      </c>
      <c r="I560" s="135" t="s">
        <v>196</v>
      </c>
      <c r="J560" s="176"/>
      <c r="K560" s="177"/>
      <c r="L560" s="178"/>
      <c r="M560" s="179"/>
      <c r="N560" s="160"/>
      <c r="O560" s="180"/>
      <c r="P560" s="160"/>
      <c r="Q560" s="198" t="s">
        <v>433</v>
      </c>
      <c r="R560" s="182" t="s">
        <v>98</v>
      </c>
      <c r="S560" s="183" t="s">
        <v>434</v>
      </c>
      <c r="T560" s="184"/>
      <c r="U560" s="185"/>
      <c r="V560" s="186" t="s">
        <v>98</v>
      </c>
      <c r="W560" s="183" t="s">
        <v>435</v>
      </c>
      <c r="X560" s="187"/>
      <c r="Y560" s="187"/>
      <c r="Z560" s="187"/>
      <c r="AA560" s="204"/>
      <c r="AB560" s="187"/>
      <c r="AC560" s="187"/>
      <c r="AD560" s="187"/>
      <c r="AE560" s="187"/>
      <c r="AF560" s="187"/>
      <c r="AG560" s="193"/>
      <c r="AH560" s="194"/>
      <c r="AI560" s="189"/>
      <c r="AJ560" s="189"/>
      <c r="AK560" s="190"/>
      <c r="AL560" s="1261"/>
      <c r="AM560" s="1261"/>
      <c r="AN560" s="1261"/>
      <c r="AO560" s="1261"/>
    </row>
    <row r="561" spans="1:41" ht="18.75" hidden="1" customHeight="1">
      <c r="A561" s="135" t="s">
        <v>196</v>
      </c>
      <c r="B561" s="135" t="s">
        <v>132</v>
      </c>
      <c r="C561" s="135" t="s">
        <v>196</v>
      </c>
      <c r="D561" s="135" t="s">
        <v>196</v>
      </c>
      <c r="E561" s="135" t="s">
        <v>196</v>
      </c>
      <c r="F561" s="135" t="s">
        <v>196</v>
      </c>
      <c r="G561" s="135" t="s">
        <v>196</v>
      </c>
      <c r="H561" s="135" t="s">
        <v>196</v>
      </c>
      <c r="I561" s="135" t="s">
        <v>196</v>
      </c>
      <c r="J561" s="176"/>
      <c r="K561" s="177"/>
      <c r="L561" s="178"/>
      <c r="M561" s="179"/>
      <c r="N561" s="160"/>
      <c r="O561" s="180"/>
      <c r="P561" s="160"/>
      <c r="Q561" s="198" t="s">
        <v>403</v>
      </c>
      <c r="R561" s="182" t="s">
        <v>98</v>
      </c>
      <c r="S561" s="183" t="s">
        <v>217</v>
      </c>
      <c r="T561" s="184"/>
      <c r="U561" s="186" t="s">
        <v>98</v>
      </c>
      <c r="V561" s="183" t="s">
        <v>232</v>
      </c>
      <c r="W561" s="187"/>
      <c r="X561" s="187"/>
      <c r="Y561" s="187"/>
      <c r="Z561" s="187"/>
      <c r="AA561" s="187"/>
      <c r="AB561" s="187"/>
      <c r="AC561" s="187"/>
      <c r="AD561" s="187"/>
      <c r="AE561" s="187"/>
      <c r="AF561" s="187"/>
      <c r="AG561" s="193"/>
      <c r="AH561" s="194"/>
      <c r="AI561" s="189"/>
      <c r="AJ561" s="189"/>
      <c r="AK561" s="190"/>
      <c r="AL561" s="1261"/>
      <c r="AM561" s="1261"/>
      <c r="AN561" s="1261"/>
      <c r="AO561" s="1261"/>
    </row>
    <row r="562" spans="1:41" ht="18.75" hidden="1" customHeight="1">
      <c r="A562" s="135" t="s">
        <v>196</v>
      </c>
      <c r="B562" s="135" t="s">
        <v>132</v>
      </c>
      <c r="C562" s="135" t="s">
        <v>196</v>
      </c>
      <c r="D562" s="135" t="s">
        <v>196</v>
      </c>
      <c r="E562" s="135" t="s">
        <v>196</v>
      </c>
      <c r="F562" s="135" t="s">
        <v>196</v>
      </c>
      <c r="G562" s="135" t="s">
        <v>196</v>
      </c>
      <c r="H562" s="135" t="s">
        <v>196</v>
      </c>
      <c r="I562" s="135" t="s">
        <v>196</v>
      </c>
      <c r="J562" s="176"/>
      <c r="K562" s="177"/>
      <c r="L562" s="178"/>
      <c r="M562" s="179"/>
      <c r="N562" s="160"/>
      <c r="O562" s="180"/>
      <c r="P562" s="160"/>
      <c r="Q562" s="198" t="s">
        <v>406</v>
      </c>
      <c r="R562" s="182" t="s">
        <v>98</v>
      </c>
      <c r="S562" s="183" t="s">
        <v>285</v>
      </c>
      <c r="T562" s="184"/>
      <c r="U562" s="185"/>
      <c r="V562" s="186" t="s">
        <v>98</v>
      </c>
      <c r="W562" s="183" t="s">
        <v>286</v>
      </c>
      <c r="X562" s="187"/>
      <c r="Y562" s="187"/>
      <c r="Z562" s="187"/>
      <c r="AA562" s="187"/>
      <c r="AB562" s="187"/>
      <c r="AC562" s="187"/>
      <c r="AD562" s="187"/>
      <c r="AE562" s="187"/>
      <c r="AF562" s="187"/>
      <c r="AG562" s="193"/>
      <c r="AH562" s="194"/>
      <c r="AI562" s="189"/>
      <c r="AJ562" s="189"/>
      <c r="AK562" s="190"/>
      <c r="AL562" s="1261"/>
      <c r="AM562" s="1261"/>
      <c r="AN562" s="1261"/>
      <c r="AO562" s="1261"/>
    </row>
    <row r="563" spans="1:41" ht="19.5" hidden="1" customHeight="1">
      <c r="A563" s="135" t="s">
        <v>196</v>
      </c>
      <c r="B563" s="135" t="s">
        <v>132</v>
      </c>
      <c r="C563" s="135" t="s">
        <v>196</v>
      </c>
      <c r="D563" s="135" t="s">
        <v>196</v>
      </c>
      <c r="E563" s="135" t="s">
        <v>196</v>
      </c>
      <c r="F563" s="135" t="s">
        <v>196</v>
      </c>
      <c r="G563" s="135" t="s">
        <v>196</v>
      </c>
      <c r="H563" s="135" t="s">
        <v>196</v>
      </c>
      <c r="I563" s="135" t="s">
        <v>196</v>
      </c>
      <c r="J563" s="176"/>
      <c r="K563" s="177"/>
      <c r="L563" s="178"/>
      <c r="M563" s="179"/>
      <c r="N563" s="160"/>
      <c r="O563" s="180"/>
      <c r="P563" s="160"/>
      <c r="Q563" s="192" t="s">
        <v>50</v>
      </c>
      <c r="R563" s="182" t="s">
        <v>98</v>
      </c>
      <c r="S563" s="183" t="s">
        <v>217</v>
      </c>
      <c r="T563" s="183"/>
      <c r="U563" s="186" t="s">
        <v>98</v>
      </c>
      <c r="V563" s="183" t="s">
        <v>232</v>
      </c>
      <c r="W563" s="183"/>
      <c r="X563" s="187"/>
      <c r="Y563" s="183"/>
      <c r="Z563" s="187"/>
      <c r="AA563" s="187"/>
      <c r="AB563" s="187"/>
      <c r="AC563" s="187"/>
      <c r="AD563" s="187"/>
      <c r="AE563" s="187"/>
      <c r="AF563" s="187"/>
      <c r="AG563" s="193"/>
      <c r="AH563" s="189"/>
      <c r="AI563" s="189"/>
      <c r="AJ563" s="189"/>
      <c r="AK563" s="190"/>
      <c r="AL563" s="1261"/>
      <c r="AM563" s="1261"/>
      <c r="AN563" s="1261"/>
      <c r="AO563" s="1261"/>
    </row>
    <row r="564" spans="1:41" ht="18.75" hidden="1" customHeight="1">
      <c r="A564" s="135" t="s">
        <v>196</v>
      </c>
      <c r="B564" s="135" t="s">
        <v>132</v>
      </c>
      <c r="C564" s="135" t="s">
        <v>196</v>
      </c>
      <c r="D564" s="135" t="s">
        <v>196</v>
      </c>
      <c r="E564" s="135" t="s">
        <v>196</v>
      </c>
      <c r="F564" s="135" t="s">
        <v>196</v>
      </c>
      <c r="G564" s="135" t="s">
        <v>196</v>
      </c>
      <c r="H564" s="135" t="s">
        <v>196</v>
      </c>
      <c r="I564" s="135" t="s">
        <v>196</v>
      </c>
      <c r="J564" s="176"/>
      <c r="K564" s="177"/>
      <c r="L564" s="178"/>
      <c r="M564" s="179"/>
      <c r="N564" s="160"/>
      <c r="O564" s="180"/>
      <c r="P564" s="160"/>
      <c r="Q564" s="198" t="s">
        <v>309</v>
      </c>
      <c r="R564" s="182" t="s">
        <v>98</v>
      </c>
      <c r="S564" s="183" t="s">
        <v>217</v>
      </c>
      <c r="T564" s="184"/>
      <c r="U564" s="186" t="s">
        <v>98</v>
      </c>
      <c r="V564" s="183" t="s">
        <v>232</v>
      </c>
      <c r="W564" s="187"/>
      <c r="X564" s="187"/>
      <c r="Y564" s="187"/>
      <c r="Z564" s="187"/>
      <c r="AA564" s="187"/>
      <c r="AB564" s="187"/>
      <c r="AC564" s="187"/>
      <c r="AD564" s="187"/>
      <c r="AE564" s="187"/>
      <c r="AF564" s="187"/>
      <c r="AG564" s="193"/>
      <c r="AH564" s="194"/>
      <c r="AI564" s="189"/>
      <c r="AJ564" s="189"/>
      <c r="AK564" s="190"/>
      <c r="AL564" s="1261"/>
      <c r="AM564" s="1261"/>
      <c r="AN564" s="1261"/>
      <c r="AO564" s="1261"/>
    </row>
    <row r="565" spans="1:41" ht="18.75" hidden="1" customHeight="1">
      <c r="A565" s="135" t="s">
        <v>196</v>
      </c>
      <c r="B565" s="135" t="s">
        <v>132</v>
      </c>
      <c r="C565" s="135" t="s">
        <v>196</v>
      </c>
      <c r="D565" s="135" t="s">
        <v>196</v>
      </c>
      <c r="E565" s="135" t="s">
        <v>196</v>
      </c>
      <c r="F565" s="135" t="s">
        <v>196</v>
      </c>
      <c r="G565" s="135" t="s">
        <v>196</v>
      </c>
      <c r="H565" s="135" t="s">
        <v>196</v>
      </c>
      <c r="I565" s="135" t="s">
        <v>196</v>
      </c>
      <c r="J565" s="176"/>
      <c r="K565" s="177"/>
      <c r="L565" s="178"/>
      <c r="M565" s="179"/>
      <c r="N565" s="160"/>
      <c r="O565" s="180"/>
      <c r="P565" s="160"/>
      <c r="Q565" s="198" t="s">
        <v>418</v>
      </c>
      <c r="R565" s="182" t="s">
        <v>98</v>
      </c>
      <c r="S565" s="183" t="s">
        <v>217</v>
      </c>
      <c r="T565" s="183"/>
      <c r="U565" s="186" t="s">
        <v>98</v>
      </c>
      <c r="V565" s="183" t="s">
        <v>229</v>
      </c>
      <c r="W565" s="183"/>
      <c r="X565" s="186" t="s">
        <v>98</v>
      </c>
      <c r="Y565" s="183" t="s">
        <v>230</v>
      </c>
      <c r="Z565" s="187"/>
      <c r="AA565" s="187"/>
      <c r="AB565" s="187"/>
      <c r="AC565" s="187"/>
      <c r="AD565" s="187"/>
      <c r="AE565" s="187"/>
      <c r="AF565" s="187"/>
      <c r="AG565" s="193"/>
      <c r="AH565" s="194"/>
      <c r="AI565" s="189"/>
      <c r="AJ565" s="189"/>
      <c r="AK565" s="190"/>
      <c r="AL565" s="1261"/>
      <c r="AM565" s="1261"/>
      <c r="AN565" s="1261"/>
      <c r="AO565" s="1261"/>
    </row>
    <row r="566" spans="1:41" ht="18.75" hidden="1" customHeight="1">
      <c r="A566" s="135" t="s">
        <v>196</v>
      </c>
      <c r="B566" s="135" t="s">
        <v>132</v>
      </c>
      <c r="C566" s="135" t="s">
        <v>196</v>
      </c>
      <c r="D566" s="135" t="s">
        <v>196</v>
      </c>
      <c r="E566" s="135" t="s">
        <v>196</v>
      </c>
      <c r="F566" s="135" t="s">
        <v>196</v>
      </c>
      <c r="G566" s="135" t="s">
        <v>196</v>
      </c>
      <c r="H566" s="135" t="s">
        <v>196</v>
      </c>
      <c r="I566" s="135" t="s">
        <v>196</v>
      </c>
      <c r="J566" s="176"/>
      <c r="K566" s="177"/>
      <c r="L566" s="178"/>
      <c r="M566" s="150"/>
      <c r="N566" s="160"/>
      <c r="O566" s="180"/>
      <c r="P566" s="160"/>
      <c r="Q566" s="201" t="s">
        <v>255</v>
      </c>
      <c r="R566" s="182" t="s">
        <v>98</v>
      </c>
      <c r="S566" s="183" t="s">
        <v>217</v>
      </c>
      <c r="T566" s="183"/>
      <c r="U566" s="186" t="s">
        <v>98</v>
      </c>
      <c r="V566" s="183" t="s">
        <v>229</v>
      </c>
      <c r="W566" s="183"/>
      <c r="X566" s="186" t="s">
        <v>98</v>
      </c>
      <c r="Y566" s="183" t="s">
        <v>230</v>
      </c>
      <c r="Z566" s="187"/>
      <c r="AA566" s="187"/>
      <c r="AB566" s="187"/>
      <c r="AC566" s="187"/>
      <c r="AD566" s="202"/>
      <c r="AE566" s="202"/>
      <c r="AF566" s="202"/>
      <c r="AG566" s="203"/>
      <c r="AH566" s="194"/>
      <c r="AI566" s="189"/>
      <c r="AJ566" s="189"/>
      <c r="AK566" s="190"/>
      <c r="AL566" s="1261"/>
      <c r="AM566" s="1261"/>
      <c r="AN566" s="1261"/>
      <c r="AO566" s="1261"/>
    </row>
    <row r="567" spans="1:41" ht="18.75" hidden="1" customHeight="1">
      <c r="A567" s="135" t="s">
        <v>196</v>
      </c>
      <c r="B567" s="135" t="s">
        <v>132</v>
      </c>
      <c r="C567" s="135" t="s">
        <v>196</v>
      </c>
      <c r="D567" s="135" t="s">
        <v>196</v>
      </c>
      <c r="E567" s="135" t="s">
        <v>196</v>
      </c>
      <c r="F567" s="135" t="s">
        <v>196</v>
      </c>
      <c r="G567" s="135" t="s">
        <v>196</v>
      </c>
      <c r="H567" s="135" t="s">
        <v>196</v>
      </c>
      <c r="I567" s="135" t="s">
        <v>196</v>
      </c>
      <c r="J567" s="176"/>
      <c r="K567" s="177"/>
      <c r="L567" s="178"/>
      <c r="M567" s="179"/>
      <c r="N567" s="160"/>
      <c r="O567" s="150" t="s">
        <v>98</v>
      </c>
      <c r="P567" s="160" t="s">
        <v>449</v>
      </c>
      <c r="Q567" s="1263" t="s">
        <v>440</v>
      </c>
      <c r="R567" s="205" t="s">
        <v>98</v>
      </c>
      <c r="S567" s="206" t="s">
        <v>334</v>
      </c>
      <c r="T567" s="206"/>
      <c r="U567" s="202"/>
      <c r="V567" s="202"/>
      <c r="W567" s="202"/>
      <c r="X567" s="202"/>
      <c r="Y567" s="210" t="s">
        <v>98</v>
      </c>
      <c r="Z567" s="206" t="s">
        <v>335</v>
      </c>
      <c r="AA567" s="202"/>
      <c r="AB567" s="202"/>
      <c r="AC567" s="202"/>
      <c r="AD567" s="202"/>
      <c r="AE567" s="202"/>
      <c r="AF567" s="202"/>
      <c r="AG567" s="203"/>
      <c r="AH567" s="194"/>
      <c r="AI567" s="189"/>
      <c r="AJ567" s="189"/>
      <c r="AK567" s="190"/>
      <c r="AL567" s="1261"/>
      <c r="AM567" s="1261"/>
      <c r="AN567" s="1261"/>
      <c r="AO567" s="1261"/>
    </row>
    <row r="568" spans="1:41" ht="18.75" hidden="1" customHeight="1">
      <c r="A568" s="135" t="s">
        <v>196</v>
      </c>
      <c r="B568" s="135" t="s">
        <v>132</v>
      </c>
      <c r="C568" s="135" t="s">
        <v>196</v>
      </c>
      <c r="D568" s="135" t="s">
        <v>196</v>
      </c>
      <c r="E568" s="135" t="s">
        <v>196</v>
      </c>
      <c r="F568" s="135" t="s">
        <v>196</v>
      </c>
      <c r="G568" s="135" t="s">
        <v>196</v>
      </c>
      <c r="H568" s="135" t="s">
        <v>196</v>
      </c>
      <c r="I568" s="135" t="s">
        <v>196</v>
      </c>
      <c r="J568" s="176"/>
      <c r="K568" s="177"/>
      <c r="L568" s="178"/>
      <c r="M568" s="179"/>
      <c r="N568" s="160"/>
      <c r="O568" s="179"/>
      <c r="P568" s="160" t="s">
        <v>450</v>
      </c>
      <c r="Q568" s="1265"/>
      <c r="R568" s="237" t="s">
        <v>98</v>
      </c>
      <c r="S568" s="199" t="s">
        <v>367</v>
      </c>
      <c r="T568" s="250"/>
      <c r="U568" s="250"/>
      <c r="V568" s="250"/>
      <c r="W568" s="250"/>
      <c r="X568" s="250"/>
      <c r="Y568" s="250"/>
      <c r="Z568" s="244"/>
      <c r="AA568" s="250"/>
      <c r="AB568" s="250"/>
      <c r="AC568" s="250"/>
      <c r="AD568" s="250"/>
      <c r="AE568" s="250"/>
      <c r="AF568" s="250"/>
      <c r="AG568" s="257"/>
      <c r="AH568" s="194"/>
      <c r="AI568" s="189"/>
      <c r="AJ568" s="189"/>
      <c r="AK568" s="190"/>
      <c r="AL568" s="1261"/>
      <c r="AM568" s="1261"/>
      <c r="AN568" s="1261"/>
      <c r="AO568" s="1261"/>
    </row>
    <row r="569" spans="1:41" ht="18.75" hidden="1" customHeight="1">
      <c r="A569" s="135" t="s">
        <v>196</v>
      </c>
      <c r="B569" s="135" t="s">
        <v>132</v>
      </c>
      <c r="C569" s="135" t="s">
        <v>196</v>
      </c>
      <c r="D569" s="135" t="s">
        <v>196</v>
      </c>
      <c r="E569" s="135" t="s">
        <v>196</v>
      </c>
      <c r="F569" s="135" t="s">
        <v>196</v>
      </c>
      <c r="G569" s="135" t="s">
        <v>196</v>
      </c>
      <c r="H569" s="135" t="s">
        <v>196</v>
      </c>
      <c r="I569" s="135" t="s">
        <v>196</v>
      </c>
      <c r="J569" s="157" t="s">
        <v>98</v>
      </c>
      <c r="K569" s="177">
        <v>23</v>
      </c>
      <c r="L569" s="178" t="s">
        <v>416</v>
      </c>
      <c r="M569" s="150" t="s">
        <v>98</v>
      </c>
      <c r="N569" s="160" t="s">
        <v>451</v>
      </c>
      <c r="O569" s="150" t="s">
        <v>98</v>
      </c>
      <c r="P569" s="160" t="s">
        <v>452</v>
      </c>
      <c r="Q569" s="1263" t="s">
        <v>341</v>
      </c>
      <c r="R569" s="205" t="s">
        <v>98</v>
      </c>
      <c r="S569" s="206" t="s">
        <v>368</v>
      </c>
      <c r="T569" s="248"/>
      <c r="U569" s="249"/>
      <c r="V569" s="210" t="s">
        <v>98</v>
      </c>
      <c r="W569" s="206" t="s">
        <v>369</v>
      </c>
      <c r="X569" s="202"/>
      <c r="Y569" s="202"/>
      <c r="Z569" s="210" t="s">
        <v>98</v>
      </c>
      <c r="AA569" s="206" t="s">
        <v>370</v>
      </c>
      <c r="AB569" s="202"/>
      <c r="AC569" s="202"/>
      <c r="AD569" s="202"/>
      <c r="AE569" s="202"/>
      <c r="AF569" s="202"/>
      <c r="AG569" s="203"/>
      <c r="AH569" s="194"/>
      <c r="AI569" s="189"/>
      <c r="AJ569" s="189"/>
      <c r="AK569" s="190"/>
      <c r="AL569" s="1261"/>
      <c r="AM569" s="1261"/>
      <c r="AN569" s="1261"/>
      <c r="AO569" s="1261"/>
    </row>
    <row r="570" spans="1:41" ht="18.75" hidden="1" customHeight="1">
      <c r="A570" s="135" t="s">
        <v>196</v>
      </c>
      <c r="B570" s="135" t="s">
        <v>132</v>
      </c>
      <c r="C570" s="135" t="s">
        <v>196</v>
      </c>
      <c r="D570" s="135" t="s">
        <v>196</v>
      </c>
      <c r="E570" s="135" t="s">
        <v>196</v>
      </c>
      <c r="F570" s="135" t="s">
        <v>196</v>
      </c>
      <c r="G570" s="135" t="s">
        <v>196</v>
      </c>
      <c r="H570" s="135" t="s">
        <v>196</v>
      </c>
      <c r="I570" s="135" t="s">
        <v>196</v>
      </c>
      <c r="J570" s="176"/>
      <c r="K570" s="177"/>
      <c r="L570" s="178"/>
      <c r="M570" s="179"/>
      <c r="N570" s="160"/>
      <c r="O570" s="179"/>
      <c r="P570" s="160" t="s">
        <v>453</v>
      </c>
      <c r="Q570" s="1265"/>
      <c r="R570" s="237" t="s">
        <v>98</v>
      </c>
      <c r="S570" s="199" t="s">
        <v>371</v>
      </c>
      <c r="T570" s="250"/>
      <c r="U570" s="250"/>
      <c r="V570" s="250"/>
      <c r="W570" s="250"/>
      <c r="X570" s="250"/>
      <c r="Y570" s="250"/>
      <c r="Z570" s="239" t="s">
        <v>98</v>
      </c>
      <c r="AA570" s="199" t="s">
        <v>372</v>
      </c>
      <c r="AB570" s="244"/>
      <c r="AC570" s="250"/>
      <c r="AD570" s="250"/>
      <c r="AE570" s="250"/>
      <c r="AF570" s="250"/>
      <c r="AG570" s="257"/>
      <c r="AH570" s="194"/>
      <c r="AI570" s="189"/>
      <c r="AJ570" s="189"/>
      <c r="AK570" s="190"/>
      <c r="AL570" s="1261"/>
      <c r="AM570" s="1261"/>
      <c r="AN570" s="1261"/>
      <c r="AO570" s="1261"/>
    </row>
    <row r="571" spans="1:41" ht="18.75" hidden="1" customHeight="1">
      <c r="A571" s="135" t="s">
        <v>196</v>
      </c>
      <c r="B571" s="135" t="s">
        <v>132</v>
      </c>
      <c r="C571" s="135" t="s">
        <v>196</v>
      </c>
      <c r="D571" s="135" t="s">
        <v>196</v>
      </c>
      <c r="E571" s="135" t="s">
        <v>196</v>
      </c>
      <c r="F571" s="135" t="s">
        <v>196</v>
      </c>
      <c r="G571" s="135" t="s">
        <v>196</v>
      </c>
      <c r="H571" s="135" t="s">
        <v>196</v>
      </c>
      <c r="I571" s="135" t="s">
        <v>196</v>
      </c>
      <c r="J571" s="176"/>
      <c r="K571" s="177"/>
      <c r="L571" s="178"/>
      <c r="M571" s="179"/>
      <c r="N571" s="160"/>
      <c r="O571" s="150" t="s">
        <v>98</v>
      </c>
      <c r="P571" s="160" t="s">
        <v>454</v>
      </c>
      <c r="Q571" s="195" t="s">
        <v>69</v>
      </c>
      <c r="R571" s="182" t="s">
        <v>98</v>
      </c>
      <c r="S571" s="183" t="s">
        <v>217</v>
      </c>
      <c r="T571" s="183"/>
      <c r="U571" s="186" t="s">
        <v>98</v>
      </c>
      <c r="V571" s="183" t="s">
        <v>258</v>
      </c>
      <c r="W571" s="183"/>
      <c r="X571" s="186" t="s">
        <v>98</v>
      </c>
      <c r="Y571" s="183" t="s">
        <v>315</v>
      </c>
      <c r="Z571" s="204"/>
      <c r="AA571" s="186" t="s">
        <v>98</v>
      </c>
      <c r="AB571" s="183" t="s">
        <v>259</v>
      </c>
      <c r="AC571" s="204"/>
      <c r="AD571" s="204"/>
      <c r="AE571" s="204"/>
      <c r="AF571" s="204"/>
      <c r="AG571" s="247"/>
      <c r="AH571" s="194"/>
      <c r="AI571" s="189"/>
      <c r="AJ571" s="189"/>
      <c r="AK571" s="190"/>
      <c r="AL571" s="1261"/>
      <c r="AM571" s="1261"/>
      <c r="AN571" s="1261"/>
      <c r="AO571" s="1261"/>
    </row>
    <row r="572" spans="1:41" ht="18.75" hidden="1" customHeight="1">
      <c r="A572" s="135" t="s">
        <v>196</v>
      </c>
      <c r="B572" s="135" t="s">
        <v>132</v>
      </c>
      <c r="C572" s="135" t="s">
        <v>196</v>
      </c>
      <c r="D572" s="135" t="s">
        <v>196</v>
      </c>
      <c r="E572" s="135" t="s">
        <v>196</v>
      </c>
      <c r="F572" s="135" t="s">
        <v>196</v>
      </c>
      <c r="G572" s="135" t="s">
        <v>196</v>
      </c>
      <c r="H572" s="135" t="s">
        <v>196</v>
      </c>
      <c r="I572" s="135" t="s">
        <v>196</v>
      </c>
      <c r="J572" s="176"/>
      <c r="K572" s="177"/>
      <c r="L572" s="178"/>
      <c r="M572" s="179"/>
      <c r="N572" s="160"/>
      <c r="O572" s="179"/>
      <c r="P572" s="160" t="s">
        <v>455</v>
      </c>
      <c r="Q572" s="1257" t="s">
        <v>414</v>
      </c>
      <c r="R572" s="1291" t="s">
        <v>98</v>
      </c>
      <c r="S572" s="1292" t="s">
        <v>217</v>
      </c>
      <c r="T572" s="1292"/>
      <c r="U572" s="1293" t="s">
        <v>98</v>
      </c>
      <c r="V572" s="1292" t="s">
        <v>232</v>
      </c>
      <c r="W572" s="1292"/>
      <c r="X572" s="206"/>
      <c r="Y572" s="206"/>
      <c r="Z572" s="206"/>
      <c r="AA572" s="206"/>
      <c r="AB572" s="206"/>
      <c r="AC572" s="206"/>
      <c r="AD572" s="206"/>
      <c r="AE572" s="206"/>
      <c r="AF572" s="206"/>
      <c r="AG572" s="251"/>
      <c r="AH572" s="194"/>
      <c r="AI572" s="189"/>
      <c r="AJ572" s="189"/>
      <c r="AK572" s="190"/>
      <c r="AL572" s="1261"/>
      <c r="AM572" s="1261"/>
      <c r="AN572" s="1261"/>
      <c r="AO572" s="1261"/>
    </row>
    <row r="573" spans="1:41" ht="18.75" hidden="1" customHeight="1">
      <c r="A573" s="135" t="s">
        <v>196</v>
      </c>
      <c r="B573" s="135" t="s">
        <v>132</v>
      </c>
      <c r="C573" s="135" t="s">
        <v>196</v>
      </c>
      <c r="D573" s="135" t="s">
        <v>196</v>
      </c>
      <c r="E573" s="135" t="s">
        <v>196</v>
      </c>
      <c r="F573" s="135" t="s">
        <v>196</v>
      </c>
      <c r="G573" s="135" t="s">
        <v>196</v>
      </c>
      <c r="H573" s="135" t="s">
        <v>196</v>
      </c>
      <c r="I573" s="135" t="s">
        <v>196</v>
      </c>
      <c r="J573" s="176"/>
      <c r="K573" s="177"/>
      <c r="L573" s="178"/>
      <c r="M573" s="179"/>
      <c r="N573" s="160"/>
      <c r="O573" s="180"/>
      <c r="P573" s="160"/>
      <c r="Q573" s="1279"/>
      <c r="R573" s="1291"/>
      <c r="S573" s="1292"/>
      <c r="T573" s="1292"/>
      <c r="U573" s="1293"/>
      <c r="V573" s="1292"/>
      <c r="W573" s="1292"/>
      <c r="X573" s="199"/>
      <c r="Y573" s="199"/>
      <c r="Z573" s="199"/>
      <c r="AA573" s="199"/>
      <c r="AB573" s="199"/>
      <c r="AC573" s="199"/>
      <c r="AD573" s="199"/>
      <c r="AE573" s="199"/>
      <c r="AF573" s="199"/>
      <c r="AG573" s="252"/>
      <c r="AH573" s="194"/>
      <c r="AI573" s="189"/>
      <c r="AJ573" s="189"/>
      <c r="AK573" s="190"/>
      <c r="AL573" s="1261"/>
      <c r="AM573" s="1261"/>
      <c r="AN573" s="1261"/>
      <c r="AO573" s="1261"/>
    </row>
    <row r="574" spans="1:41" ht="18.75" hidden="1" customHeight="1">
      <c r="A574" s="135" t="s">
        <v>196</v>
      </c>
      <c r="B574" s="135" t="s">
        <v>132</v>
      </c>
      <c r="C574" s="135" t="s">
        <v>196</v>
      </c>
      <c r="D574" s="135" t="s">
        <v>196</v>
      </c>
      <c r="E574" s="135" t="s">
        <v>196</v>
      </c>
      <c r="F574" s="135" t="s">
        <v>196</v>
      </c>
      <c r="G574" s="135" t="s">
        <v>196</v>
      </c>
      <c r="H574" s="135" t="s">
        <v>196</v>
      </c>
      <c r="I574" s="135" t="s">
        <v>196</v>
      </c>
      <c r="J574" s="176"/>
      <c r="K574" s="177"/>
      <c r="L574" s="178"/>
      <c r="M574" s="179"/>
      <c r="N574" s="160"/>
      <c r="O574" s="180"/>
      <c r="P574" s="191"/>
      <c r="Q574" s="1257" t="s">
        <v>260</v>
      </c>
      <c r="R574" s="205" t="s">
        <v>98</v>
      </c>
      <c r="S574" s="206" t="s">
        <v>217</v>
      </c>
      <c r="T574" s="206"/>
      <c r="U574" s="207"/>
      <c r="V574" s="208"/>
      <c r="W574" s="208"/>
      <c r="X574" s="207"/>
      <c r="Y574" s="208"/>
      <c r="Z574" s="209"/>
      <c r="AA574" s="207"/>
      <c r="AB574" s="208"/>
      <c r="AC574" s="209"/>
      <c r="AD574" s="210" t="s">
        <v>98</v>
      </c>
      <c r="AE574" s="206" t="s">
        <v>261</v>
      </c>
      <c r="AF574" s="202"/>
      <c r="AG574" s="203"/>
      <c r="AH574" s="189"/>
      <c r="AI574" s="189"/>
      <c r="AJ574" s="189"/>
      <c r="AK574" s="190"/>
      <c r="AL574" s="1261"/>
      <c r="AM574" s="1261"/>
      <c r="AN574" s="1261"/>
      <c r="AO574" s="1261"/>
    </row>
    <row r="575" spans="1:41" ht="18.75" hidden="1" customHeight="1">
      <c r="A575" s="135" t="s">
        <v>196</v>
      </c>
      <c r="B575" s="135" t="s">
        <v>132</v>
      </c>
      <c r="C575" s="135" t="s">
        <v>196</v>
      </c>
      <c r="D575" s="135" t="s">
        <v>196</v>
      </c>
      <c r="E575" s="135" t="s">
        <v>196</v>
      </c>
      <c r="F575" s="135" t="s">
        <v>196</v>
      </c>
      <c r="G575" s="135" t="s">
        <v>196</v>
      </c>
      <c r="H575" s="135" t="s">
        <v>196</v>
      </c>
      <c r="I575" s="135" t="s">
        <v>196</v>
      </c>
      <c r="J575" s="176"/>
      <c r="K575" s="177"/>
      <c r="L575" s="178"/>
      <c r="M575" s="179"/>
      <c r="N575" s="160"/>
      <c r="O575" s="180"/>
      <c r="P575" s="191"/>
      <c r="Q575" s="1258"/>
      <c r="R575" s="157" t="s">
        <v>98</v>
      </c>
      <c r="S575" s="158" t="s">
        <v>262</v>
      </c>
      <c r="T575" s="158"/>
      <c r="U575" s="150"/>
      <c r="V575" s="150" t="s">
        <v>98</v>
      </c>
      <c r="W575" s="158" t="s">
        <v>263</v>
      </c>
      <c r="X575" s="150"/>
      <c r="Y575" s="150"/>
      <c r="Z575" s="150" t="s">
        <v>98</v>
      </c>
      <c r="AA575" s="158" t="s">
        <v>264</v>
      </c>
      <c r="AB575" s="137"/>
      <c r="AC575" s="158"/>
      <c r="AD575" s="150" t="s">
        <v>98</v>
      </c>
      <c r="AE575" s="158" t="s">
        <v>265</v>
      </c>
      <c r="AF575" s="211"/>
      <c r="AG575" s="212"/>
      <c r="AH575" s="189"/>
      <c r="AI575" s="189"/>
      <c r="AJ575" s="189"/>
      <c r="AK575" s="190"/>
      <c r="AL575" s="1261"/>
      <c r="AM575" s="1261"/>
      <c r="AN575" s="1261"/>
      <c r="AO575" s="1261"/>
    </row>
    <row r="576" spans="1:41" ht="18.75" hidden="1" customHeight="1">
      <c r="A576" s="135" t="s">
        <v>196</v>
      </c>
      <c r="B576" s="135" t="s">
        <v>132</v>
      </c>
      <c r="C576" s="135" t="s">
        <v>196</v>
      </c>
      <c r="D576" s="135" t="s">
        <v>196</v>
      </c>
      <c r="E576" s="135" t="s">
        <v>196</v>
      </c>
      <c r="F576" s="135" t="s">
        <v>196</v>
      </c>
      <c r="G576" s="135" t="s">
        <v>196</v>
      </c>
      <c r="H576" s="135" t="s">
        <v>196</v>
      </c>
      <c r="I576" s="135" t="s">
        <v>196</v>
      </c>
      <c r="J576" s="176"/>
      <c r="K576" s="177"/>
      <c r="L576" s="178"/>
      <c r="M576" s="179"/>
      <c r="N576" s="160"/>
      <c r="O576" s="180"/>
      <c r="P576" s="191"/>
      <c r="Q576" s="1258"/>
      <c r="R576" s="157" t="s">
        <v>98</v>
      </c>
      <c r="S576" s="158" t="s">
        <v>266</v>
      </c>
      <c r="T576" s="158"/>
      <c r="U576" s="150"/>
      <c r="V576" s="150" t="s">
        <v>98</v>
      </c>
      <c r="W576" s="158" t="s">
        <v>267</v>
      </c>
      <c r="X576" s="150"/>
      <c r="Y576" s="150"/>
      <c r="Z576" s="150" t="s">
        <v>98</v>
      </c>
      <c r="AA576" s="158" t="s">
        <v>268</v>
      </c>
      <c r="AB576" s="137"/>
      <c r="AC576" s="158"/>
      <c r="AD576" s="150" t="s">
        <v>98</v>
      </c>
      <c r="AE576" s="158" t="s">
        <v>269</v>
      </c>
      <c r="AF576" s="211"/>
      <c r="AG576" s="212"/>
      <c r="AH576" s="189"/>
      <c r="AI576" s="189"/>
      <c r="AJ576" s="189"/>
      <c r="AK576" s="190"/>
      <c r="AL576" s="1261"/>
      <c r="AM576" s="1261"/>
      <c r="AN576" s="1261"/>
      <c r="AO576" s="1261"/>
    </row>
    <row r="577" spans="1:41" ht="18.75" hidden="1" customHeight="1">
      <c r="A577" s="135" t="s">
        <v>196</v>
      </c>
      <c r="B577" s="135" t="s">
        <v>132</v>
      </c>
      <c r="C577" s="135" t="s">
        <v>196</v>
      </c>
      <c r="D577" s="135" t="s">
        <v>196</v>
      </c>
      <c r="E577" s="135" t="s">
        <v>196</v>
      </c>
      <c r="F577" s="135" t="s">
        <v>196</v>
      </c>
      <c r="G577" s="135" t="s">
        <v>196</v>
      </c>
      <c r="H577" s="135" t="s">
        <v>196</v>
      </c>
      <c r="I577" s="135" t="s">
        <v>196</v>
      </c>
      <c r="J577" s="176"/>
      <c r="K577" s="177"/>
      <c r="L577" s="178"/>
      <c r="M577" s="179"/>
      <c r="N577" s="160"/>
      <c r="O577" s="180"/>
      <c r="P577" s="191"/>
      <c r="Q577" s="1258"/>
      <c r="R577" s="157" t="s">
        <v>98</v>
      </c>
      <c r="S577" s="158" t="s">
        <v>270</v>
      </c>
      <c r="T577" s="158"/>
      <c r="U577" s="150"/>
      <c r="V577" s="150" t="s">
        <v>98</v>
      </c>
      <c r="W577" s="158" t="s">
        <v>271</v>
      </c>
      <c r="X577" s="150"/>
      <c r="Y577" s="150"/>
      <c r="Z577" s="150" t="s">
        <v>98</v>
      </c>
      <c r="AA577" s="158" t="s">
        <v>272</v>
      </c>
      <c r="AB577" s="137"/>
      <c r="AC577" s="158"/>
      <c r="AD577" s="150" t="s">
        <v>98</v>
      </c>
      <c r="AE577" s="158" t="s">
        <v>273</v>
      </c>
      <c r="AF577" s="211"/>
      <c r="AG577" s="212"/>
      <c r="AH577" s="189"/>
      <c r="AI577" s="189"/>
      <c r="AJ577" s="189"/>
      <c r="AK577" s="190"/>
      <c r="AL577" s="1261"/>
      <c r="AM577" s="1261"/>
      <c r="AN577" s="1261"/>
      <c r="AO577" s="1261"/>
    </row>
    <row r="578" spans="1:41" ht="18.75" hidden="1" customHeight="1">
      <c r="A578" s="135" t="s">
        <v>196</v>
      </c>
      <c r="B578" s="135" t="s">
        <v>132</v>
      </c>
      <c r="C578" s="135" t="s">
        <v>196</v>
      </c>
      <c r="D578" s="135" t="s">
        <v>196</v>
      </c>
      <c r="E578" s="135" t="s">
        <v>196</v>
      </c>
      <c r="F578" s="135" t="s">
        <v>196</v>
      </c>
      <c r="G578" s="135" t="s">
        <v>196</v>
      </c>
      <c r="H578" s="135" t="s">
        <v>196</v>
      </c>
      <c r="I578" s="135" t="s">
        <v>196</v>
      </c>
      <c r="J578" s="176"/>
      <c r="K578" s="177"/>
      <c r="L578" s="178"/>
      <c r="M578" s="179"/>
      <c r="N578" s="160"/>
      <c r="O578" s="180"/>
      <c r="P578" s="191"/>
      <c r="Q578" s="1258"/>
      <c r="R578" s="157" t="s">
        <v>98</v>
      </c>
      <c r="S578" s="158" t="s">
        <v>274</v>
      </c>
      <c r="T578" s="158"/>
      <c r="U578" s="150"/>
      <c r="V578" s="150" t="s">
        <v>98</v>
      </c>
      <c r="W578" s="158" t="s">
        <v>275</v>
      </c>
      <c r="X578" s="150"/>
      <c r="Y578" s="150"/>
      <c r="Z578" s="150" t="s">
        <v>98</v>
      </c>
      <c r="AA578" s="158" t="s">
        <v>276</v>
      </c>
      <c r="AB578" s="137"/>
      <c r="AC578" s="158"/>
      <c r="AD578" s="150" t="s">
        <v>98</v>
      </c>
      <c r="AE578" s="158" t="s">
        <v>277</v>
      </c>
      <c r="AF578" s="211"/>
      <c r="AG578" s="212"/>
      <c r="AH578" s="189"/>
      <c r="AI578" s="189"/>
      <c r="AJ578" s="189"/>
      <c r="AK578" s="190"/>
      <c r="AL578" s="1261"/>
      <c r="AM578" s="1261"/>
      <c r="AN578" s="1261"/>
      <c r="AO578" s="1261"/>
    </row>
    <row r="579" spans="1:41" ht="18.75" hidden="1" customHeight="1">
      <c r="A579" s="155" t="s">
        <v>196</v>
      </c>
      <c r="B579" s="155" t="s">
        <v>132</v>
      </c>
      <c r="C579" s="155" t="s">
        <v>196</v>
      </c>
      <c r="D579" s="155" t="s">
        <v>196</v>
      </c>
      <c r="E579" s="155" t="s">
        <v>196</v>
      </c>
      <c r="F579" s="155" t="s">
        <v>196</v>
      </c>
      <c r="G579" s="155" t="s">
        <v>196</v>
      </c>
      <c r="H579" s="155" t="s">
        <v>196</v>
      </c>
      <c r="I579" s="156" t="s">
        <v>196</v>
      </c>
      <c r="J579" s="213"/>
      <c r="K579" s="214"/>
      <c r="L579" s="215"/>
      <c r="M579" s="216"/>
      <c r="N579" s="217"/>
      <c r="O579" s="218"/>
      <c r="P579" s="219"/>
      <c r="Q579" s="1259"/>
      <c r="R579" s="220" t="s">
        <v>98</v>
      </c>
      <c r="S579" s="221" t="s">
        <v>278</v>
      </c>
      <c r="T579" s="221"/>
      <c r="U579" s="222"/>
      <c r="V579" s="222"/>
      <c r="W579" s="221"/>
      <c r="X579" s="222"/>
      <c r="Y579" s="222"/>
      <c r="Z579" s="222"/>
      <c r="AA579" s="221"/>
      <c r="AB579" s="223"/>
      <c r="AC579" s="221"/>
      <c r="AD579" s="222"/>
      <c r="AE579" s="221"/>
      <c r="AF579" s="224"/>
      <c r="AG579" s="225"/>
      <c r="AH579" s="226"/>
      <c r="AI579" s="226"/>
      <c r="AJ579" s="226"/>
      <c r="AK579" s="227"/>
      <c r="AL579" s="1262"/>
      <c r="AM579" s="1262"/>
      <c r="AN579" s="1262"/>
      <c r="AO579" s="1262"/>
    </row>
    <row r="580" spans="1:41" ht="18.75" hidden="1" customHeight="1">
      <c r="A580" s="135" t="s">
        <v>196</v>
      </c>
      <c r="B580" s="135" t="s">
        <v>132</v>
      </c>
      <c r="C580" s="135" t="s">
        <v>196</v>
      </c>
      <c r="D580" s="135" t="s">
        <v>196</v>
      </c>
      <c r="E580" s="135" t="s">
        <v>196</v>
      </c>
      <c r="F580" s="135" t="s">
        <v>196</v>
      </c>
      <c r="G580" s="135" t="s">
        <v>196</v>
      </c>
      <c r="H580" s="135" t="s">
        <v>196</v>
      </c>
      <c r="I580" s="135" t="s">
        <v>196</v>
      </c>
      <c r="J580" s="161"/>
      <c r="K580" s="162"/>
      <c r="L580" s="163"/>
      <c r="M580" s="164"/>
      <c r="N580" s="153"/>
      <c r="O580" s="165"/>
      <c r="P580" s="153"/>
      <c r="Q580" s="1272" t="s">
        <v>281</v>
      </c>
      <c r="R580" s="174" t="s">
        <v>98</v>
      </c>
      <c r="S580" s="151" t="s">
        <v>282</v>
      </c>
      <c r="T580" s="253"/>
      <c r="U580" s="269"/>
      <c r="V580" s="255" t="s">
        <v>98</v>
      </c>
      <c r="W580" s="151" t="s">
        <v>348</v>
      </c>
      <c r="X580" s="254"/>
      <c r="Y580" s="254"/>
      <c r="Z580" s="255" t="s">
        <v>98</v>
      </c>
      <c r="AA580" s="151" t="s">
        <v>349</v>
      </c>
      <c r="AB580" s="254"/>
      <c r="AC580" s="254"/>
      <c r="AD580" s="255" t="s">
        <v>98</v>
      </c>
      <c r="AE580" s="151" t="s">
        <v>350</v>
      </c>
      <c r="AF580" s="254"/>
      <c r="AG580" s="256"/>
      <c r="AH580" s="174" t="s">
        <v>98</v>
      </c>
      <c r="AI580" s="151" t="s">
        <v>220</v>
      </c>
      <c r="AJ580" s="151"/>
      <c r="AK580" s="175"/>
      <c r="AL580" s="1260"/>
      <c r="AM580" s="1260"/>
      <c r="AN580" s="1260"/>
      <c r="AO580" s="1260"/>
    </row>
    <row r="581" spans="1:41" ht="18.75" hidden="1" customHeight="1">
      <c r="A581" s="135" t="s">
        <v>196</v>
      </c>
      <c r="B581" s="135" t="s">
        <v>132</v>
      </c>
      <c r="C581" s="135" t="s">
        <v>196</v>
      </c>
      <c r="D581" s="135" t="s">
        <v>196</v>
      </c>
      <c r="E581" s="135" t="s">
        <v>196</v>
      </c>
      <c r="F581" s="135" t="s">
        <v>196</v>
      </c>
      <c r="G581" s="135" t="s">
        <v>196</v>
      </c>
      <c r="H581" s="135" t="s">
        <v>196</v>
      </c>
      <c r="I581" s="135" t="s">
        <v>196</v>
      </c>
      <c r="J581" s="176"/>
      <c r="K581" s="177"/>
      <c r="L581" s="178"/>
      <c r="M581" s="179"/>
      <c r="N581" s="160"/>
      <c r="O581" s="180"/>
      <c r="P581" s="160"/>
      <c r="Q581" s="1265"/>
      <c r="R581" s="237" t="s">
        <v>98</v>
      </c>
      <c r="S581" s="199" t="s">
        <v>351</v>
      </c>
      <c r="T581" s="238"/>
      <c r="U581" s="266"/>
      <c r="V581" s="239" t="s">
        <v>98</v>
      </c>
      <c r="W581" s="199" t="s">
        <v>283</v>
      </c>
      <c r="X581" s="244"/>
      <c r="Y581" s="244"/>
      <c r="Z581" s="244"/>
      <c r="AA581" s="244"/>
      <c r="AB581" s="244"/>
      <c r="AC581" s="244"/>
      <c r="AD581" s="244"/>
      <c r="AE581" s="244"/>
      <c r="AF581" s="244"/>
      <c r="AG581" s="245"/>
      <c r="AH581" s="150" t="s">
        <v>98</v>
      </c>
      <c r="AI581" s="158" t="s">
        <v>224</v>
      </c>
      <c r="AJ581" s="189"/>
      <c r="AK581" s="190"/>
      <c r="AL581" s="1296"/>
      <c r="AM581" s="1296"/>
      <c r="AN581" s="1296"/>
      <c r="AO581" s="1296"/>
    </row>
    <row r="582" spans="1:41" ht="18.75" hidden="1" customHeight="1">
      <c r="A582" s="135" t="s">
        <v>196</v>
      </c>
      <c r="B582" s="135" t="s">
        <v>132</v>
      </c>
      <c r="C582" s="135" t="s">
        <v>196</v>
      </c>
      <c r="D582" s="135" t="s">
        <v>196</v>
      </c>
      <c r="E582" s="135" t="s">
        <v>196</v>
      </c>
      <c r="F582" s="135" t="s">
        <v>196</v>
      </c>
      <c r="G582" s="135" t="s">
        <v>196</v>
      </c>
      <c r="H582" s="135" t="s">
        <v>196</v>
      </c>
      <c r="I582" s="135" t="s">
        <v>196</v>
      </c>
      <c r="J582" s="176"/>
      <c r="K582" s="177"/>
      <c r="L582" s="178"/>
      <c r="M582" s="179"/>
      <c r="N582" s="160"/>
      <c r="O582" s="180"/>
      <c r="P582" s="160"/>
      <c r="Q582" s="198" t="s">
        <v>216</v>
      </c>
      <c r="R582" s="182" t="s">
        <v>98</v>
      </c>
      <c r="S582" s="183" t="s">
        <v>217</v>
      </c>
      <c r="T582" s="183"/>
      <c r="U582" s="185"/>
      <c r="V582" s="186" t="s">
        <v>98</v>
      </c>
      <c r="W582" s="183" t="s">
        <v>316</v>
      </c>
      <c r="X582" s="183"/>
      <c r="Y582" s="185"/>
      <c r="Z582" s="186" t="s">
        <v>98</v>
      </c>
      <c r="AA582" s="204" t="s">
        <v>317</v>
      </c>
      <c r="AB582" s="204"/>
      <c r="AC582" s="204"/>
      <c r="AD582" s="186" t="s">
        <v>98</v>
      </c>
      <c r="AE582" s="204" t="s">
        <v>318</v>
      </c>
      <c r="AF582" s="187"/>
      <c r="AG582" s="193"/>
      <c r="AH582" s="194"/>
      <c r="AI582" s="189"/>
      <c r="AJ582" s="189"/>
      <c r="AK582" s="190"/>
      <c r="AL582" s="1261"/>
      <c r="AM582" s="1261"/>
      <c r="AN582" s="1261"/>
      <c r="AO582" s="1261"/>
    </row>
    <row r="583" spans="1:41" ht="18.75" hidden="1" customHeight="1">
      <c r="A583" s="135" t="s">
        <v>196</v>
      </c>
      <c r="B583" s="135" t="s">
        <v>132</v>
      </c>
      <c r="C583" s="135" t="s">
        <v>196</v>
      </c>
      <c r="D583" s="135" t="s">
        <v>196</v>
      </c>
      <c r="E583" s="135" t="s">
        <v>196</v>
      </c>
      <c r="F583" s="135" t="s">
        <v>196</v>
      </c>
      <c r="G583" s="135" t="s">
        <v>196</v>
      </c>
      <c r="H583" s="135" t="s">
        <v>196</v>
      </c>
      <c r="I583" s="135" t="s">
        <v>196</v>
      </c>
      <c r="J583" s="176"/>
      <c r="K583" s="177"/>
      <c r="L583" s="178"/>
      <c r="M583" s="179"/>
      <c r="N583" s="160"/>
      <c r="O583" s="180"/>
      <c r="P583" s="160"/>
      <c r="Q583" s="198" t="s">
        <v>24</v>
      </c>
      <c r="R583" s="182" t="s">
        <v>98</v>
      </c>
      <c r="S583" s="183" t="s">
        <v>285</v>
      </c>
      <c r="T583" s="184"/>
      <c r="U583" s="185"/>
      <c r="V583" s="186" t="s">
        <v>98</v>
      </c>
      <c r="W583" s="183" t="s">
        <v>286</v>
      </c>
      <c r="X583" s="187"/>
      <c r="Y583" s="187"/>
      <c r="Z583" s="187"/>
      <c r="AA583" s="187"/>
      <c r="AB583" s="184"/>
      <c r="AC583" s="184"/>
      <c r="AD583" s="184"/>
      <c r="AE583" s="184"/>
      <c r="AF583" s="184"/>
      <c r="AG583" s="197"/>
      <c r="AH583" s="194"/>
      <c r="AI583" s="189"/>
      <c r="AJ583" s="189"/>
      <c r="AK583" s="190"/>
      <c r="AL583" s="1261"/>
      <c r="AM583" s="1261"/>
      <c r="AN583" s="1261"/>
      <c r="AO583" s="1261"/>
    </row>
    <row r="584" spans="1:41" ht="19.5" hidden="1" customHeight="1">
      <c r="A584" s="135" t="s">
        <v>196</v>
      </c>
      <c r="B584" s="135" t="s">
        <v>132</v>
      </c>
      <c r="C584" s="135" t="s">
        <v>196</v>
      </c>
      <c r="D584" s="135" t="s">
        <v>196</v>
      </c>
      <c r="E584" s="135" t="s">
        <v>196</v>
      </c>
      <c r="F584" s="135" t="s">
        <v>196</v>
      </c>
      <c r="G584" s="135" t="s">
        <v>196</v>
      </c>
      <c r="H584" s="135" t="s">
        <v>196</v>
      </c>
      <c r="I584" s="135" t="s">
        <v>196</v>
      </c>
      <c r="J584" s="176"/>
      <c r="K584" s="177"/>
      <c r="L584" s="178"/>
      <c r="M584" s="179"/>
      <c r="N584" s="160"/>
      <c r="O584" s="180"/>
      <c r="P584" s="191"/>
      <c r="Q584" s="192" t="s">
        <v>225</v>
      </c>
      <c r="R584" s="182" t="s">
        <v>98</v>
      </c>
      <c r="S584" s="183" t="s">
        <v>222</v>
      </c>
      <c r="T584" s="184"/>
      <c r="U584" s="185"/>
      <c r="V584" s="186" t="s">
        <v>98</v>
      </c>
      <c r="W584" s="183" t="s">
        <v>226</v>
      </c>
      <c r="X584" s="186"/>
      <c r="Y584" s="183"/>
      <c r="Z584" s="187"/>
      <c r="AA584" s="187"/>
      <c r="AB584" s="187"/>
      <c r="AC584" s="187"/>
      <c r="AD584" s="187"/>
      <c r="AE584" s="187"/>
      <c r="AF584" s="187"/>
      <c r="AG584" s="193"/>
      <c r="AH584" s="189"/>
      <c r="AI584" s="189"/>
      <c r="AJ584" s="189"/>
      <c r="AK584" s="190"/>
      <c r="AL584" s="1261"/>
      <c r="AM584" s="1261"/>
      <c r="AN584" s="1261"/>
      <c r="AO584" s="1261"/>
    </row>
    <row r="585" spans="1:41" ht="19.5" hidden="1" customHeight="1">
      <c r="A585" s="135" t="s">
        <v>196</v>
      </c>
      <c r="B585" s="135" t="s">
        <v>132</v>
      </c>
      <c r="C585" s="135" t="s">
        <v>196</v>
      </c>
      <c r="D585" s="135" t="s">
        <v>196</v>
      </c>
      <c r="E585" s="135" t="s">
        <v>196</v>
      </c>
      <c r="F585" s="135" t="s">
        <v>196</v>
      </c>
      <c r="G585" s="135" t="s">
        <v>196</v>
      </c>
      <c r="H585" s="135" t="s">
        <v>196</v>
      </c>
      <c r="I585" s="135" t="s">
        <v>196</v>
      </c>
      <c r="J585" s="176"/>
      <c r="K585" s="177"/>
      <c r="L585" s="178"/>
      <c r="M585" s="179"/>
      <c r="N585" s="160"/>
      <c r="O585" s="180"/>
      <c r="P585" s="191"/>
      <c r="Q585" s="192" t="s">
        <v>227</v>
      </c>
      <c r="R585" s="182" t="s">
        <v>98</v>
      </c>
      <c r="S585" s="183" t="s">
        <v>222</v>
      </c>
      <c r="T585" s="184"/>
      <c r="U585" s="185"/>
      <c r="V585" s="186" t="s">
        <v>98</v>
      </c>
      <c r="W585" s="183" t="s">
        <v>226</v>
      </c>
      <c r="X585" s="186"/>
      <c r="Y585" s="183"/>
      <c r="Z585" s="187"/>
      <c r="AA585" s="187"/>
      <c r="AB585" s="187"/>
      <c r="AC585" s="187"/>
      <c r="AD585" s="187"/>
      <c r="AE585" s="187"/>
      <c r="AF585" s="187"/>
      <c r="AG585" s="193"/>
      <c r="AH585" s="189"/>
      <c r="AI585" s="189"/>
      <c r="AJ585" s="189"/>
      <c r="AK585" s="190"/>
      <c r="AL585" s="1261"/>
      <c r="AM585" s="1261"/>
      <c r="AN585" s="1261"/>
      <c r="AO585" s="1261"/>
    </row>
    <row r="586" spans="1:41" ht="18.75" hidden="1" customHeight="1">
      <c r="A586" s="135" t="s">
        <v>196</v>
      </c>
      <c r="B586" s="135" t="s">
        <v>132</v>
      </c>
      <c r="C586" s="135" t="s">
        <v>196</v>
      </c>
      <c r="D586" s="135" t="s">
        <v>196</v>
      </c>
      <c r="E586" s="135" t="s">
        <v>196</v>
      </c>
      <c r="F586" s="135" t="s">
        <v>196</v>
      </c>
      <c r="G586" s="135" t="s">
        <v>196</v>
      </c>
      <c r="H586" s="135" t="s">
        <v>196</v>
      </c>
      <c r="I586" s="135" t="s">
        <v>196</v>
      </c>
      <c r="J586" s="176"/>
      <c r="K586" s="177"/>
      <c r="L586" s="178"/>
      <c r="M586" s="179"/>
      <c r="N586" s="160"/>
      <c r="O586" s="180"/>
      <c r="P586" s="160"/>
      <c r="Q586" s="198" t="s">
        <v>432</v>
      </c>
      <c r="R586" s="182" t="s">
        <v>98</v>
      </c>
      <c r="S586" s="183" t="s">
        <v>282</v>
      </c>
      <c r="T586" s="184"/>
      <c r="U586" s="185"/>
      <c r="V586" s="186" t="s">
        <v>98</v>
      </c>
      <c r="W586" s="183" t="s">
        <v>358</v>
      </c>
      <c r="X586" s="204"/>
      <c r="Y586" s="204"/>
      <c r="Z586" s="204"/>
      <c r="AA586" s="204"/>
      <c r="AB586" s="184"/>
      <c r="AC586" s="184"/>
      <c r="AD586" s="184"/>
      <c r="AE586" s="184"/>
      <c r="AF586" s="184"/>
      <c r="AG586" s="197"/>
      <c r="AH586" s="194"/>
      <c r="AI586" s="189"/>
      <c r="AJ586" s="189"/>
      <c r="AK586" s="190"/>
      <c r="AL586" s="1261"/>
      <c r="AM586" s="1261"/>
      <c r="AN586" s="1261"/>
      <c r="AO586" s="1261"/>
    </row>
    <row r="587" spans="1:41" ht="18.75" hidden="1" customHeight="1">
      <c r="A587" s="135" t="s">
        <v>196</v>
      </c>
      <c r="B587" s="135" t="s">
        <v>132</v>
      </c>
      <c r="C587" s="135" t="s">
        <v>196</v>
      </c>
      <c r="D587" s="135" t="s">
        <v>196</v>
      </c>
      <c r="E587" s="135" t="s">
        <v>196</v>
      </c>
      <c r="F587" s="135" t="s">
        <v>196</v>
      </c>
      <c r="G587" s="135" t="s">
        <v>196</v>
      </c>
      <c r="H587" s="135" t="s">
        <v>196</v>
      </c>
      <c r="I587" s="135" t="s">
        <v>196</v>
      </c>
      <c r="J587" s="176"/>
      <c r="K587" s="177"/>
      <c r="L587" s="178"/>
      <c r="M587" s="179"/>
      <c r="N587" s="160"/>
      <c r="O587" s="180"/>
      <c r="P587" s="160"/>
      <c r="Q587" s="198" t="s">
        <v>433</v>
      </c>
      <c r="R587" s="182" t="s">
        <v>98</v>
      </c>
      <c r="S587" s="183" t="s">
        <v>434</v>
      </c>
      <c r="T587" s="184"/>
      <c r="U587" s="185"/>
      <c r="V587" s="186" t="s">
        <v>98</v>
      </c>
      <c r="W587" s="183" t="s">
        <v>435</v>
      </c>
      <c r="X587" s="187"/>
      <c r="Y587" s="187"/>
      <c r="Z587" s="187"/>
      <c r="AA587" s="204"/>
      <c r="AB587" s="184"/>
      <c r="AC587" s="184"/>
      <c r="AD587" s="184"/>
      <c r="AE587" s="184"/>
      <c r="AF587" s="184"/>
      <c r="AG587" s="197"/>
      <c r="AH587" s="194"/>
      <c r="AI587" s="189"/>
      <c r="AJ587" s="189"/>
      <c r="AK587" s="190"/>
      <c r="AL587" s="1261"/>
      <c r="AM587" s="1261"/>
      <c r="AN587" s="1261"/>
      <c r="AO587" s="1261"/>
    </row>
    <row r="588" spans="1:41" ht="18.75" hidden="1" customHeight="1">
      <c r="A588" s="135" t="s">
        <v>196</v>
      </c>
      <c r="B588" s="135" t="s">
        <v>132</v>
      </c>
      <c r="C588" s="135" t="s">
        <v>196</v>
      </c>
      <c r="D588" s="135" t="s">
        <v>196</v>
      </c>
      <c r="E588" s="135" t="s">
        <v>196</v>
      </c>
      <c r="F588" s="135" t="s">
        <v>196</v>
      </c>
      <c r="G588" s="135" t="s">
        <v>196</v>
      </c>
      <c r="H588" s="135" t="s">
        <v>196</v>
      </c>
      <c r="I588" s="135" t="s">
        <v>196</v>
      </c>
      <c r="J588" s="176"/>
      <c r="K588" s="177"/>
      <c r="L588" s="178"/>
      <c r="M588" s="179"/>
      <c r="N588" s="160"/>
      <c r="O588" s="180"/>
      <c r="P588" s="160"/>
      <c r="Q588" s="198" t="s">
        <v>403</v>
      </c>
      <c r="R588" s="182" t="s">
        <v>98</v>
      </c>
      <c r="S588" s="183" t="s">
        <v>217</v>
      </c>
      <c r="T588" s="184"/>
      <c r="U588" s="186" t="s">
        <v>98</v>
      </c>
      <c r="V588" s="183" t="s">
        <v>232</v>
      </c>
      <c r="W588" s="187"/>
      <c r="X588" s="187"/>
      <c r="Y588" s="187"/>
      <c r="Z588" s="187"/>
      <c r="AA588" s="187"/>
      <c r="AB588" s="184"/>
      <c r="AC588" s="184"/>
      <c r="AD588" s="184"/>
      <c r="AE588" s="184"/>
      <c r="AF588" s="184"/>
      <c r="AG588" s="197"/>
      <c r="AH588" s="194"/>
      <c r="AI588" s="189"/>
      <c r="AJ588" s="189"/>
      <c r="AK588" s="190"/>
      <c r="AL588" s="1261"/>
      <c r="AM588" s="1261"/>
      <c r="AN588" s="1261"/>
      <c r="AO588" s="1261"/>
    </row>
    <row r="589" spans="1:41" ht="18.75" hidden="1" customHeight="1">
      <c r="A589" s="135" t="s">
        <v>196</v>
      </c>
      <c r="B589" s="135" t="s">
        <v>132</v>
      </c>
      <c r="C589" s="135" t="s">
        <v>196</v>
      </c>
      <c r="D589" s="135" t="s">
        <v>196</v>
      </c>
      <c r="E589" s="135" t="s">
        <v>196</v>
      </c>
      <c r="F589" s="135" t="s">
        <v>196</v>
      </c>
      <c r="G589" s="135" t="s">
        <v>196</v>
      </c>
      <c r="H589" s="135" t="s">
        <v>196</v>
      </c>
      <c r="I589" s="135" t="s">
        <v>196</v>
      </c>
      <c r="J589" s="176"/>
      <c r="K589" s="177"/>
      <c r="L589" s="178"/>
      <c r="M589" s="179"/>
      <c r="N589" s="160"/>
      <c r="O589" s="180"/>
      <c r="P589" s="160"/>
      <c r="Q589" s="198" t="s">
        <v>406</v>
      </c>
      <c r="R589" s="182" t="s">
        <v>98</v>
      </c>
      <c r="S589" s="183" t="s">
        <v>285</v>
      </c>
      <c r="T589" s="184"/>
      <c r="U589" s="185"/>
      <c r="V589" s="186" t="s">
        <v>98</v>
      </c>
      <c r="W589" s="183" t="s">
        <v>286</v>
      </c>
      <c r="X589" s="187"/>
      <c r="Y589" s="187"/>
      <c r="Z589" s="187"/>
      <c r="AA589" s="187"/>
      <c r="AB589" s="184"/>
      <c r="AC589" s="184"/>
      <c r="AD589" s="184"/>
      <c r="AE589" s="184"/>
      <c r="AF589" s="184"/>
      <c r="AG589" s="197"/>
      <c r="AH589" s="194"/>
      <c r="AI589" s="189"/>
      <c r="AJ589" s="189"/>
      <c r="AK589" s="190"/>
      <c r="AL589" s="1261"/>
      <c r="AM589" s="1261"/>
      <c r="AN589" s="1261"/>
      <c r="AO589" s="1261"/>
    </row>
    <row r="590" spans="1:41" ht="19.5" hidden="1" customHeight="1">
      <c r="A590" s="135" t="s">
        <v>196</v>
      </c>
      <c r="B590" s="135" t="s">
        <v>132</v>
      </c>
      <c r="C590" s="135" t="s">
        <v>196</v>
      </c>
      <c r="D590" s="135" t="s">
        <v>196</v>
      </c>
      <c r="E590" s="135" t="s">
        <v>196</v>
      </c>
      <c r="F590" s="135" t="s">
        <v>196</v>
      </c>
      <c r="G590" s="135" t="s">
        <v>196</v>
      </c>
      <c r="H590" s="135" t="s">
        <v>196</v>
      </c>
      <c r="I590" s="135" t="s">
        <v>196</v>
      </c>
      <c r="J590" s="176"/>
      <c r="K590" s="177"/>
      <c r="L590" s="178"/>
      <c r="M590" s="179"/>
      <c r="N590" s="160"/>
      <c r="O590" s="180"/>
      <c r="P590" s="191"/>
      <c r="Q590" s="192" t="s">
        <v>50</v>
      </c>
      <c r="R590" s="182" t="s">
        <v>98</v>
      </c>
      <c r="S590" s="183" t="s">
        <v>217</v>
      </c>
      <c r="T590" s="183"/>
      <c r="U590" s="186" t="s">
        <v>98</v>
      </c>
      <c r="V590" s="183" t="s">
        <v>232</v>
      </c>
      <c r="W590" s="183"/>
      <c r="X590" s="187"/>
      <c r="Y590" s="183"/>
      <c r="Z590" s="187"/>
      <c r="AA590" s="187"/>
      <c r="AB590" s="187"/>
      <c r="AC590" s="187"/>
      <c r="AD590" s="187"/>
      <c r="AE590" s="187"/>
      <c r="AF590" s="187"/>
      <c r="AG590" s="193"/>
      <c r="AH590" s="189"/>
      <c r="AI590" s="189"/>
      <c r="AJ590" s="189"/>
      <c r="AK590" s="190"/>
      <c r="AL590" s="1261"/>
      <c r="AM590" s="1261"/>
      <c r="AN590" s="1261"/>
      <c r="AO590" s="1261"/>
    </row>
    <row r="591" spans="1:41" ht="18.75" hidden="1" customHeight="1">
      <c r="A591" s="135" t="s">
        <v>196</v>
      </c>
      <c r="B591" s="135" t="s">
        <v>132</v>
      </c>
      <c r="C591" s="135" t="s">
        <v>196</v>
      </c>
      <c r="D591" s="135" t="s">
        <v>196</v>
      </c>
      <c r="E591" s="135" t="s">
        <v>196</v>
      </c>
      <c r="F591" s="135" t="s">
        <v>196</v>
      </c>
      <c r="G591" s="135" t="s">
        <v>196</v>
      </c>
      <c r="H591" s="135" t="s">
        <v>196</v>
      </c>
      <c r="I591" s="135" t="s">
        <v>196</v>
      </c>
      <c r="J591" s="176"/>
      <c r="K591" s="177"/>
      <c r="L591" s="178"/>
      <c r="M591" s="179"/>
      <c r="N591" s="160"/>
      <c r="O591" s="180"/>
      <c r="P591" s="160"/>
      <c r="Q591" s="198" t="s">
        <v>309</v>
      </c>
      <c r="R591" s="182" t="s">
        <v>98</v>
      </c>
      <c r="S591" s="183" t="s">
        <v>217</v>
      </c>
      <c r="T591" s="184"/>
      <c r="U591" s="186" t="s">
        <v>98</v>
      </c>
      <c r="V591" s="183" t="s">
        <v>232</v>
      </c>
      <c r="W591" s="187"/>
      <c r="X591" s="187"/>
      <c r="Y591" s="187"/>
      <c r="Z591" s="187"/>
      <c r="AA591" s="187"/>
      <c r="AB591" s="184"/>
      <c r="AC591" s="184"/>
      <c r="AD591" s="184"/>
      <c r="AE591" s="184"/>
      <c r="AF591" s="184"/>
      <c r="AG591" s="197"/>
      <c r="AH591" s="194"/>
      <c r="AI591" s="189"/>
      <c r="AJ591" s="189"/>
      <c r="AK591" s="190"/>
      <c r="AL591" s="1261"/>
      <c r="AM591" s="1261"/>
      <c r="AN591" s="1261"/>
      <c r="AO591" s="1261"/>
    </row>
    <row r="592" spans="1:41" ht="18.75" hidden="1" customHeight="1">
      <c r="A592" s="135" t="s">
        <v>196</v>
      </c>
      <c r="B592" s="135" t="s">
        <v>132</v>
      </c>
      <c r="C592" s="135" t="s">
        <v>196</v>
      </c>
      <c r="D592" s="135" t="s">
        <v>196</v>
      </c>
      <c r="E592" s="135" t="s">
        <v>196</v>
      </c>
      <c r="F592" s="135" t="s">
        <v>196</v>
      </c>
      <c r="G592" s="135" t="s">
        <v>196</v>
      </c>
      <c r="H592" s="135" t="s">
        <v>196</v>
      </c>
      <c r="I592" s="135" t="s">
        <v>196</v>
      </c>
      <c r="J592" s="176"/>
      <c r="K592" s="177"/>
      <c r="L592" s="178"/>
      <c r="M592" s="179"/>
      <c r="N592" s="160"/>
      <c r="O592" s="180"/>
      <c r="P592" s="160"/>
      <c r="Q592" s="198" t="s">
        <v>418</v>
      </c>
      <c r="R592" s="182" t="s">
        <v>98</v>
      </c>
      <c r="S592" s="183" t="s">
        <v>217</v>
      </c>
      <c r="T592" s="183"/>
      <c r="U592" s="186" t="s">
        <v>98</v>
      </c>
      <c r="V592" s="183" t="s">
        <v>229</v>
      </c>
      <c r="W592" s="183"/>
      <c r="X592" s="186" t="s">
        <v>98</v>
      </c>
      <c r="Y592" s="183" t="s">
        <v>230</v>
      </c>
      <c r="Z592" s="187"/>
      <c r="AA592" s="187"/>
      <c r="AB592" s="187"/>
      <c r="AC592" s="187"/>
      <c r="AD592" s="187"/>
      <c r="AE592" s="187"/>
      <c r="AF592" s="187"/>
      <c r="AG592" s="193"/>
      <c r="AH592" s="194"/>
      <c r="AI592" s="189"/>
      <c r="AJ592" s="189"/>
      <c r="AK592" s="190"/>
      <c r="AL592" s="1261"/>
      <c r="AM592" s="1261"/>
      <c r="AN592" s="1261"/>
      <c r="AO592" s="1261"/>
    </row>
    <row r="593" spans="1:41" ht="18.75" hidden="1" customHeight="1">
      <c r="A593" s="135" t="s">
        <v>196</v>
      </c>
      <c r="B593" s="135" t="s">
        <v>132</v>
      </c>
      <c r="C593" s="135" t="s">
        <v>196</v>
      </c>
      <c r="D593" s="135" t="s">
        <v>196</v>
      </c>
      <c r="E593" s="135" t="s">
        <v>196</v>
      </c>
      <c r="F593" s="135" t="s">
        <v>196</v>
      </c>
      <c r="G593" s="135" t="s">
        <v>196</v>
      </c>
      <c r="H593" s="135" t="s">
        <v>196</v>
      </c>
      <c r="I593" s="135" t="s">
        <v>196</v>
      </c>
      <c r="J593" s="157"/>
      <c r="K593" s="177"/>
      <c r="L593" s="178"/>
      <c r="M593" s="179"/>
      <c r="N593" s="160"/>
      <c r="O593" s="180"/>
      <c r="P593" s="160"/>
      <c r="Q593" s="201" t="s">
        <v>255</v>
      </c>
      <c r="R593" s="182" t="s">
        <v>98</v>
      </c>
      <c r="S593" s="183" t="s">
        <v>217</v>
      </c>
      <c r="T593" s="183"/>
      <c r="U593" s="186" t="s">
        <v>98</v>
      </c>
      <c r="V593" s="183" t="s">
        <v>229</v>
      </c>
      <c r="W593" s="183"/>
      <c r="X593" s="186" t="s">
        <v>98</v>
      </c>
      <c r="Y593" s="183" t="s">
        <v>230</v>
      </c>
      <c r="Z593" s="187"/>
      <c r="AA593" s="187"/>
      <c r="AB593" s="187"/>
      <c r="AC593" s="187"/>
      <c r="AD593" s="202"/>
      <c r="AE593" s="202"/>
      <c r="AF593" s="202"/>
      <c r="AG593" s="203"/>
      <c r="AH593" s="194"/>
      <c r="AI593" s="189"/>
      <c r="AJ593" s="189"/>
      <c r="AK593" s="190"/>
      <c r="AL593" s="1261"/>
      <c r="AM593" s="1261"/>
      <c r="AN593" s="1261"/>
      <c r="AO593" s="1261"/>
    </row>
    <row r="594" spans="1:41" ht="18.75" hidden="1" customHeight="1">
      <c r="A594" s="135" t="s">
        <v>196</v>
      </c>
      <c r="B594" s="135" t="s">
        <v>132</v>
      </c>
      <c r="C594" s="135" t="s">
        <v>196</v>
      </c>
      <c r="D594" s="135" t="s">
        <v>196</v>
      </c>
      <c r="E594" s="135" t="s">
        <v>196</v>
      </c>
      <c r="F594" s="135" t="s">
        <v>196</v>
      </c>
      <c r="G594" s="135" t="s">
        <v>196</v>
      </c>
      <c r="H594" s="135" t="s">
        <v>196</v>
      </c>
      <c r="I594" s="135" t="s">
        <v>196</v>
      </c>
      <c r="J594" s="157" t="s">
        <v>98</v>
      </c>
      <c r="K594" s="177">
        <v>23</v>
      </c>
      <c r="L594" s="178" t="s">
        <v>416</v>
      </c>
      <c r="M594" s="150" t="s">
        <v>98</v>
      </c>
      <c r="N594" s="160" t="s">
        <v>456</v>
      </c>
      <c r="O594" s="150" t="s">
        <v>98</v>
      </c>
      <c r="P594" s="160" t="s">
        <v>457</v>
      </c>
      <c r="Q594" s="1263" t="s">
        <v>440</v>
      </c>
      <c r="R594" s="205" t="s">
        <v>98</v>
      </c>
      <c r="S594" s="206" t="s">
        <v>334</v>
      </c>
      <c r="T594" s="206"/>
      <c r="U594" s="202"/>
      <c r="V594" s="202"/>
      <c r="W594" s="202"/>
      <c r="X594" s="202"/>
      <c r="Y594" s="210" t="s">
        <v>98</v>
      </c>
      <c r="Z594" s="206" t="s">
        <v>335</v>
      </c>
      <c r="AA594" s="202"/>
      <c r="AB594" s="202"/>
      <c r="AC594" s="202"/>
      <c r="AD594" s="202"/>
      <c r="AE594" s="202"/>
      <c r="AF594" s="202"/>
      <c r="AG594" s="203"/>
      <c r="AH594" s="194"/>
      <c r="AI594" s="189"/>
      <c r="AJ594" s="189"/>
      <c r="AK594" s="190"/>
      <c r="AL594" s="1261"/>
      <c r="AM594" s="1261"/>
      <c r="AN594" s="1261"/>
      <c r="AO594" s="1261"/>
    </row>
    <row r="595" spans="1:41" ht="18.75" hidden="1" customHeight="1">
      <c r="A595" s="135" t="s">
        <v>196</v>
      </c>
      <c r="B595" s="135" t="s">
        <v>132</v>
      </c>
      <c r="C595" s="135" t="s">
        <v>196</v>
      </c>
      <c r="D595" s="135" t="s">
        <v>196</v>
      </c>
      <c r="E595" s="135" t="s">
        <v>196</v>
      </c>
      <c r="F595" s="135" t="s">
        <v>196</v>
      </c>
      <c r="G595" s="135" t="s">
        <v>196</v>
      </c>
      <c r="H595" s="135" t="s">
        <v>196</v>
      </c>
      <c r="I595" s="135" t="s">
        <v>196</v>
      </c>
      <c r="J595" s="176"/>
      <c r="K595" s="177"/>
      <c r="L595" s="178"/>
      <c r="M595" s="150" t="s">
        <v>98</v>
      </c>
      <c r="N595" s="160" t="s">
        <v>458</v>
      </c>
      <c r="O595" s="150" t="s">
        <v>98</v>
      </c>
      <c r="P595" s="160" t="s">
        <v>459</v>
      </c>
      <c r="Q595" s="1265"/>
      <c r="R595" s="237" t="s">
        <v>98</v>
      </c>
      <c r="S595" s="199" t="s">
        <v>367</v>
      </c>
      <c r="T595" s="250"/>
      <c r="U595" s="250"/>
      <c r="V595" s="250"/>
      <c r="W595" s="250"/>
      <c r="X595" s="250"/>
      <c r="Y595" s="250"/>
      <c r="Z595" s="244"/>
      <c r="AA595" s="250"/>
      <c r="AB595" s="250"/>
      <c r="AC595" s="250"/>
      <c r="AD595" s="250"/>
      <c r="AE595" s="250"/>
      <c r="AF595" s="250"/>
      <c r="AG595" s="257"/>
      <c r="AH595" s="194"/>
      <c r="AI595" s="189"/>
      <c r="AJ595" s="189"/>
      <c r="AK595" s="190"/>
      <c r="AL595" s="1261"/>
      <c r="AM595" s="1261"/>
      <c r="AN595" s="1261"/>
      <c r="AO595" s="1261"/>
    </row>
    <row r="596" spans="1:41" ht="18.75" hidden="1" customHeight="1">
      <c r="A596" s="135" t="s">
        <v>196</v>
      </c>
      <c r="B596" s="135" t="s">
        <v>132</v>
      </c>
      <c r="C596" s="135" t="s">
        <v>196</v>
      </c>
      <c r="D596" s="135" t="s">
        <v>196</v>
      </c>
      <c r="E596" s="135" t="s">
        <v>196</v>
      </c>
      <c r="F596" s="135" t="s">
        <v>196</v>
      </c>
      <c r="G596" s="135" t="s">
        <v>196</v>
      </c>
      <c r="H596" s="135" t="s">
        <v>196</v>
      </c>
      <c r="I596" s="135" t="s">
        <v>196</v>
      </c>
      <c r="J596" s="176"/>
      <c r="K596" s="177"/>
      <c r="L596" s="178"/>
      <c r="M596" s="179"/>
      <c r="N596" s="160"/>
      <c r="O596" s="180"/>
      <c r="P596" s="160"/>
      <c r="Q596" s="1263" t="s">
        <v>341</v>
      </c>
      <c r="R596" s="205" t="s">
        <v>98</v>
      </c>
      <c r="S596" s="206" t="s">
        <v>368</v>
      </c>
      <c r="T596" s="248"/>
      <c r="U596" s="249"/>
      <c r="V596" s="210" t="s">
        <v>98</v>
      </c>
      <c r="W596" s="206" t="s">
        <v>369</v>
      </c>
      <c r="X596" s="202"/>
      <c r="Y596" s="202"/>
      <c r="Z596" s="210" t="s">
        <v>98</v>
      </c>
      <c r="AA596" s="206" t="s">
        <v>370</v>
      </c>
      <c r="AB596" s="202"/>
      <c r="AC596" s="202"/>
      <c r="AD596" s="202"/>
      <c r="AE596" s="202"/>
      <c r="AF596" s="202"/>
      <c r="AG596" s="203"/>
      <c r="AH596" s="194"/>
      <c r="AI596" s="189"/>
      <c r="AJ596" s="189"/>
      <c r="AK596" s="190"/>
      <c r="AL596" s="1261"/>
      <c r="AM596" s="1261"/>
      <c r="AN596" s="1261"/>
      <c r="AO596" s="1261"/>
    </row>
    <row r="597" spans="1:41" ht="18.75" hidden="1" customHeight="1">
      <c r="A597" s="135" t="s">
        <v>196</v>
      </c>
      <c r="B597" s="135" t="s">
        <v>132</v>
      </c>
      <c r="C597" s="135" t="s">
        <v>196</v>
      </c>
      <c r="D597" s="135" t="s">
        <v>196</v>
      </c>
      <c r="E597" s="135" t="s">
        <v>196</v>
      </c>
      <c r="F597" s="135" t="s">
        <v>196</v>
      </c>
      <c r="G597" s="135" t="s">
        <v>196</v>
      </c>
      <c r="H597" s="135" t="s">
        <v>196</v>
      </c>
      <c r="I597" s="135" t="s">
        <v>196</v>
      </c>
      <c r="J597" s="176"/>
      <c r="K597" s="177"/>
      <c r="L597" s="178"/>
      <c r="M597" s="179"/>
      <c r="N597" s="160"/>
      <c r="O597" s="180"/>
      <c r="P597" s="160"/>
      <c r="Q597" s="1265"/>
      <c r="R597" s="237" t="s">
        <v>98</v>
      </c>
      <c r="S597" s="199" t="s">
        <v>371</v>
      </c>
      <c r="T597" s="250"/>
      <c r="U597" s="250"/>
      <c r="V597" s="250"/>
      <c r="W597" s="250"/>
      <c r="X597" s="250"/>
      <c r="Y597" s="250"/>
      <c r="Z597" s="239" t="s">
        <v>98</v>
      </c>
      <c r="AA597" s="199" t="s">
        <v>372</v>
      </c>
      <c r="AB597" s="244"/>
      <c r="AC597" s="250"/>
      <c r="AD597" s="250"/>
      <c r="AE597" s="250"/>
      <c r="AF597" s="250"/>
      <c r="AG597" s="257"/>
      <c r="AH597" s="194"/>
      <c r="AI597" s="189"/>
      <c r="AJ597" s="189"/>
      <c r="AK597" s="190"/>
      <c r="AL597" s="1261"/>
      <c r="AM597" s="1261"/>
      <c r="AN597" s="1261"/>
      <c r="AO597" s="1261"/>
    </row>
    <row r="598" spans="1:41" ht="18.75" hidden="1" customHeight="1">
      <c r="A598" s="135" t="s">
        <v>196</v>
      </c>
      <c r="B598" s="135" t="s">
        <v>132</v>
      </c>
      <c r="C598" s="135" t="s">
        <v>196</v>
      </c>
      <c r="D598" s="135" t="s">
        <v>196</v>
      </c>
      <c r="E598" s="135" t="s">
        <v>196</v>
      </c>
      <c r="F598" s="135" t="s">
        <v>196</v>
      </c>
      <c r="G598" s="135" t="s">
        <v>196</v>
      </c>
      <c r="H598" s="135" t="s">
        <v>196</v>
      </c>
      <c r="I598" s="135" t="s">
        <v>196</v>
      </c>
      <c r="J598" s="176"/>
      <c r="K598" s="177"/>
      <c r="L598" s="178"/>
      <c r="M598" s="179"/>
      <c r="N598" s="160"/>
      <c r="O598" s="180"/>
      <c r="P598" s="160"/>
      <c r="Q598" s="195" t="s">
        <v>69</v>
      </c>
      <c r="R598" s="182" t="s">
        <v>98</v>
      </c>
      <c r="S598" s="183" t="s">
        <v>217</v>
      </c>
      <c r="T598" s="183"/>
      <c r="U598" s="186" t="s">
        <v>98</v>
      </c>
      <c r="V598" s="183" t="s">
        <v>258</v>
      </c>
      <c r="W598" s="183"/>
      <c r="X598" s="186" t="s">
        <v>98</v>
      </c>
      <c r="Y598" s="183" t="s">
        <v>315</v>
      </c>
      <c r="Z598" s="204"/>
      <c r="AA598" s="186" t="s">
        <v>98</v>
      </c>
      <c r="AB598" s="183" t="s">
        <v>259</v>
      </c>
      <c r="AC598" s="204"/>
      <c r="AD598" s="204"/>
      <c r="AE598" s="204"/>
      <c r="AF598" s="204"/>
      <c r="AG598" s="247"/>
      <c r="AH598" s="194"/>
      <c r="AI598" s="189"/>
      <c r="AJ598" s="189"/>
      <c r="AK598" s="190"/>
      <c r="AL598" s="1261"/>
      <c r="AM598" s="1261"/>
      <c r="AN598" s="1261"/>
      <c r="AO598" s="1261"/>
    </row>
    <row r="599" spans="1:41" ht="18.75" hidden="1" customHeight="1">
      <c r="A599" s="135" t="s">
        <v>196</v>
      </c>
      <c r="B599" s="135" t="s">
        <v>132</v>
      </c>
      <c r="C599" s="135" t="s">
        <v>196</v>
      </c>
      <c r="D599" s="135" t="s">
        <v>196</v>
      </c>
      <c r="E599" s="135" t="s">
        <v>196</v>
      </c>
      <c r="F599" s="135" t="s">
        <v>196</v>
      </c>
      <c r="G599" s="135" t="s">
        <v>196</v>
      </c>
      <c r="H599" s="135" t="s">
        <v>196</v>
      </c>
      <c r="I599" s="135" t="s">
        <v>196</v>
      </c>
      <c r="J599" s="176"/>
      <c r="K599" s="177"/>
      <c r="L599" s="178"/>
      <c r="M599" s="179"/>
      <c r="N599" s="160"/>
      <c r="O599" s="180"/>
      <c r="P599" s="160"/>
      <c r="Q599" s="1257" t="s">
        <v>414</v>
      </c>
      <c r="R599" s="1291" t="s">
        <v>98</v>
      </c>
      <c r="S599" s="1292" t="s">
        <v>217</v>
      </c>
      <c r="T599" s="1292"/>
      <c r="U599" s="1293" t="s">
        <v>98</v>
      </c>
      <c r="V599" s="1292" t="s">
        <v>232</v>
      </c>
      <c r="W599" s="1292"/>
      <c r="X599" s="206"/>
      <c r="Y599" s="206"/>
      <c r="Z599" s="206"/>
      <c r="AA599" s="206"/>
      <c r="AB599" s="206"/>
      <c r="AC599" s="206"/>
      <c r="AD599" s="206"/>
      <c r="AE599" s="206"/>
      <c r="AF599" s="206"/>
      <c r="AG599" s="251"/>
      <c r="AH599" s="194"/>
      <c r="AI599" s="189"/>
      <c r="AJ599" s="189"/>
      <c r="AK599" s="190"/>
      <c r="AL599" s="1261"/>
      <c r="AM599" s="1261"/>
      <c r="AN599" s="1261"/>
      <c r="AO599" s="1261"/>
    </row>
    <row r="600" spans="1:41" ht="18.75" hidden="1" customHeight="1">
      <c r="A600" s="135" t="s">
        <v>196</v>
      </c>
      <c r="B600" s="135" t="s">
        <v>132</v>
      </c>
      <c r="C600" s="135" t="s">
        <v>196</v>
      </c>
      <c r="D600" s="135" t="s">
        <v>196</v>
      </c>
      <c r="E600" s="135" t="s">
        <v>196</v>
      </c>
      <c r="F600" s="135" t="s">
        <v>196</v>
      </c>
      <c r="G600" s="135" t="s">
        <v>196</v>
      </c>
      <c r="H600" s="135" t="s">
        <v>196</v>
      </c>
      <c r="I600" s="135" t="s">
        <v>196</v>
      </c>
      <c r="J600" s="176"/>
      <c r="K600" s="177"/>
      <c r="L600" s="178"/>
      <c r="M600" s="179"/>
      <c r="N600" s="160"/>
      <c r="O600" s="180"/>
      <c r="P600" s="160"/>
      <c r="Q600" s="1279"/>
      <c r="R600" s="1291"/>
      <c r="S600" s="1292"/>
      <c r="T600" s="1292"/>
      <c r="U600" s="1293"/>
      <c r="V600" s="1292"/>
      <c r="W600" s="1292"/>
      <c r="X600" s="199"/>
      <c r="Y600" s="199"/>
      <c r="Z600" s="199"/>
      <c r="AA600" s="199"/>
      <c r="AB600" s="199"/>
      <c r="AC600" s="199"/>
      <c r="AD600" s="199"/>
      <c r="AE600" s="199"/>
      <c r="AF600" s="199"/>
      <c r="AG600" s="252"/>
      <c r="AH600" s="194"/>
      <c r="AI600" s="189"/>
      <c r="AJ600" s="189"/>
      <c r="AK600" s="190"/>
      <c r="AL600" s="1261"/>
      <c r="AM600" s="1261"/>
      <c r="AN600" s="1261"/>
      <c r="AO600" s="1261"/>
    </row>
    <row r="601" spans="1:41" ht="18.75" hidden="1" customHeight="1">
      <c r="A601" s="135" t="s">
        <v>196</v>
      </c>
      <c r="B601" s="135" t="s">
        <v>132</v>
      </c>
      <c r="C601" s="135" t="s">
        <v>196</v>
      </c>
      <c r="D601" s="135" t="s">
        <v>196</v>
      </c>
      <c r="E601" s="135" t="s">
        <v>196</v>
      </c>
      <c r="F601" s="135" t="s">
        <v>196</v>
      </c>
      <c r="G601" s="135" t="s">
        <v>196</v>
      </c>
      <c r="H601" s="135" t="s">
        <v>196</v>
      </c>
      <c r="I601" s="135" t="s">
        <v>196</v>
      </c>
      <c r="J601" s="176"/>
      <c r="K601" s="177"/>
      <c r="L601" s="178"/>
      <c r="M601" s="179"/>
      <c r="N601" s="160"/>
      <c r="O601" s="180"/>
      <c r="P601" s="191"/>
      <c r="Q601" s="1257" t="s">
        <v>260</v>
      </c>
      <c r="R601" s="205" t="s">
        <v>98</v>
      </c>
      <c r="S601" s="206" t="s">
        <v>217</v>
      </c>
      <c r="T601" s="206"/>
      <c r="U601" s="207"/>
      <c r="V601" s="208"/>
      <c r="W601" s="208"/>
      <c r="X601" s="207"/>
      <c r="Y601" s="208"/>
      <c r="Z601" s="209"/>
      <c r="AA601" s="207"/>
      <c r="AB601" s="208"/>
      <c r="AC601" s="209"/>
      <c r="AD601" s="210" t="s">
        <v>98</v>
      </c>
      <c r="AE601" s="206" t="s">
        <v>261</v>
      </c>
      <c r="AF601" s="202"/>
      <c r="AG601" s="203"/>
      <c r="AH601" s="189"/>
      <c r="AI601" s="189"/>
      <c r="AJ601" s="189"/>
      <c r="AK601" s="190"/>
      <c r="AL601" s="1261"/>
      <c r="AM601" s="1261"/>
      <c r="AN601" s="1261"/>
      <c r="AO601" s="1261"/>
    </row>
    <row r="602" spans="1:41" ht="18.75" hidden="1" customHeight="1">
      <c r="A602" s="135" t="s">
        <v>196</v>
      </c>
      <c r="B602" s="135" t="s">
        <v>132</v>
      </c>
      <c r="C602" s="135" t="s">
        <v>196</v>
      </c>
      <c r="D602" s="135" t="s">
        <v>196</v>
      </c>
      <c r="E602" s="135" t="s">
        <v>196</v>
      </c>
      <c r="F602" s="135" t="s">
        <v>196</v>
      </c>
      <c r="G602" s="135" t="s">
        <v>196</v>
      </c>
      <c r="H602" s="135" t="s">
        <v>196</v>
      </c>
      <c r="I602" s="135" t="s">
        <v>196</v>
      </c>
      <c r="J602" s="176"/>
      <c r="K602" s="177"/>
      <c r="L602" s="178"/>
      <c r="M602" s="179"/>
      <c r="N602" s="160"/>
      <c r="O602" s="180"/>
      <c r="P602" s="191"/>
      <c r="Q602" s="1258"/>
      <c r="R602" s="157" t="s">
        <v>98</v>
      </c>
      <c r="S602" s="158" t="s">
        <v>262</v>
      </c>
      <c r="T602" s="158"/>
      <c r="U602" s="150"/>
      <c r="V602" s="150" t="s">
        <v>98</v>
      </c>
      <c r="W602" s="158" t="s">
        <v>263</v>
      </c>
      <c r="X602" s="150"/>
      <c r="Y602" s="150"/>
      <c r="Z602" s="150" t="s">
        <v>98</v>
      </c>
      <c r="AA602" s="158" t="s">
        <v>264</v>
      </c>
      <c r="AB602" s="137"/>
      <c r="AC602" s="158"/>
      <c r="AD602" s="150" t="s">
        <v>98</v>
      </c>
      <c r="AE602" s="158" t="s">
        <v>265</v>
      </c>
      <c r="AF602" s="211"/>
      <c r="AG602" s="212"/>
      <c r="AH602" s="189"/>
      <c r="AI602" s="189"/>
      <c r="AJ602" s="189"/>
      <c r="AK602" s="190"/>
      <c r="AL602" s="1261"/>
      <c r="AM602" s="1261"/>
      <c r="AN602" s="1261"/>
      <c r="AO602" s="1261"/>
    </row>
    <row r="603" spans="1:41" ht="18.75" hidden="1" customHeight="1">
      <c r="A603" s="135" t="s">
        <v>196</v>
      </c>
      <c r="B603" s="135" t="s">
        <v>132</v>
      </c>
      <c r="C603" s="135" t="s">
        <v>196</v>
      </c>
      <c r="D603" s="135" t="s">
        <v>196</v>
      </c>
      <c r="E603" s="135" t="s">
        <v>196</v>
      </c>
      <c r="F603" s="135" t="s">
        <v>196</v>
      </c>
      <c r="G603" s="135" t="s">
        <v>196</v>
      </c>
      <c r="H603" s="135" t="s">
        <v>196</v>
      </c>
      <c r="I603" s="135" t="s">
        <v>196</v>
      </c>
      <c r="J603" s="176"/>
      <c r="K603" s="177"/>
      <c r="L603" s="178"/>
      <c r="M603" s="179"/>
      <c r="N603" s="160"/>
      <c r="O603" s="180"/>
      <c r="P603" s="191"/>
      <c r="Q603" s="1258"/>
      <c r="R603" s="157" t="s">
        <v>98</v>
      </c>
      <c r="S603" s="158" t="s">
        <v>266</v>
      </c>
      <c r="T603" s="158"/>
      <c r="U603" s="150"/>
      <c r="V603" s="150" t="s">
        <v>98</v>
      </c>
      <c r="W603" s="158" t="s">
        <v>267</v>
      </c>
      <c r="X603" s="150"/>
      <c r="Y603" s="150"/>
      <c r="Z603" s="150" t="s">
        <v>98</v>
      </c>
      <c r="AA603" s="158" t="s">
        <v>268</v>
      </c>
      <c r="AB603" s="137"/>
      <c r="AC603" s="158"/>
      <c r="AD603" s="150" t="s">
        <v>98</v>
      </c>
      <c r="AE603" s="158" t="s">
        <v>269</v>
      </c>
      <c r="AF603" s="211"/>
      <c r="AG603" s="212"/>
      <c r="AH603" s="189"/>
      <c r="AI603" s="189"/>
      <c r="AJ603" s="189"/>
      <c r="AK603" s="190"/>
      <c r="AL603" s="1261"/>
      <c r="AM603" s="1261"/>
      <c r="AN603" s="1261"/>
      <c r="AO603" s="1261"/>
    </row>
    <row r="604" spans="1:41" ht="18.75" hidden="1" customHeight="1">
      <c r="A604" s="135" t="s">
        <v>196</v>
      </c>
      <c r="B604" s="135" t="s">
        <v>132</v>
      </c>
      <c r="C604" s="135" t="s">
        <v>196</v>
      </c>
      <c r="D604" s="135" t="s">
        <v>196</v>
      </c>
      <c r="E604" s="135" t="s">
        <v>196</v>
      </c>
      <c r="F604" s="135" t="s">
        <v>196</v>
      </c>
      <c r="G604" s="135" t="s">
        <v>196</v>
      </c>
      <c r="H604" s="135" t="s">
        <v>196</v>
      </c>
      <c r="I604" s="135" t="s">
        <v>196</v>
      </c>
      <c r="J604" s="176"/>
      <c r="K604" s="177"/>
      <c r="L604" s="178"/>
      <c r="M604" s="179"/>
      <c r="N604" s="160"/>
      <c r="O604" s="180"/>
      <c r="P604" s="191"/>
      <c r="Q604" s="1258"/>
      <c r="R604" s="157" t="s">
        <v>98</v>
      </c>
      <c r="S604" s="158" t="s">
        <v>270</v>
      </c>
      <c r="T604" s="158"/>
      <c r="U604" s="150"/>
      <c r="V604" s="150" t="s">
        <v>98</v>
      </c>
      <c r="W604" s="158" t="s">
        <v>271</v>
      </c>
      <c r="X604" s="150"/>
      <c r="Y604" s="150"/>
      <c r="Z604" s="150" t="s">
        <v>98</v>
      </c>
      <c r="AA604" s="158" t="s">
        <v>272</v>
      </c>
      <c r="AB604" s="137"/>
      <c r="AC604" s="158"/>
      <c r="AD604" s="150" t="s">
        <v>98</v>
      </c>
      <c r="AE604" s="158" t="s">
        <v>273</v>
      </c>
      <c r="AF604" s="211"/>
      <c r="AG604" s="212"/>
      <c r="AH604" s="189"/>
      <c r="AI604" s="189"/>
      <c r="AJ604" s="189"/>
      <c r="AK604" s="190"/>
      <c r="AL604" s="1261"/>
      <c r="AM604" s="1261"/>
      <c r="AN604" s="1261"/>
      <c r="AO604" s="1261"/>
    </row>
    <row r="605" spans="1:41" ht="18.75" hidden="1" customHeight="1">
      <c r="A605" s="135" t="s">
        <v>196</v>
      </c>
      <c r="B605" s="135" t="s">
        <v>132</v>
      </c>
      <c r="C605" s="135" t="s">
        <v>196</v>
      </c>
      <c r="D605" s="135" t="s">
        <v>196</v>
      </c>
      <c r="E605" s="135" t="s">
        <v>196</v>
      </c>
      <c r="F605" s="135" t="s">
        <v>196</v>
      </c>
      <c r="G605" s="135" t="s">
        <v>196</v>
      </c>
      <c r="H605" s="135" t="s">
        <v>196</v>
      </c>
      <c r="I605" s="135" t="s">
        <v>196</v>
      </c>
      <c r="J605" s="176"/>
      <c r="K605" s="177"/>
      <c r="L605" s="178"/>
      <c r="M605" s="179"/>
      <c r="N605" s="160"/>
      <c r="O605" s="180"/>
      <c r="P605" s="191"/>
      <c r="Q605" s="1258"/>
      <c r="R605" s="157" t="s">
        <v>98</v>
      </c>
      <c r="S605" s="158" t="s">
        <v>274</v>
      </c>
      <c r="T605" s="158"/>
      <c r="U605" s="150"/>
      <c r="V605" s="150" t="s">
        <v>98</v>
      </c>
      <c r="W605" s="158" t="s">
        <v>275</v>
      </c>
      <c r="X605" s="150"/>
      <c r="Y605" s="150"/>
      <c r="Z605" s="150" t="s">
        <v>98</v>
      </c>
      <c r="AA605" s="158" t="s">
        <v>276</v>
      </c>
      <c r="AB605" s="137"/>
      <c r="AC605" s="158"/>
      <c r="AD605" s="150" t="s">
        <v>98</v>
      </c>
      <c r="AE605" s="158" t="s">
        <v>277</v>
      </c>
      <c r="AF605" s="211"/>
      <c r="AG605" s="212"/>
      <c r="AH605" s="189"/>
      <c r="AI605" s="189"/>
      <c r="AJ605" s="189"/>
      <c r="AK605" s="190"/>
      <c r="AL605" s="1261"/>
      <c r="AM605" s="1261"/>
      <c r="AN605" s="1261"/>
      <c r="AO605" s="1261"/>
    </row>
    <row r="606" spans="1:41" ht="18.75" hidden="1" customHeight="1">
      <c r="A606" s="155" t="s">
        <v>196</v>
      </c>
      <c r="B606" s="155" t="s">
        <v>132</v>
      </c>
      <c r="C606" s="155" t="s">
        <v>196</v>
      </c>
      <c r="D606" s="155" t="s">
        <v>196</v>
      </c>
      <c r="E606" s="155" t="s">
        <v>196</v>
      </c>
      <c r="F606" s="155" t="s">
        <v>196</v>
      </c>
      <c r="G606" s="155" t="s">
        <v>196</v>
      </c>
      <c r="H606" s="155" t="s">
        <v>196</v>
      </c>
      <c r="I606" s="156" t="s">
        <v>196</v>
      </c>
      <c r="J606" s="213"/>
      <c r="K606" s="214"/>
      <c r="L606" s="215"/>
      <c r="M606" s="216"/>
      <c r="N606" s="217"/>
      <c r="O606" s="218"/>
      <c r="P606" s="219"/>
      <c r="Q606" s="1259"/>
      <c r="R606" s="220" t="s">
        <v>98</v>
      </c>
      <c r="S606" s="221" t="s">
        <v>278</v>
      </c>
      <c r="T606" s="221"/>
      <c r="U606" s="222"/>
      <c r="V606" s="222"/>
      <c r="W606" s="221"/>
      <c r="X606" s="222"/>
      <c r="Y606" s="222"/>
      <c r="Z606" s="222"/>
      <c r="AA606" s="221"/>
      <c r="AB606" s="223"/>
      <c r="AC606" s="221"/>
      <c r="AD606" s="222"/>
      <c r="AE606" s="221"/>
      <c r="AF606" s="224"/>
      <c r="AG606" s="225"/>
      <c r="AH606" s="226"/>
      <c r="AI606" s="226"/>
      <c r="AJ606" s="226"/>
      <c r="AK606" s="227"/>
      <c r="AL606" s="1262"/>
      <c r="AM606" s="1262"/>
      <c r="AN606" s="1262"/>
      <c r="AO606" s="1262"/>
    </row>
    <row r="607" spans="1:41" ht="19.5" hidden="1" customHeight="1">
      <c r="A607" s="135" t="s">
        <v>196</v>
      </c>
      <c r="B607" s="135" t="s">
        <v>132</v>
      </c>
      <c r="C607" s="135" t="s">
        <v>196</v>
      </c>
      <c r="D607" s="135" t="s">
        <v>196</v>
      </c>
      <c r="E607" s="135" t="s">
        <v>196</v>
      </c>
      <c r="F607" s="135" t="s">
        <v>196</v>
      </c>
      <c r="G607" s="135" t="s">
        <v>196</v>
      </c>
      <c r="H607" s="135" t="s">
        <v>196</v>
      </c>
      <c r="I607" s="135" t="s">
        <v>196</v>
      </c>
      <c r="J607" s="161"/>
      <c r="K607" s="162"/>
      <c r="L607" s="163"/>
      <c r="M607" s="164"/>
      <c r="N607" s="153"/>
      <c r="O607" s="165"/>
      <c r="P607" s="230"/>
      <c r="Q607" s="270" t="s">
        <v>225</v>
      </c>
      <c r="R607" s="167" t="s">
        <v>98</v>
      </c>
      <c r="S607" s="168" t="s">
        <v>222</v>
      </c>
      <c r="T607" s="172"/>
      <c r="U607" s="169"/>
      <c r="V607" s="170" t="s">
        <v>98</v>
      </c>
      <c r="W607" s="168" t="s">
        <v>226</v>
      </c>
      <c r="X607" s="170"/>
      <c r="Y607" s="168"/>
      <c r="Z607" s="235"/>
      <c r="AA607" s="235"/>
      <c r="AB607" s="235"/>
      <c r="AC607" s="235"/>
      <c r="AD607" s="235"/>
      <c r="AE607" s="235"/>
      <c r="AF607" s="235"/>
      <c r="AG607" s="246"/>
      <c r="AH607" s="255" t="s">
        <v>98</v>
      </c>
      <c r="AI607" s="151" t="s">
        <v>220</v>
      </c>
      <c r="AJ607" s="151"/>
      <c r="AK607" s="175"/>
      <c r="AL607" s="1273"/>
      <c r="AM607" s="1274"/>
      <c r="AN607" s="1274"/>
      <c r="AO607" s="1275"/>
    </row>
    <row r="608" spans="1:41" ht="19.5" hidden="1" customHeight="1">
      <c r="A608" s="135" t="s">
        <v>196</v>
      </c>
      <c r="B608" s="135" t="s">
        <v>132</v>
      </c>
      <c r="C608" s="135" t="s">
        <v>196</v>
      </c>
      <c r="D608" s="135" t="s">
        <v>196</v>
      </c>
      <c r="E608" s="135" t="s">
        <v>196</v>
      </c>
      <c r="F608" s="135" t="s">
        <v>196</v>
      </c>
      <c r="G608" s="135" t="s">
        <v>196</v>
      </c>
      <c r="H608" s="135" t="s">
        <v>196</v>
      </c>
      <c r="I608" s="135" t="s">
        <v>196</v>
      </c>
      <c r="J608" s="176"/>
      <c r="K608" s="177"/>
      <c r="L608" s="178"/>
      <c r="M608" s="179"/>
      <c r="N608" s="160"/>
      <c r="O608" s="180"/>
      <c r="P608" s="191"/>
      <c r="Q608" s="192" t="s">
        <v>227</v>
      </c>
      <c r="R608" s="182" t="s">
        <v>98</v>
      </c>
      <c r="S608" s="183" t="s">
        <v>222</v>
      </c>
      <c r="T608" s="184"/>
      <c r="U608" s="185"/>
      <c r="V608" s="186" t="s">
        <v>98</v>
      </c>
      <c r="W608" s="183" t="s">
        <v>226</v>
      </c>
      <c r="X608" s="186"/>
      <c r="Y608" s="183"/>
      <c r="Z608" s="187"/>
      <c r="AA608" s="187"/>
      <c r="AB608" s="187"/>
      <c r="AC608" s="187"/>
      <c r="AD608" s="187"/>
      <c r="AE608" s="187"/>
      <c r="AF608" s="187"/>
      <c r="AG608" s="193"/>
      <c r="AH608" s="150" t="s">
        <v>98</v>
      </c>
      <c r="AI608" s="158" t="s">
        <v>224</v>
      </c>
      <c r="AJ608" s="189"/>
      <c r="AK608" s="190"/>
      <c r="AL608" s="1276"/>
      <c r="AM608" s="1277"/>
      <c r="AN608" s="1277"/>
      <c r="AO608" s="1278"/>
    </row>
    <row r="609" spans="1:41" ht="18.75" hidden="1" customHeight="1">
      <c r="A609" s="135" t="s">
        <v>196</v>
      </c>
      <c r="B609" s="135" t="s">
        <v>132</v>
      </c>
      <c r="C609" s="135" t="s">
        <v>196</v>
      </c>
      <c r="D609" s="135" t="s">
        <v>196</v>
      </c>
      <c r="E609" s="135" t="s">
        <v>196</v>
      </c>
      <c r="F609" s="135" t="s">
        <v>196</v>
      </c>
      <c r="G609" s="135" t="s">
        <v>196</v>
      </c>
      <c r="H609" s="135" t="s">
        <v>196</v>
      </c>
      <c r="I609" s="135" t="s">
        <v>196</v>
      </c>
      <c r="J609" s="176"/>
      <c r="K609" s="177"/>
      <c r="L609" s="178"/>
      <c r="M609" s="179"/>
      <c r="N609" s="191"/>
      <c r="O609" s="179"/>
      <c r="P609" s="160"/>
      <c r="Q609" s="271" t="s">
        <v>460</v>
      </c>
      <c r="R609" s="237" t="s">
        <v>98</v>
      </c>
      <c r="S609" s="199" t="s">
        <v>282</v>
      </c>
      <c r="T609" s="238"/>
      <c r="U609" s="266"/>
      <c r="V609" s="239" t="s">
        <v>98</v>
      </c>
      <c r="W609" s="199" t="s">
        <v>358</v>
      </c>
      <c r="X609" s="244"/>
      <c r="Y609" s="238"/>
      <c r="Z609" s="238"/>
      <c r="AA609" s="238"/>
      <c r="AB609" s="238"/>
      <c r="AC609" s="238"/>
      <c r="AD609" s="238"/>
      <c r="AE609" s="238"/>
      <c r="AF609" s="238"/>
      <c r="AG609" s="272"/>
      <c r="AH609" s="137"/>
      <c r="AI609" s="137"/>
      <c r="AJ609" s="137"/>
      <c r="AK609" s="190"/>
      <c r="AL609" s="1276"/>
      <c r="AM609" s="1277"/>
      <c r="AN609" s="1277"/>
      <c r="AO609" s="1278"/>
    </row>
    <row r="610" spans="1:41" ht="18.75" hidden="1" customHeight="1">
      <c r="A610" s="135" t="s">
        <v>196</v>
      </c>
      <c r="B610" s="135" t="s">
        <v>132</v>
      </c>
      <c r="C610" s="135" t="s">
        <v>196</v>
      </c>
      <c r="D610" s="135" t="s">
        <v>196</v>
      </c>
      <c r="E610" s="135" t="s">
        <v>196</v>
      </c>
      <c r="F610" s="135" t="s">
        <v>196</v>
      </c>
      <c r="G610" s="135" t="s">
        <v>196</v>
      </c>
      <c r="H610" s="135" t="s">
        <v>196</v>
      </c>
      <c r="I610" s="135" t="s">
        <v>196</v>
      </c>
      <c r="J610" s="176"/>
      <c r="K610" s="177"/>
      <c r="L610" s="178"/>
      <c r="M610" s="179"/>
      <c r="N610" s="191"/>
      <c r="O610" s="179"/>
      <c r="P610" s="160"/>
      <c r="Q610" s="198" t="s">
        <v>461</v>
      </c>
      <c r="R610" s="182" t="s">
        <v>98</v>
      </c>
      <c r="S610" s="183" t="s">
        <v>282</v>
      </c>
      <c r="T610" s="184"/>
      <c r="U610" s="185"/>
      <c r="V610" s="186" t="s">
        <v>98</v>
      </c>
      <c r="W610" s="183" t="s">
        <v>358</v>
      </c>
      <c r="X610" s="204"/>
      <c r="Y610" s="184"/>
      <c r="Z610" s="184"/>
      <c r="AA610" s="184"/>
      <c r="AB610" s="184"/>
      <c r="AC610" s="184"/>
      <c r="AD610" s="184"/>
      <c r="AE610" s="184"/>
      <c r="AF610" s="184"/>
      <c r="AG610" s="197"/>
      <c r="AH610" s="194"/>
      <c r="AI610" s="189"/>
      <c r="AJ610" s="189"/>
      <c r="AK610" s="190"/>
      <c r="AL610" s="1276"/>
      <c r="AM610" s="1277"/>
      <c r="AN610" s="1277"/>
      <c r="AO610" s="1278"/>
    </row>
    <row r="611" spans="1:41" ht="18.75" hidden="1" customHeight="1">
      <c r="A611" s="135" t="s">
        <v>196</v>
      </c>
      <c r="B611" s="135" t="s">
        <v>132</v>
      </c>
      <c r="C611" s="135" t="s">
        <v>196</v>
      </c>
      <c r="D611" s="135" t="s">
        <v>196</v>
      </c>
      <c r="E611" s="135" t="s">
        <v>196</v>
      </c>
      <c r="F611" s="135" t="s">
        <v>196</v>
      </c>
      <c r="G611" s="135" t="s">
        <v>196</v>
      </c>
      <c r="H611" s="135" t="s">
        <v>196</v>
      </c>
      <c r="I611" s="135" t="s">
        <v>196</v>
      </c>
      <c r="J611" s="176"/>
      <c r="K611" s="177"/>
      <c r="L611" s="178"/>
      <c r="M611" s="179"/>
      <c r="N611" s="191"/>
      <c r="O611" s="179"/>
      <c r="P611" s="160"/>
      <c r="Q611" s="198" t="s">
        <v>403</v>
      </c>
      <c r="R611" s="182" t="s">
        <v>98</v>
      </c>
      <c r="S611" s="183" t="s">
        <v>217</v>
      </c>
      <c r="T611" s="184"/>
      <c r="U611" s="186" t="s">
        <v>98</v>
      </c>
      <c r="V611" s="183" t="s">
        <v>232</v>
      </c>
      <c r="W611" s="187"/>
      <c r="X611" s="187"/>
      <c r="Y611" s="187"/>
      <c r="Z611" s="184"/>
      <c r="AA611" s="184"/>
      <c r="AB611" s="184"/>
      <c r="AC611" s="184"/>
      <c r="AD611" s="184"/>
      <c r="AE611" s="184"/>
      <c r="AF611" s="184"/>
      <c r="AG611" s="197"/>
      <c r="AH611" s="194"/>
      <c r="AI611" s="189"/>
      <c r="AJ611" s="189"/>
      <c r="AK611" s="190"/>
      <c r="AL611" s="1276"/>
      <c r="AM611" s="1277"/>
      <c r="AN611" s="1277"/>
      <c r="AO611" s="1278"/>
    </row>
    <row r="612" spans="1:41" ht="18.75" hidden="1" customHeight="1">
      <c r="A612" s="135" t="s">
        <v>196</v>
      </c>
      <c r="B612" s="135" t="s">
        <v>132</v>
      </c>
      <c r="C612" s="135" t="s">
        <v>196</v>
      </c>
      <c r="D612" s="135" t="s">
        <v>196</v>
      </c>
      <c r="E612" s="135" t="s">
        <v>196</v>
      </c>
      <c r="F612" s="135" t="s">
        <v>196</v>
      </c>
      <c r="G612" s="135" t="s">
        <v>196</v>
      </c>
      <c r="H612" s="135" t="s">
        <v>196</v>
      </c>
      <c r="I612" s="135" t="s">
        <v>196</v>
      </c>
      <c r="J612" s="176"/>
      <c r="K612" s="177"/>
      <c r="L612" s="178"/>
      <c r="M612" s="179"/>
      <c r="N612" s="191"/>
      <c r="O612" s="179"/>
      <c r="P612" s="160"/>
      <c r="Q612" s="198" t="s">
        <v>406</v>
      </c>
      <c r="R612" s="182" t="s">
        <v>98</v>
      </c>
      <c r="S612" s="183" t="s">
        <v>285</v>
      </c>
      <c r="T612" s="184"/>
      <c r="U612" s="185"/>
      <c r="V612" s="186" t="s">
        <v>98</v>
      </c>
      <c r="W612" s="183" t="s">
        <v>286</v>
      </c>
      <c r="X612" s="187"/>
      <c r="Y612" s="187"/>
      <c r="Z612" s="184"/>
      <c r="AA612" s="184"/>
      <c r="AB612" s="184"/>
      <c r="AC612" s="184"/>
      <c r="AD612" s="184"/>
      <c r="AE612" s="184"/>
      <c r="AF612" s="184"/>
      <c r="AG612" s="197"/>
      <c r="AH612" s="189"/>
      <c r="AI612" s="189"/>
      <c r="AJ612" s="189"/>
      <c r="AK612" s="190"/>
      <c r="AL612" s="1276"/>
      <c r="AM612" s="1277"/>
      <c r="AN612" s="1277"/>
      <c r="AO612" s="1278"/>
    </row>
    <row r="613" spans="1:41" ht="19.5" hidden="1" customHeight="1">
      <c r="A613" s="135" t="s">
        <v>196</v>
      </c>
      <c r="B613" s="135" t="s">
        <v>132</v>
      </c>
      <c r="C613" s="135" t="s">
        <v>196</v>
      </c>
      <c r="D613" s="135" t="s">
        <v>196</v>
      </c>
      <c r="E613" s="135" t="s">
        <v>196</v>
      </c>
      <c r="F613" s="135" t="s">
        <v>196</v>
      </c>
      <c r="G613" s="135" t="s">
        <v>196</v>
      </c>
      <c r="H613" s="135" t="s">
        <v>196</v>
      </c>
      <c r="I613" s="135" t="s">
        <v>196</v>
      </c>
      <c r="J613" s="176"/>
      <c r="K613" s="177"/>
      <c r="L613" s="178"/>
      <c r="M613" s="179"/>
      <c r="N613" s="160"/>
      <c r="O613" s="180"/>
      <c r="P613" s="191"/>
      <c r="Q613" s="192" t="s">
        <v>50</v>
      </c>
      <c r="R613" s="182" t="s">
        <v>98</v>
      </c>
      <c r="S613" s="183" t="s">
        <v>217</v>
      </c>
      <c r="T613" s="183"/>
      <c r="U613" s="186" t="s">
        <v>98</v>
      </c>
      <c r="V613" s="183" t="s">
        <v>232</v>
      </c>
      <c r="W613" s="183"/>
      <c r="X613" s="187"/>
      <c r="Y613" s="183"/>
      <c r="Z613" s="187"/>
      <c r="AA613" s="187"/>
      <c r="AB613" s="187"/>
      <c r="AC613" s="187"/>
      <c r="AD613" s="187"/>
      <c r="AE613" s="187"/>
      <c r="AF613" s="187"/>
      <c r="AG613" s="193"/>
      <c r="AH613" s="189"/>
      <c r="AI613" s="189"/>
      <c r="AJ613" s="189"/>
      <c r="AK613" s="190"/>
      <c r="AL613" s="1276"/>
      <c r="AM613" s="1277"/>
      <c r="AN613" s="1277"/>
      <c r="AO613" s="1278"/>
    </row>
    <row r="614" spans="1:41" ht="18.75" hidden="1" customHeight="1">
      <c r="A614" s="135" t="s">
        <v>196</v>
      </c>
      <c r="B614" s="135" t="s">
        <v>132</v>
      </c>
      <c r="C614" s="135" t="s">
        <v>196</v>
      </c>
      <c r="D614" s="135" t="s">
        <v>196</v>
      </c>
      <c r="E614" s="135" t="s">
        <v>196</v>
      </c>
      <c r="F614" s="135" t="s">
        <v>196</v>
      </c>
      <c r="G614" s="135" t="s">
        <v>196</v>
      </c>
      <c r="H614" s="135" t="s">
        <v>196</v>
      </c>
      <c r="I614" s="135" t="s">
        <v>196</v>
      </c>
      <c r="J614" s="176"/>
      <c r="K614" s="177"/>
      <c r="L614" s="178"/>
      <c r="M614" s="179"/>
      <c r="N614" s="191"/>
      <c r="O614" s="179"/>
      <c r="P614" s="160"/>
      <c r="Q614" s="198" t="s">
        <v>309</v>
      </c>
      <c r="R614" s="182" t="s">
        <v>98</v>
      </c>
      <c r="S614" s="183" t="s">
        <v>217</v>
      </c>
      <c r="T614" s="184"/>
      <c r="U614" s="186" t="s">
        <v>98</v>
      </c>
      <c r="V614" s="183" t="s">
        <v>232</v>
      </c>
      <c r="W614" s="187"/>
      <c r="X614" s="187"/>
      <c r="Y614" s="187"/>
      <c r="Z614" s="184"/>
      <c r="AA614" s="184"/>
      <c r="AB614" s="184"/>
      <c r="AC614" s="184"/>
      <c r="AD614" s="184"/>
      <c r="AE614" s="184"/>
      <c r="AF614" s="184"/>
      <c r="AG614" s="197"/>
      <c r="AH614" s="194"/>
      <c r="AI614" s="189"/>
      <c r="AJ614" s="189"/>
      <c r="AK614" s="190"/>
      <c r="AL614" s="1276"/>
      <c r="AM614" s="1277"/>
      <c r="AN614" s="1277"/>
      <c r="AO614" s="1278"/>
    </row>
    <row r="615" spans="1:41" ht="18.75" hidden="1" customHeight="1">
      <c r="A615" s="135" t="s">
        <v>196</v>
      </c>
      <c r="B615" s="135" t="s">
        <v>132</v>
      </c>
      <c r="C615" s="135" t="s">
        <v>196</v>
      </c>
      <c r="D615" s="135" t="s">
        <v>196</v>
      </c>
      <c r="E615" s="135" t="s">
        <v>196</v>
      </c>
      <c r="F615" s="135" t="s">
        <v>196</v>
      </c>
      <c r="G615" s="135" t="s">
        <v>196</v>
      </c>
      <c r="H615" s="135" t="s">
        <v>196</v>
      </c>
      <c r="I615" s="135" t="s">
        <v>196</v>
      </c>
      <c r="J615" s="176"/>
      <c r="K615" s="177"/>
      <c r="L615" s="178"/>
      <c r="M615" s="179"/>
      <c r="N615" s="191"/>
      <c r="O615" s="179"/>
      <c r="P615" s="160"/>
      <c r="Q615" s="198" t="s">
        <v>418</v>
      </c>
      <c r="R615" s="182" t="s">
        <v>98</v>
      </c>
      <c r="S615" s="183" t="s">
        <v>217</v>
      </c>
      <c r="T615" s="183"/>
      <c r="U615" s="186" t="s">
        <v>98</v>
      </c>
      <c r="V615" s="183" t="s">
        <v>229</v>
      </c>
      <c r="W615" s="183"/>
      <c r="X615" s="186" t="s">
        <v>98</v>
      </c>
      <c r="Y615" s="183" t="s">
        <v>230</v>
      </c>
      <c r="Z615" s="187"/>
      <c r="AA615" s="184"/>
      <c r="AB615" s="184"/>
      <c r="AC615" s="184"/>
      <c r="AD615" s="184"/>
      <c r="AE615" s="184"/>
      <c r="AF615" s="184"/>
      <c r="AG615" s="197"/>
      <c r="AH615" s="194"/>
      <c r="AI615" s="189"/>
      <c r="AJ615" s="189"/>
      <c r="AK615" s="190"/>
      <c r="AL615" s="1276"/>
      <c r="AM615" s="1277"/>
      <c r="AN615" s="1277"/>
      <c r="AO615" s="1278"/>
    </row>
    <row r="616" spans="1:41" ht="18.75" hidden="1" customHeight="1">
      <c r="A616" s="135" t="s">
        <v>196</v>
      </c>
      <c r="B616" s="135" t="s">
        <v>132</v>
      </c>
      <c r="C616" s="135" t="s">
        <v>196</v>
      </c>
      <c r="D616" s="135" t="s">
        <v>196</v>
      </c>
      <c r="E616" s="135" t="s">
        <v>196</v>
      </c>
      <c r="F616" s="135" t="s">
        <v>196</v>
      </c>
      <c r="G616" s="135" t="s">
        <v>196</v>
      </c>
      <c r="H616" s="135" t="s">
        <v>196</v>
      </c>
      <c r="I616" s="135" t="s">
        <v>196</v>
      </c>
      <c r="J616" s="176"/>
      <c r="K616" s="177"/>
      <c r="L616" s="178"/>
      <c r="M616" s="179"/>
      <c r="N616" s="191"/>
      <c r="O616" s="179"/>
      <c r="P616" s="160"/>
      <c r="Q616" s="1263" t="s">
        <v>440</v>
      </c>
      <c r="R616" s="205" t="s">
        <v>98</v>
      </c>
      <c r="S616" s="206" t="s">
        <v>334</v>
      </c>
      <c r="T616" s="206"/>
      <c r="U616" s="202"/>
      <c r="V616" s="202"/>
      <c r="W616" s="202"/>
      <c r="X616" s="202"/>
      <c r="Y616" s="210" t="s">
        <v>98</v>
      </c>
      <c r="Z616" s="206" t="s">
        <v>335</v>
      </c>
      <c r="AA616" s="202"/>
      <c r="AB616" s="202"/>
      <c r="AC616" s="202"/>
      <c r="AD616" s="202"/>
      <c r="AE616" s="202"/>
      <c r="AF616" s="202"/>
      <c r="AG616" s="203"/>
      <c r="AH616" s="194"/>
      <c r="AI616" s="189"/>
      <c r="AJ616" s="189"/>
      <c r="AK616" s="190"/>
      <c r="AL616" s="1276"/>
      <c r="AM616" s="1277"/>
      <c r="AN616" s="1277"/>
      <c r="AO616" s="1278"/>
    </row>
    <row r="617" spans="1:41" ht="18.75" hidden="1" customHeight="1">
      <c r="A617" s="135" t="s">
        <v>196</v>
      </c>
      <c r="B617" s="135" t="s">
        <v>132</v>
      </c>
      <c r="C617" s="135" t="s">
        <v>196</v>
      </c>
      <c r="D617" s="135" t="s">
        <v>196</v>
      </c>
      <c r="E617" s="135" t="s">
        <v>196</v>
      </c>
      <c r="F617" s="135" t="s">
        <v>196</v>
      </c>
      <c r="G617" s="135" t="s">
        <v>196</v>
      </c>
      <c r="H617" s="135" t="s">
        <v>196</v>
      </c>
      <c r="I617" s="135" t="s">
        <v>196</v>
      </c>
      <c r="J617" s="176"/>
      <c r="K617" s="177"/>
      <c r="L617" s="178"/>
      <c r="M617" s="179"/>
      <c r="N617" s="191"/>
      <c r="O617" s="150" t="s">
        <v>98</v>
      </c>
      <c r="P617" s="160" t="s">
        <v>462</v>
      </c>
      <c r="Q617" s="1265"/>
      <c r="R617" s="237" t="s">
        <v>98</v>
      </c>
      <c r="S617" s="199" t="s">
        <v>367</v>
      </c>
      <c r="T617" s="250"/>
      <c r="U617" s="250"/>
      <c r="V617" s="250"/>
      <c r="W617" s="250"/>
      <c r="X617" s="250"/>
      <c r="Y617" s="250"/>
      <c r="Z617" s="244"/>
      <c r="AA617" s="250"/>
      <c r="AB617" s="250"/>
      <c r="AC617" s="250"/>
      <c r="AD617" s="250"/>
      <c r="AE617" s="250"/>
      <c r="AF617" s="250"/>
      <c r="AG617" s="257"/>
      <c r="AH617" s="194"/>
      <c r="AI617" s="189"/>
      <c r="AJ617" s="189"/>
      <c r="AK617" s="190"/>
      <c r="AL617" s="1276"/>
      <c r="AM617" s="1277"/>
      <c r="AN617" s="1277"/>
      <c r="AO617" s="1278"/>
    </row>
    <row r="618" spans="1:41" ht="18.75" hidden="1" customHeight="1">
      <c r="A618" s="135" t="s">
        <v>196</v>
      </c>
      <c r="B618" s="135" t="s">
        <v>132</v>
      </c>
      <c r="C618" s="135" t="s">
        <v>196</v>
      </c>
      <c r="D618" s="135" t="s">
        <v>196</v>
      </c>
      <c r="E618" s="135" t="s">
        <v>196</v>
      </c>
      <c r="F618" s="135" t="s">
        <v>196</v>
      </c>
      <c r="G618" s="135" t="s">
        <v>196</v>
      </c>
      <c r="H618" s="135" t="s">
        <v>196</v>
      </c>
      <c r="I618" s="135" t="s">
        <v>196</v>
      </c>
      <c r="J618" s="176"/>
      <c r="K618" s="177"/>
      <c r="L618" s="178"/>
      <c r="M618" s="179"/>
      <c r="N618" s="191"/>
      <c r="O618" s="179"/>
      <c r="P618" s="160" t="s">
        <v>437</v>
      </c>
      <c r="Q618" s="201" t="s">
        <v>255</v>
      </c>
      <c r="R618" s="182" t="s">
        <v>98</v>
      </c>
      <c r="S618" s="183" t="s">
        <v>217</v>
      </c>
      <c r="T618" s="183"/>
      <c r="U618" s="186" t="s">
        <v>98</v>
      </c>
      <c r="V618" s="183" t="s">
        <v>229</v>
      </c>
      <c r="W618" s="183"/>
      <c r="X618" s="186" t="s">
        <v>98</v>
      </c>
      <c r="Y618" s="183" t="s">
        <v>230</v>
      </c>
      <c r="Z618" s="187"/>
      <c r="AA618" s="187"/>
      <c r="AB618" s="187"/>
      <c r="AC618" s="187"/>
      <c r="AD618" s="202"/>
      <c r="AE618" s="202"/>
      <c r="AF618" s="202"/>
      <c r="AG618" s="203"/>
      <c r="AH618" s="194"/>
      <c r="AI618" s="189"/>
      <c r="AJ618" s="189"/>
      <c r="AK618" s="190"/>
      <c r="AL618" s="1276"/>
      <c r="AM618" s="1277"/>
      <c r="AN618" s="1277"/>
      <c r="AO618" s="1278"/>
    </row>
    <row r="619" spans="1:41" ht="18.75" hidden="1" customHeight="1">
      <c r="A619" s="135" t="s">
        <v>196</v>
      </c>
      <c r="B619" s="135" t="s">
        <v>132</v>
      </c>
      <c r="C619" s="135" t="s">
        <v>196</v>
      </c>
      <c r="D619" s="135" t="s">
        <v>196</v>
      </c>
      <c r="E619" s="135" t="s">
        <v>196</v>
      </c>
      <c r="F619" s="135" t="s">
        <v>196</v>
      </c>
      <c r="G619" s="135" t="s">
        <v>196</v>
      </c>
      <c r="H619" s="135" t="s">
        <v>196</v>
      </c>
      <c r="I619" s="135" t="s">
        <v>196</v>
      </c>
      <c r="J619" s="176"/>
      <c r="K619" s="177"/>
      <c r="L619" s="178"/>
      <c r="M619" s="179"/>
      <c r="N619" s="191"/>
      <c r="O619" s="150" t="s">
        <v>98</v>
      </c>
      <c r="P619" s="160" t="s">
        <v>463</v>
      </c>
      <c r="Q619" s="1263" t="s">
        <v>341</v>
      </c>
      <c r="R619" s="205" t="s">
        <v>98</v>
      </c>
      <c r="S619" s="206" t="s">
        <v>368</v>
      </c>
      <c r="T619" s="248"/>
      <c r="U619" s="249"/>
      <c r="V619" s="210" t="s">
        <v>98</v>
      </c>
      <c r="W619" s="206" t="s">
        <v>369</v>
      </c>
      <c r="X619" s="202"/>
      <c r="Y619" s="202"/>
      <c r="Z619" s="210" t="s">
        <v>98</v>
      </c>
      <c r="AA619" s="206" t="s">
        <v>370</v>
      </c>
      <c r="AB619" s="202"/>
      <c r="AC619" s="202"/>
      <c r="AD619" s="202"/>
      <c r="AE619" s="202"/>
      <c r="AF619" s="202"/>
      <c r="AG619" s="203"/>
      <c r="AH619" s="194"/>
      <c r="AI619" s="189"/>
      <c r="AJ619" s="189"/>
      <c r="AK619" s="190"/>
      <c r="AL619" s="1276"/>
      <c r="AM619" s="1277"/>
      <c r="AN619" s="1277"/>
      <c r="AO619" s="1278"/>
    </row>
    <row r="620" spans="1:41" ht="18.75" hidden="1" customHeight="1">
      <c r="A620" s="135" t="s">
        <v>196</v>
      </c>
      <c r="B620" s="135" t="s">
        <v>132</v>
      </c>
      <c r="C620" s="135" t="s">
        <v>196</v>
      </c>
      <c r="D620" s="135" t="s">
        <v>196</v>
      </c>
      <c r="E620" s="135" t="s">
        <v>196</v>
      </c>
      <c r="F620" s="135" t="s">
        <v>196</v>
      </c>
      <c r="G620" s="135" t="s">
        <v>196</v>
      </c>
      <c r="H620" s="135" t="s">
        <v>196</v>
      </c>
      <c r="I620" s="135" t="s">
        <v>196</v>
      </c>
      <c r="J620" s="157" t="s">
        <v>98</v>
      </c>
      <c r="K620" s="177">
        <v>23</v>
      </c>
      <c r="L620" s="178" t="s">
        <v>416</v>
      </c>
      <c r="M620" s="150" t="s">
        <v>98</v>
      </c>
      <c r="N620" s="191" t="s">
        <v>464</v>
      </c>
      <c r="O620" s="179"/>
      <c r="P620" s="160" t="s">
        <v>465</v>
      </c>
      <c r="Q620" s="1265"/>
      <c r="R620" s="237" t="s">
        <v>98</v>
      </c>
      <c r="S620" s="199" t="s">
        <v>371</v>
      </c>
      <c r="T620" s="250"/>
      <c r="U620" s="250"/>
      <c r="V620" s="250"/>
      <c r="W620" s="250"/>
      <c r="X620" s="250"/>
      <c r="Y620" s="250"/>
      <c r="Z620" s="239" t="s">
        <v>98</v>
      </c>
      <c r="AA620" s="199" t="s">
        <v>372</v>
      </c>
      <c r="AB620" s="244"/>
      <c r="AC620" s="250"/>
      <c r="AD620" s="250"/>
      <c r="AE620" s="250"/>
      <c r="AF620" s="250"/>
      <c r="AG620" s="257"/>
      <c r="AH620" s="194"/>
      <c r="AI620" s="189"/>
      <c r="AJ620" s="189"/>
      <c r="AK620" s="190"/>
      <c r="AL620" s="1276"/>
      <c r="AM620" s="1277"/>
      <c r="AN620" s="1277"/>
      <c r="AO620" s="1278"/>
    </row>
    <row r="621" spans="1:41" ht="18.75" hidden="1" customHeight="1">
      <c r="A621" s="135" t="s">
        <v>196</v>
      </c>
      <c r="B621" s="135" t="s">
        <v>132</v>
      </c>
      <c r="C621" s="135" t="s">
        <v>196</v>
      </c>
      <c r="D621" s="135" t="s">
        <v>196</v>
      </c>
      <c r="E621" s="135" t="s">
        <v>196</v>
      </c>
      <c r="F621" s="135" t="s">
        <v>196</v>
      </c>
      <c r="G621" s="135" t="s">
        <v>196</v>
      </c>
      <c r="H621" s="135" t="s">
        <v>196</v>
      </c>
      <c r="I621" s="135" t="s">
        <v>196</v>
      </c>
      <c r="J621" s="176"/>
      <c r="K621" s="177"/>
      <c r="L621" s="178"/>
      <c r="M621" s="179"/>
      <c r="N621" s="191"/>
      <c r="O621" s="150" t="s">
        <v>98</v>
      </c>
      <c r="P621" s="160" t="s">
        <v>466</v>
      </c>
      <c r="Q621" s="195" t="s">
        <v>69</v>
      </c>
      <c r="R621" s="182" t="s">
        <v>98</v>
      </c>
      <c r="S621" s="183" t="s">
        <v>217</v>
      </c>
      <c r="T621" s="183"/>
      <c r="U621" s="186" t="s">
        <v>98</v>
      </c>
      <c r="V621" s="183" t="s">
        <v>258</v>
      </c>
      <c r="W621" s="183"/>
      <c r="X621" s="186" t="s">
        <v>98</v>
      </c>
      <c r="Y621" s="183" t="s">
        <v>315</v>
      </c>
      <c r="Z621" s="204"/>
      <c r="AA621" s="186" t="s">
        <v>98</v>
      </c>
      <c r="AB621" s="183" t="s">
        <v>259</v>
      </c>
      <c r="AC621" s="204"/>
      <c r="AD621" s="204"/>
      <c r="AE621" s="204"/>
      <c r="AF621" s="204"/>
      <c r="AG621" s="247"/>
      <c r="AH621" s="194"/>
      <c r="AI621" s="189"/>
      <c r="AJ621" s="189"/>
      <c r="AK621" s="190"/>
      <c r="AL621" s="1276"/>
      <c r="AM621" s="1277"/>
      <c r="AN621" s="1277"/>
      <c r="AO621" s="1278"/>
    </row>
    <row r="622" spans="1:41" ht="18.75" hidden="1" customHeight="1">
      <c r="A622" s="135" t="s">
        <v>196</v>
      </c>
      <c r="B622" s="135" t="s">
        <v>132</v>
      </c>
      <c r="C622" s="135" t="s">
        <v>196</v>
      </c>
      <c r="D622" s="135" t="s">
        <v>196</v>
      </c>
      <c r="E622" s="135" t="s">
        <v>196</v>
      </c>
      <c r="F622" s="135" t="s">
        <v>196</v>
      </c>
      <c r="G622" s="135" t="s">
        <v>196</v>
      </c>
      <c r="H622" s="135" t="s">
        <v>196</v>
      </c>
      <c r="I622" s="135" t="s">
        <v>196</v>
      </c>
      <c r="J622" s="176"/>
      <c r="K622" s="177"/>
      <c r="L622" s="178"/>
      <c r="M622" s="179"/>
      <c r="N622" s="191"/>
      <c r="O622" s="179"/>
      <c r="P622" s="160" t="s">
        <v>443</v>
      </c>
      <c r="Q622" s="1257" t="s">
        <v>414</v>
      </c>
      <c r="R622" s="1291" t="s">
        <v>98</v>
      </c>
      <c r="S622" s="1292" t="s">
        <v>217</v>
      </c>
      <c r="T622" s="1292"/>
      <c r="U622" s="1293" t="s">
        <v>98</v>
      </c>
      <c r="V622" s="1292" t="s">
        <v>232</v>
      </c>
      <c r="W622" s="1292"/>
      <c r="X622" s="206"/>
      <c r="Y622" s="206"/>
      <c r="Z622" s="206"/>
      <c r="AA622" s="206"/>
      <c r="AB622" s="206"/>
      <c r="AC622" s="206"/>
      <c r="AD622" s="206"/>
      <c r="AE622" s="206"/>
      <c r="AF622" s="206"/>
      <c r="AG622" s="251"/>
      <c r="AH622" s="194"/>
      <c r="AI622" s="189"/>
      <c r="AJ622" s="189"/>
      <c r="AK622" s="190"/>
      <c r="AL622" s="1276"/>
      <c r="AM622" s="1277"/>
      <c r="AN622" s="1277"/>
      <c r="AO622" s="1278"/>
    </row>
    <row r="623" spans="1:41" ht="18.75" hidden="1" customHeight="1">
      <c r="A623" s="135" t="s">
        <v>196</v>
      </c>
      <c r="B623" s="135" t="s">
        <v>132</v>
      </c>
      <c r="C623" s="135" t="s">
        <v>196</v>
      </c>
      <c r="D623" s="135" t="s">
        <v>196</v>
      </c>
      <c r="E623" s="135" t="s">
        <v>196</v>
      </c>
      <c r="F623" s="135" t="s">
        <v>196</v>
      </c>
      <c r="G623" s="135" t="s">
        <v>196</v>
      </c>
      <c r="H623" s="135" t="s">
        <v>196</v>
      </c>
      <c r="I623" s="135" t="s">
        <v>196</v>
      </c>
      <c r="J623" s="176"/>
      <c r="K623" s="177"/>
      <c r="L623" s="178"/>
      <c r="M623" s="179"/>
      <c r="N623" s="191"/>
      <c r="O623" s="150" t="s">
        <v>98</v>
      </c>
      <c r="P623" s="160" t="s">
        <v>386</v>
      </c>
      <c r="Q623" s="1279"/>
      <c r="R623" s="1291"/>
      <c r="S623" s="1292"/>
      <c r="T623" s="1292"/>
      <c r="U623" s="1293"/>
      <c r="V623" s="1292"/>
      <c r="W623" s="1292"/>
      <c r="X623" s="199"/>
      <c r="Y623" s="199"/>
      <c r="Z623" s="199"/>
      <c r="AA623" s="199"/>
      <c r="AB623" s="199"/>
      <c r="AC623" s="199"/>
      <c r="AD623" s="199"/>
      <c r="AE623" s="199"/>
      <c r="AF623" s="199"/>
      <c r="AG623" s="252"/>
      <c r="AH623" s="194"/>
      <c r="AI623" s="189"/>
      <c r="AJ623" s="189"/>
      <c r="AK623" s="190"/>
      <c r="AL623" s="1276"/>
      <c r="AM623" s="1277"/>
      <c r="AN623" s="1277"/>
      <c r="AO623" s="1278"/>
    </row>
    <row r="624" spans="1:41" ht="18.75" hidden="1" customHeight="1">
      <c r="A624" s="135" t="s">
        <v>196</v>
      </c>
      <c r="B624" s="135" t="s">
        <v>132</v>
      </c>
      <c r="C624" s="135" t="s">
        <v>196</v>
      </c>
      <c r="D624" s="135" t="s">
        <v>196</v>
      </c>
      <c r="E624" s="135" t="s">
        <v>196</v>
      </c>
      <c r="F624" s="135" t="s">
        <v>196</v>
      </c>
      <c r="G624" s="135" t="s">
        <v>196</v>
      </c>
      <c r="H624" s="135" t="s">
        <v>196</v>
      </c>
      <c r="I624" s="135" t="s">
        <v>196</v>
      </c>
      <c r="J624" s="176"/>
      <c r="K624" s="177"/>
      <c r="L624" s="178"/>
      <c r="M624" s="179"/>
      <c r="N624" s="160"/>
      <c r="O624" s="180"/>
      <c r="P624" s="191"/>
      <c r="Q624" s="1257" t="s">
        <v>260</v>
      </c>
      <c r="R624" s="205" t="s">
        <v>98</v>
      </c>
      <c r="S624" s="206" t="s">
        <v>217</v>
      </c>
      <c r="T624" s="206"/>
      <c r="U624" s="207"/>
      <c r="V624" s="208"/>
      <c r="W624" s="208"/>
      <c r="X624" s="207"/>
      <c r="Y624" s="208"/>
      <c r="Z624" s="209"/>
      <c r="AA624" s="207"/>
      <c r="AB624" s="208"/>
      <c r="AC624" s="209"/>
      <c r="AD624" s="210" t="s">
        <v>98</v>
      </c>
      <c r="AE624" s="206" t="s">
        <v>261</v>
      </c>
      <c r="AF624" s="202"/>
      <c r="AG624" s="203"/>
      <c r="AH624" s="189"/>
      <c r="AI624" s="189"/>
      <c r="AJ624" s="189"/>
      <c r="AK624" s="190"/>
      <c r="AL624" s="1276"/>
      <c r="AM624" s="1277"/>
      <c r="AN624" s="1277"/>
      <c r="AO624" s="1278"/>
    </row>
    <row r="625" spans="1:41" ht="18.75" hidden="1" customHeight="1">
      <c r="A625" s="135" t="s">
        <v>196</v>
      </c>
      <c r="B625" s="135" t="s">
        <v>132</v>
      </c>
      <c r="C625" s="135" t="s">
        <v>196</v>
      </c>
      <c r="D625" s="135" t="s">
        <v>196</v>
      </c>
      <c r="E625" s="135" t="s">
        <v>196</v>
      </c>
      <c r="F625" s="135" t="s">
        <v>196</v>
      </c>
      <c r="G625" s="135" t="s">
        <v>196</v>
      </c>
      <c r="H625" s="135" t="s">
        <v>196</v>
      </c>
      <c r="I625" s="135" t="s">
        <v>196</v>
      </c>
      <c r="J625" s="176"/>
      <c r="K625" s="177"/>
      <c r="L625" s="178"/>
      <c r="M625" s="179"/>
      <c r="N625" s="160"/>
      <c r="O625" s="180"/>
      <c r="P625" s="191"/>
      <c r="Q625" s="1258"/>
      <c r="R625" s="157" t="s">
        <v>98</v>
      </c>
      <c r="S625" s="158" t="s">
        <v>262</v>
      </c>
      <c r="T625" s="158"/>
      <c r="U625" s="150"/>
      <c r="V625" s="150" t="s">
        <v>98</v>
      </c>
      <c r="W625" s="158" t="s">
        <v>263</v>
      </c>
      <c r="X625" s="150"/>
      <c r="Y625" s="150"/>
      <c r="Z625" s="150" t="s">
        <v>98</v>
      </c>
      <c r="AA625" s="158" t="s">
        <v>264</v>
      </c>
      <c r="AB625" s="137"/>
      <c r="AC625" s="158"/>
      <c r="AD625" s="150" t="s">
        <v>98</v>
      </c>
      <c r="AE625" s="158" t="s">
        <v>265</v>
      </c>
      <c r="AF625" s="211"/>
      <c r="AG625" s="212"/>
      <c r="AH625" s="189"/>
      <c r="AI625" s="189"/>
      <c r="AJ625" s="189"/>
      <c r="AK625" s="190"/>
      <c r="AL625" s="1276"/>
      <c r="AM625" s="1277"/>
      <c r="AN625" s="1277"/>
      <c r="AO625" s="1278"/>
    </row>
    <row r="626" spans="1:41" ht="18.75" hidden="1" customHeight="1">
      <c r="A626" s="135" t="s">
        <v>196</v>
      </c>
      <c r="B626" s="135" t="s">
        <v>132</v>
      </c>
      <c r="C626" s="135" t="s">
        <v>196</v>
      </c>
      <c r="D626" s="135" t="s">
        <v>196</v>
      </c>
      <c r="E626" s="135" t="s">
        <v>196</v>
      </c>
      <c r="F626" s="135" t="s">
        <v>196</v>
      </c>
      <c r="G626" s="135" t="s">
        <v>196</v>
      </c>
      <c r="H626" s="135" t="s">
        <v>196</v>
      </c>
      <c r="I626" s="135" t="s">
        <v>196</v>
      </c>
      <c r="J626" s="176"/>
      <c r="K626" s="177"/>
      <c r="L626" s="178"/>
      <c r="M626" s="179"/>
      <c r="N626" s="160"/>
      <c r="O626" s="180"/>
      <c r="P626" s="191"/>
      <c r="Q626" s="1258"/>
      <c r="R626" s="157" t="s">
        <v>98</v>
      </c>
      <c r="S626" s="158" t="s">
        <v>266</v>
      </c>
      <c r="T626" s="158"/>
      <c r="U626" s="150"/>
      <c r="V626" s="150" t="s">
        <v>98</v>
      </c>
      <c r="W626" s="158" t="s">
        <v>267</v>
      </c>
      <c r="X626" s="150"/>
      <c r="Y626" s="150"/>
      <c r="Z626" s="150" t="s">
        <v>98</v>
      </c>
      <c r="AA626" s="158" t="s">
        <v>268</v>
      </c>
      <c r="AB626" s="137"/>
      <c r="AC626" s="158"/>
      <c r="AD626" s="150" t="s">
        <v>98</v>
      </c>
      <c r="AE626" s="158" t="s">
        <v>269</v>
      </c>
      <c r="AF626" s="211"/>
      <c r="AG626" s="212"/>
      <c r="AH626" s="189"/>
      <c r="AI626" s="189"/>
      <c r="AJ626" s="189"/>
      <c r="AK626" s="190"/>
      <c r="AL626" s="1276"/>
      <c r="AM626" s="1277"/>
      <c r="AN626" s="1277"/>
      <c r="AO626" s="1278"/>
    </row>
    <row r="627" spans="1:41" ht="18.75" hidden="1" customHeight="1">
      <c r="A627" s="135" t="s">
        <v>196</v>
      </c>
      <c r="B627" s="135" t="s">
        <v>132</v>
      </c>
      <c r="C627" s="135" t="s">
        <v>196</v>
      </c>
      <c r="D627" s="135" t="s">
        <v>196</v>
      </c>
      <c r="E627" s="135" t="s">
        <v>196</v>
      </c>
      <c r="F627" s="135" t="s">
        <v>196</v>
      </c>
      <c r="G627" s="135" t="s">
        <v>196</v>
      </c>
      <c r="H627" s="135" t="s">
        <v>196</v>
      </c>
      <c r="I627" s="135" t="s">
        <v>196</v>
      </c>
      <c r="J627" s="176"/>
      <c r="K627" s="177"/>
      <c r="L627" s="178"/>
      <c r="M627" s="179"/>
      <c r="N627" s="160"/>
      <c r="O627" s="180"/>
      <c r="P627" s="191"/>
      <c r="Q627" s="1258"/>
      <c r="R627" s="157" t="s">
        <v>98</v>
      </c>
      <c r="S627" s="158" t="s">
        <v>270</v>
      </c>
      <c r="T627" s="158"/>
      <c r="U627" s="150"/>
      <c r="V627" s="150" t="s">
        <v>98</v>
      </c>
      <c r="W627" s="158" t="s">
        <v>271</v>
      </c>
      <c r="X627" s="150"/>
      <c r="Y627" s="150"/>
      <c r="Z627" s="150" t="s">
        <v>98</v>
      </c>
      <c r="AA627" s="158" t="s">
        <v>272</v>
      </c>
      <c r="AB627" s="137"/>
      <c r="AC627" s="158"/>
      <c r="AD627" s="150" t="s">
        <v>98</v>
      </c>
      <c r="AE627" s="158" t="s">
        <v>273</v>
      </c>
      <c r="AF627" s="211"/>
      <c r="AG627" s="212"/>
      <c r="AH627" s="189"/>
      <c r="AI627" s="189"/>
      <c r="AJ627" s="189"/>
      <c r="AK627" s="190"/>
      <c r="AL627" s="1276"/>
      <c r="AM627" s="1277"/>
      <c r="AN627" s="1277"/>
      <c r="AO627" s="1278"/>
    </row>
    <row r="628" spans="1:41" ht="18.75" hidden="1" customHeight="1">
      <c r="A628" s="148" t="s">
        <v>196</v>
      </c>
      <c r="B628" s="148" t="s">
        <v>132</v>
      </c>
      <c r="C628" s="148" t="s">
        <v>196</v>
      </c>
      <c r="D628" s="148" t="s">
        <v>196</v>
      </c>
      <c r="E628" s="148" t="s">
        <v>196</v>
      </c>
      <c r="F628" s="148" t="s">
        <v>196</v>
      </c>
      <c r="G628" s="148" t="s">
        <v>196</v>
      </c>
      <c r="H628" s="148" t="s">
        <v>196</v>
      </c>
      <c r="I628" s="149" t="s">
        <v>196</v>
      </c>
      <c r="J628" s="176"/>
      <c r="K628" s="177"/>
      <c r="L628" s="178"/>
      <c r="M628" s="179"/>
      <c r="N628" s="160"/>
      <c r="O628" s="180"/>
      <c r="P628" s="191"/>
      <c r="Q628" s="1258"/>
      <c r="R628" s="157" t="s">
        <v>98</v>
      </c>
      <c r="S628" s="158" t="s">
        <v>274</v>
      </c>
      <c r="T628" s="158"/>
      <c r="U628" s="150"/>
      <c r="V628" s="150" t="s">
        <v>98</v>
      </c>
      <c r="W628" s="158" t="s">
        <v>275</v>
      </c>
      <c r="X628" s="150"/>
      <c r="Y628" s="150"/>
      <c r="Z628" s="150" t="s">
        <v>98</v>
      </c>
      <c r="AA628" s="158" t="s">
        <v>276</v>
      </c>
      <c r="AB628" s="137"/>
      <c r="AC628" s="158"/>
      <c r="AD628" s="150" t="s">
        <v>98</v>
      </c>
      <c r="AE628" s="158" t="s">
        <v>277</v>
      </c>
      <c r="AF628" s="211"/>
      <c r="AG628" s="212"/>
      <c r="AH628" s="189"/>
      <c r="AI628" s="189"/>
      <c r="AJ628" s="189"/>
      <c r="AK628" s="190"/>
      <c r="AL628" s="1276"/>
      <c r="AM628" s="1277"/>
      <c r="AN628" s="1277"/>
      <c r="AO628" s="1278"/>
    </row>
    <row r="629" spans="1:41" ht="18.75" hidden="1" customHeight="1">
      <c r="A629" s="155" t="s">
        <v>196</v>
      </c>
      <c r="B629" s="155" t="s">
        <v>132</v>
      </c>
      <c r="C629" s="155" t="s">
        <v>196</v>
      </c>
      <c r="D629" s="155" t="s">
        <v>196</v>
      </c>
      <c r="E629" s="155" t="s">
        <v>196</v>
      </c>
      <c r="F629" s="155" t="s">
        <v>196</v>
      </c>
      <c r="G629" s="155" t="s">
        <v>196</v>
      </c>
      <c r="H629" s="155" t="s">
        <v>196</v>
      </c>
      <c r="I629" s="156" t="s">
        <v>196</v>
      </c>
      <c r="J629" s="213"/>
      <c r="K629" s="214"/>
      <c r="L629" s="215"/>
      <c r="M629" s="216"/>
      <c r="N629" s="217"/>
      <c r="O629" s="218"/>
      <c r="P629" s="219"/>
      <c r="Q629" s="1259"/>
      <c r="R629" s="220" t="s">
        <v>98</v>
      </c>
      <c r="S629" s="221" t="s">
        <v>278</v>
      </c>
      <c r="T629" s="221"/>
      <c r="U629" s="222"/>
      <c r="V629" s="222"/>
      <c r="W629" s="221"/>
      <c r="X629" s="222"/>
      <c r="Y629" s="222"/>
      <c r="Z629" s="222"/>
      <c r="AA629" s="221"/>
      <c r="AB629" s="223"/>
      <c r="AC629" s="221"/>
      <c r="AD629" s="222"/>
      <c r="AE629" s="221"/>
      <c r="AF629" s="224"/>
      <c r="AG629" s="225"/>
      <c r="AH629" s="226"/>
      <c r="AI629" s="226"/>
      <c r="AJ629" s="226"/>
      <c r="AK629" s="227"/>
      <c r="AL629" s="1286"/>
      <c r="AM629" s="1287"/>
      <c r="AN629" s="1287"/>
      <c r="AO629" s="1288"/>
    </row>
    <row r="630" spans="1:41" ht="18.75" hidden="1" customHeight="1">
      <c r="A630" s="135" t="s">
        <v>196</v>
      </c>
      <c r="B630" s="135" t="s">
        <v>132</v>
      </c>
      <c r="C630" s="135" t="s">
        <v>196</v>
      </c>
      <c r="D630" s="135" t="s">
        <v>196</v>
      </c>
      <c r="E630" s="135" t="s">
        <v>196</v>
      </c>
      <c r="F630" s="135" t="s">
        <v>196</v>
      </c>
      <c r="G630" s="135" t="s">
        <v>196</v>
      </c>
      <c r="H630" s="135" t="s">
        <v>196</v>
      </c>
      <c r="I630" s="135" t="s">
        <v>196</v>
      </c>
      <c r="J630" s="161"/>
      <c r="K630" s="162"/>
      <c r="L630" s="163"/>
      <c r="M630" s="164"/>
      <c r="N630" s="230"/>
      <c r="O630" s="164"/>
      <c r="P630" s="153"/>
      <c r="Q630" s="234" t="s">
        <v>24</v>
      </c>
      <c r="R630" s="167" t="s">
        <v>98</v>
      </c>
      <c r="S630" s="168" t="s">
        <v>285</v>
      </c>
      <c r="T630" s="172"/>
      <c r="U630" s="169"/>
      <c r="V630" s="170" t="s">
        <v>98</v>
      </c>
      <c r="W630" s="168" t="s">
        <v>286</v>
      </c>
      <c r="X630" s="235"/>
      <c r="Y630" s="235"/>
      <c r="Z630" s="235"/>
      <c r="AA630" s="235"/>
      <c r="AB630" s="235"/>
      <c r="AC630" s="235"/>
      <c r="AD630" s="235"/>
      <c r="AE630" s="235"/>
      <c r="AF630" s="235"/>
      <c r="AG630" s="246"/>
      <c r="AH630" s="174" t="s">
        <v>98</v>
      </c>
      <c r="AI630" s="151" t="s">
        <v>220</v>
      </c>
      <c r="AJ630" s="151"/>
      <c r="AK630" s="175"/>
      <c r="AL630" s="1260"/>
      <c r="AM630" s="1260"/>
      <c r="AN630" s="1260"/>
      <c r="AO630" s="1260"/>
    </row>
    <row r="631" spans="1:41" ht="19.5" hidden="1" customHeight="1">
      <c r="A631" s="135" t="s">
        <v>196</v>
      </c>
      <c r="B631" s="135" t="s">
        <v>132</v>
      </c>
      <c r="C631" s="135" t="s">
        <v>196</v>
      </c>
      <c r="D631" s="135" t="s">
        <v>196</v>
      </c>
      <c r="E631" s="135" t="s">
        <v>196</v>
      </c>
      <c r="F631" s="135" t="s">
        <v>196</v>
      </c>
      <c r="G631" s="135" t="s">
        <v>196</v>
      </c>
      <c r="H631" s="135" t="s">
        <v>196</v>
      </c>
      <c r="I631" s="135" t="s">
        <v>196</v>
      </c>
      <c r="J631" s="176"/>
      <c r="K631" s="177"/>
      <c r="L631" s="178"/>
      <c r="M631" s="179"/>
      <c r="N631" s="160"/>
      <c r="O631" s="180"/>
      <c r="P631" s="191"/>
      <c r="Q631" s="192" t="s">
        <v>225</v>
      </c>
      <c r="R631" s="182" t="s">
        <v>98</v>
      </c>
      <c r="S631" s="183" t="s">
        <v>222</v>
      </c>
      <c r="T631" s="184"/>
      <c r="U631" s="185"/>
      <c r="V631" s="186" t="s">
        <v>98</v>
      </c>
      <c r="W631" s="183" t="s">
        <v>226</v>
      </c>
      <c r="X631" s="186"/>
      <c r="Y631" s="183"/>
      <c r="Z631" s="187"/>
      <c r="AA631" s="187"/>
      <c r="AB631" s="187"/>
      <c r="AC631" s="187"/>
      <c r="AD631" s="187"/>
      <c r="AE631" s="187"/>
      <c r="AF631" s="187"/>
      <c r="AG631" s="193"/>
      <c r="AH631" s="150" t="s">
        <v>98</v>
      </c>
      <c r="AI631" s="158" t="s">
        <v>224</v>
      </c>
      <c r="AJ631" s="189"/>
      <c r="AK631" s="190"/>
      <c r="AL631" s="1296"/>
      <c r="AM631" s="1296"/>
      <c r="AN631" s="1296"/>
      <c r="AO631" s="1296"/>
    </row>
    <row r="632" spans="1:41" ht="19.5" hidden="1" customHeight="1">
      <c r="A632" s="135" t="s">
        <v>196</v>
      </c>
      <c r="B632" s="135" t="s">
        <v>132</v>
      </c>
      <c r="C632" s="135" t="s">
        <v>196</v>
      </c>
      <c r="D632" s="135" t="s">
        <v>196</v>
      </c>
      <c r="E632" s="135" t="s">
        <v>196</v>
      </c>
      <c r="F632" s="135" t="s">
        <v>196</v>
      </c>
      <c r="G632" s="135" t="s">
        <v>196</v>
      </c>
      <c r="H632" s="135" t="s">
        <v>196</v>
      </c>
      <c r="I632" s="135" t="s">
        <v>196</v>
      </c>
      <c r="J632" s="176"/>
      <c r="K632" s="177"/>
      <c r="L632" s="178"/>
      <c r="M632" s="179"/>
      <c r="N632" s="160"/>
      <c r="O632" s="180"/>
      <c r="P632" s="191"/>
      <c r="Q632" s="192" t="s">
        <v>227</v>
      </c>
      <c r="R632" s="182" t="s">
        <v>98</v>
      </c>
      <c r="S632" s="183" t="s">
        <v>222</v>
      </c>
      <c r="T632" s="184"/>
      <c r="U632" s="185"/>
      <c r="V632" s="186" t="s">
        <v>98</v>
      </c>
      <c r="W632" s="183" t="s">
        <v>226</v>
      </c>
      <c r="X632" s="186"/>
      <c r="Y632" s="183"/>
      <c r="Z632" s="187"/>
      <c r="AA632" s="187"/>
      <c r="AB632" s="187"/>
      <c r="AC632" s="187"/>
      <c r="AD632" s="187"/>
      <c r="AE632" s="187"/>
      <c r="AF632" s="187"/>
      <c r="AG632" s="193"/>
      <c r="AH632" s="150"/>
      <c r="AI632" s="158"/>
      <c r="AJ632" s="189"/>
      <c r="AK632" s="190"/>
      <c r="AL632" s="1296"/>
      <c r="AM632" s="1296"/>
      <c r="AN632" s="1296"/>
      <c r="AO632" s="1296"/>
    </row>
    <row r="633" spans="1:41" ht="18.75" hidden="1" customHeight="1">
      <c r="A633" s="135" t="s">
        <v>196</v>
      </c>
      <c r="B633" s="135" t="s">
        <v>132</v>
      </c>
      <c r="C633" s="135" t="s">
        <v>196</v>
      </c>
      <c r="D633" s="135" t="s">
        <v>196</v>
      </c>
      <c r="E633" s="135" t="s">
        <v>196</v>
      </c>
      <c r="F633" s="135" t="s">
        <v>196</v>
      </c>
      <c r="G633" s="135" t="s">
        <v>196</v>
      </c>
      <c r="H633" s="135" t="s">
        <v>196</v>
      </c>
      <c r="I633" s="135" t="s">
        <v>196</v>
      </c>
      <c r="J633" s="176"/>
      <c r="K633" s="177"/>
      <c r="L633" s="178"/>
      <c r="M633" s="179"/>
      <c r="N633" s="191"/>
      <c r="O633" s="179"/>
      <c r="P633" s="160"/>
      <c r="Q633" s="198" t="s">
        <v>460</v>
      </c>
      <c r="R633" s="182" t="s">
        <v>98</v>
      </c>
      <c r="S633" s="183" t="s">
        <v>282</v>
      </c>
      <c r="T633" s="184"/>
      <c r="U633" s="185"/>
      <c r="V633" s="186" t="s">
        <v>98</v>
      </c>
      <c r="W633" s="183" t="s">
        <v>358</v>
      </c>
      <c r="X633" s="187"/>
      <c r="Y633" s="187"/>
      <c r="Z633" s="187"/>
      <c r="AA633" s="187"/>
      <c r="AB633" s="187"/>
      <c r="AC633" s="187"/>
      <c r="AD633" s="187"/>
      <c r="AE633" s="187"/>
      <c r="AF633" s="187"/>
      <c r="AG633" s="193"/>
      <c r="AH633" s="194"/>
      <c r="AI633" s="189"/>
      <c r="AJ633" s="189"/>
      <c r="AK633" s="190"/>
      <c r="AL633" s="1261"/>
      <c r="AM633" s="1261"/>
      <c r="AN633" s="1261"/>
      <c r="AO633" s="1261"/>
    </row>
    <row r="634" spans="1:41" ht="18.75" hidden="1" customHeight="1">
      <c r="A634" s="135" t="s">
        <v>196</v>
      </c>
      <c r="B634" s="135" t="s">
        <v>132</v>
      </c>
      <c r="C634" s="135" t="s">
        <v>196</v>
      </c>
      <c r="D634" s="135" t="s">
        <v>196</v>
      </c>
      <c r="E634" s="135" t="s">
        <v>196</v>
      </c>
      <c r="F634" s="135" t="s">
        <v>196</v>
      </c>
      <c r="G634" s="135" t="s">
        <v>196</v>
      </c>
      <c r="H634" s="135" t="s">
        <v>196</v>
      </c>
      <c r="I634" s="135" t="s">
        <v>196</v>
      </c>
      <c r="J634" s="176"/>
      <c r="K634" s="177"/>
      <c r="L634" s="178"/>
      <c r="M634" s="179"/>
      <c r="N634" s="191"/>
      <c r="O634" s="179"/>
      <c r="P634" s="160"/>
      <c r="Q634" s="198" t="s">
        <v>461</v>
      </c>
      <c r="R634" s="182" t="s">
        <v>98</v>
      </c>
      <c r="S634" s="183" t="s">
        <v>282</v>
      </c>
      <c r="T634" s="184"/>
      <c r="U634" s="185"/>
      <c r="V634" s="186" t="s">
        <v>98</v>
      </c>
      <c r="W634" s="183" t="s">
        <v>358</v>
      </c>
      <c r="X634" s="187"/>
      <c r="Y634" s="187"/>
      <c r="Z634" s="187"/>
      <c r="AA634" s="187"/>
      <c r="AB634" s="187"/>
      <c r="AC634" s="187"/>
      <c r="AD634" s="187"/>
      <c r="AE634" s="187"/>
      <c r="AF634" s="187"/>
      <c r="AG634" s="193"/>
      <c r="AH634" s="194"/>
      <c r="AI634" s="189"/>
      <c r="AJ634" s="189"/>
      <c r="AK634" s="190"/>
      <c r="AL634" s="1261"/>
      <c r="AM634" s="1261"/>
      <c r="AN634" s="1261"/>
      <c r="AO634" s="1261"/>
    </row>
    <row r="635" spans="1:41" ht="18.75" hidden="1" customHeight="1">
      <c r="A635" s="135" t="s">
        <v>196</v>
      </c>
      <c r="B635" s="135" t="s">
        <v>132</v>
      </c>
      <c r="C635" s="135" t="s">
        <v>196</v>
      </c>
      <c r="D635" s="135" t="s">
        <v>196</v>
      </c>
      <c r="E635" s="135" t="s">
        <v>196</v>
      </c>
      <c r="F635" s="135" t="s">
        <v>196</v>
      </c>
      <c r="G635" s="135" t="s">
        <v>196</v>
      </c>
      <c r="H635" s="135" t="s">
        <v>196</v>
      </c>
      <c r="I635" s="135" t="s">
        <v>196</v>
      </c>
      <c r="J635" s="176"/>
      <c r="K635" s="177"/>
      <c r="L635" s="178"/>
      <c r="M635" s="179"/>
      <c r="N635" s="191"/>
      <c r="O635" s="179"/>
      <c r="P635" s="160"/>
      <c r="Q635" s="198" t="s">
        <v>403</v>
      </c>
      <c r="R635" s="182" t="s">
        <v>98</v>
      </c>
      <c r="S635" s="183" t="s">
        <v>217</v>
      </c>
      <c r="T635" s="184"/>
      <c r="U635" s="186" t="s">
        <v>98</v>
      </c>
      <c r="V635" s="183" t="s">
        <v>232</v>
      </c>
      <c r="W635" s="187"/>
      <c r="X635" s="187"/>
      <c r="Y635" s="187"/>
      <c r="Z635" s="184"/>
      <c r="AA635" s="187"/>
      <c r="AB635" s="187"/>
      <c r="AC635" s="187"/>
      <c r="AD635" s="187"/>
      <c r="AE635" s="187"/>
      <c r="AF635" s="187"/>
      <c r="AG635" s="193"/>
      <c r="AH635" s="194"/>
      <c r="AI635" s="189"/>
      <c r="AJ635" s="189"/>
      <c r="AK635" s="190"/>
      <c r="AL635" s="1261"/>
      <c r="AM635" s="1261"/>
      <c r="AN635" s="1261"/>
      <c r="AO635" s="1261"/>
    </row>
    <row r="636" spans="1:41" ht="18.75" hidden="1" customHeight="1">
      <c r="A636" s="135" t="s">
        <v>196</v>
      </c>
      <c r="B636" s="135" t="s">
        <v>132</v>
      </c>
      <c r="C636" s="135" t="s">
        <v>196</v>
      </c>
      <c r="D636" s="135" t="s">
        <v>196</v>
      </c>
      <c r="E636" s="135" t="s">
        <v>196</v>
      </c>
      <c r="F636" s="135" t="s">
        <v>196</v>
      </c>
      <c r="G636" s="135" t="s">
        <v>196</v>
      </c>
      <c r="H636" s="135" t="s">
        <v>196</v>
      </c>
      <c r="I636" s="135" t="s">
        <v>196</v>
      </c>
      <c r="J636" s="176"/>
      <c r="K636" s="177"/>
      <c r="L636" s="178"/>
      <c r="M636" s="179"/>
      <c r="N636" s="191"/>
      <c r="O636" s="179"/>
      <c r="P636" s="160"/>
      <c r="Q636" s="198" t="s">
        <v>406</v>
      </c>
      <c r="R636" s="182" t="s">
        <v>98</v>
      </c>
      <c r="S636" s="183" t="s">
        <v>285</v>
      </c>
      <c r="T636" s="184"/>
      <c r="U636" s="185"/>
      <c r="V636" s="186" t="s">
        <v>98</v>
      </c>
      <c r="W636" s="183" t="s">
        <v>286</v>
      </c>
      <c r="X636" s="187"/>
      <c r="Y636" s="187"/>
      <c r="Z636" s="184"/>
      <c r="AA636" s="187"/>
      <c r="AB636" s="187"/>
      <c r="AC636" s="187"/>
      <c r="AD636" s="187"/>
      <c r="AE636" s="187"/>
      <c r="AF636" s="187"/>
      <c r="AG636" s="193"/>
      <c r="AH636" s="194"/>
      <c r="AI636" s="189"/>
      <c r="AJ636" s="189"/>
      <c r="AK636" s="190"/>
      <c r="AL636" s="1261"/>
      <c r="AM636" s="1261"/>
      <c r="AN636" s="1261"/>
      <c r="AO636" s="1261"/>
    </row>
    <row r="637" spans="1:41" ht="19.5" hidden="1" customHeight="1">
      <c r="A637" s="135" t="s">
        <v>196</v>
      </c>
      <c r="B637" s="135" t="s">
        <v>132</v>
      </c>
      <c r="C637" s="135" t="s">
        <v>196</v>
      </c>
      <c r="D637" s="135" t="s">
        <v>196</v>
      </c>
      <c r="E637" s="135" t="s">
        <v>196</v>
      </c>
      <c r="F637" s="135" t="s">
        <v>196</v>
      </c>
      <c r="G637" s="135" t="s">
        <v>196</v>
      </c>
      <c r="H637" s="135" t="s">
        <v>196</v>
      </c>
      <c r="I637" s="135" t="s">
        <v>196</v>
      </c>
      <c r="J637" s="176"/>
      <c r="K637" s="177"/>
      <c r="L637" s="178"/>
      <c r="M637" s="179"/>
      <c r="N637" s="160"/>
      <c r="O637" s="180"/>
      <c r="P637" s="191"/>
      <c r="Q637" s="192" t="s">
        <v>50</v>
      </c>
      <c r="R637" s="182" t="s">
        <v>98</v>
      </c>
      <c r="S637" s="183" t="s">
        <v>217</v>
      </c>
      <c r="T637" s="183"/>
      <c r="U637" s="186" t="s">
        <v>98</v>
      </c>
      <c r="V637" s="183" t="s">
        <v>232</v>
      </c>
      <c r="W637" s="183"/>
      <c r="X637" s="187"/>
      <c r="Y637" s="183"/>
      <c r="Z637" s="187"/>
      <c r="AA637" s="187"/>
      <c r="AB637" s="187"/>
      <c r="AC637" s="187"/>
      <c r="AD637" s="187"/>
      <c r="AE637" s="187"/>
      <c r="AF637" s="187"/>
      <c r="AG637" s="193"/>
      <c r="AH637" s="189"/>
      <c r="AI637" s="189"/>
      <c r="AJ637" s="189"/>
      <c r="AK637" s="190"/>
      <c r="AL637" s="1261"/>
      <c r="AM637" s="1261"/>
      <c r="AN637" s="1261"/>
      <c r="AO637" s="1261"/>
    </row>
    <row r="638" spans="1:41" ht="18.75" hidden="1" customHeight="1">
      <c r="A638" s="135" t="s">
        <v>196</v>
      </c>
      <c r="B638" s="135" t="s">
        <v>132</v>
      </c>
      <c r="C638" s="135" t="s">
        <v>196</v>
      </c>
      <c r="D638" s="135" t="s">
        <v>196</v>
      </c>
      <c r="E638" s="135" t="s">
        <v>196</v>
      </c>
      <c r="F638" s="135" t="s">
        <v>196</v>
      </c>
      <c r="G638" s="135" t="s">
        <v>196</v>
      </c>
      <c r="H638" s="135" t="s">
        <v>196</v>
      </c>
      <c r="I638" s="135" t="s">
        <v>196</v>
      </c>
      <c r="J638" s="176"/>
      <c r="K638" s="177"/>
      <c r="L638" s="178"/>
      <c r="M638" s="179"/>
      <c r="N638" s="191"/>
      <c r="O638" s="179"/>
      <c r="P638" s="160"/>
      <c r="Q638" s="198" t="s">
        <v>309</v>
      </c>
      <c r="R638" s="182" t="s">
        <v>98</v>
      </c>
      <c r="S638" s="183" t="s">
        <v>217</v>
      </c>
      <c r="T638" s="184"/>
      <c r="U638" s="186" t="s">
        <v>98</v>
      </c>
      <c r="V638" s="183" t="s">
        <v>232</v>
      </c>
      <c r="W638" s="187"/>
      <c r="X638" s="187"/>
      <c r="Y638" s="187"/>
      <c r="Z638" s="184"/>
      <c r="AA638" s="187"/>
      <c r="AB638" s="187"/>
      <c r="AC638" s="187"/>
      <c r="AD638" s="187"/>
      <c r="AE638" s="187"/>
      <c r="AF638" s="187"/>
      <c r="AG638" s="193"/>
      <c r="AH638" s="194"/>
      <c r="AI638" s="189"/>
      <c r="AJ638" s="189"/>
      <c r="AK638" s="190"/>
      <c r="AL638" s="1261"/>
      <c r="AM638" s="1261"/>
      <c r="AN638" s="1261"/>
      <c r="AO638" s="1261"/>
    </row>
    <row r="639" spans="1:41" ht="18.75" hidden="1" customHeight="1">
      <c r="A639" s="135" t="s">
        <v>196</v>
      </c>
      <c r="B639" s="135" t="s">
        <v>132</v>
      </c>
      <c r="C639" s="135" t="s">
        <v>196</v>
      </c>
      <c r="D639" s="135" t="s">
        <v>196</v>
      </c>
      <c r="E639" s="135" t="s">
        <v>196</v>
      </c>
      <c r="F639" s="135" t="s">
        <v>196</v>
      </c>
      <c r="G639" s="135" t="s">
        <v>196</v>
      </c>
      <c r="H639" s="135" t="s">
        <v>196</v>
      </c>
      <c r="I639" s="135" t="s">
        <v>196</v>
      </c>
      <c r="J639" s="176"/>
      <c r="K639" s="177"/>
      <c r="L639" s="178"/>
      <c r="M639" s="179"/>
      <c r="N639" s="191"/>
      <c r="O639" s="180"/>
      <c r="P639" s="191"/>
      <c r="Q639" s="198" t="s">
        <v>418</v>
      </c>
      <c r="R639" s="182" t="s">
        <v>98</v>
      </c>
      <c r="S639" s="183" t="s">
        <v>217</v>
      </c>
      <c r="T639" s="183"/>
      <c r="U639" s="186" t="s">
        <v>98</v>
      </c>
      <c r="V639" s="183" t="s">
        <v>229</v>
      </c>
      <c r="W639" s="183"/>
      <c r="X639" s="186" t="s">
        <v>98</v>
      </c>
      <c r="Y639" s="183" t="s">
        <v>230</v>
      </c>
      <c r="Z639" s="187"/>
      <c r="AA639" s="187"/>
      <c r="AB639" s="187"/>
      <c r="AC639" s="187"/>
      <c r="AD639" s="187"/>
      <c r="AE639" s="187"/>
      <c r="AF639" s="187"/>
      <c r="AG639" s="193"/>
      <c r="AH639" s="194"/>
      <c r="AI639" s="189"/>
      <c r="AJ639" s="189"/>
      <c r="AK639" s="190"/>
      <c r="AL639" s="1261"/>
      <c r="AM639" s="1261"/>
      <c r="AN639" s="1261"/>
      <c r="AO639" s="1261"/>
    </row>
    <row r="640" spans="1:41" ht="18.75" hidden="1" customHeight="1">
      <c r="A640" s="135" t="s">
        <v>196</v>
      </c>
      <c r="B640" s="135" t="s">
        <v>132</v>
      </c>
      <c r="C640" s="135" t="s">
        <v>196</v>
      </c>
      <c r="D640" s="135" t="s">
        <v>196</v>
      </c>
      <c r="E640" s="135" t="s">
        <v>196</v>
      </c>
      <c r="F640" s="135" t="s">
        <v>196</v>
      </c>
      <c r="G640" s="135" t="s">
        <v>196</v>
      </c>
      <c r="H640" s="135" t="s">
        <v>196</v>
      </c>
      <c r="I640" s="135" t="s">
        <v>196</v>
      </c>
      <c r="J640" s="176"/>
      <c r="K640" s="177"/>
      <c r="L640" s="178"/>
      <c r="M640" s="137"/>
      <c r="N640" s="191"/>
      <c r="O640" s="179"/>
      <c r="P640" s="160"/>
      <c r="Q640" s="201" t="s">
        <v>255</v>
      </c>
      <c r="R640" s="182" t="s">
        <v>98</v>
      </c>
      <c r="S640" s="183" t="s">
        <v>217</v>
      </c>
      <c r="T640" s="183"/>
      <c r="U640" s="186" t="s">
        <v>98</v>
      </c>
      <c r="V640" s="183" t="s">
        <v>229</v>
      </c>
      <c r="W640" s="183"/>
      <c r="X640" s="186" t="s">
        <v>98</v>
      </c>
      <c r="Y640" s="183" t="s">
        <v>230</v>
      </c>
      <c r="Z640" s="187"/>
      <c r="AA640" s="187"/>
      <c r="AB640" s="187"/>
      <c r="AC640" s="187"/>
      <c r="AD640" s="202"/>
      <c r="AE640" s="202"/>
      <c r="AF640" s="202"/>
      <c r="AG640" s="203"/>
      <c r="AH640" s="194"/>
      <c r="AI640" s="189"/>
      <c r="AJ640" s="189"/>
      <c r="AK640" s="190"/>
      <c r="AL640" s="1261"/>
      <c r="AM640" s="1261"/>
      <c r="AN640" s="1261"/>
      <c r="AO640" s="1261"/>
    </row>
    <row r="641" spans="1:41" ht="18.75" hidden="1" customHeight="1">
      <c r="A641" s="135" t="s">
        <v>196</v>
      </c>
      <c r="B641" s="135" t="s">
        <v>132</v>
      </c>
      <c r="C641" s="135" t="s">
        <v>196</v>
      </c>
      <c r="D641" s="135" t="s">
        <v>196</v>
      </c>
      <c r="E641" s="135" t="s">
        <v>196</v>
      </c>
      <c r="F641" s="135" t="s">
        <v>196</v>
      </c>
      <c r="G641" s="135" t="s">
        <v>196</v>
      </c>
      <c r="H641" s="135" t="s">
        <v>196</v>
      </c>
      <c r="I641" s="135" t="s">
        <v>196</v>
      </c>
      <c r="J641" s="176"/>
      <c r="K641" s="177"/>
      <c r="L641" s="178"/>
      <c r="M641" s="137"/>
      <c r="N641" s="191"/>
      <c r="O641" s="150" t="s">
        <v>98</v>
      </c>
      <c r="P641" s="160" t="s">
        <v>449</v>
      </c>
      <c r="Q641" s="1263" t="s">
        <v>467</v>
      </c>
      <c r="R641" s="205" t="s">
        <v>98</v>
      </c>
      <c r="S641" s="206" t="s">
        <v>334</v>
      </c>
      <c r="T641" s="206"/>
      <c r="U641" s="202"/>
      <c r="V641" s="202"/>
      <c r="W641" s="202"/>
      <c r="X641" s="202"/>
      <c r="Y641" s="210" t="s">
        <v>98</v>
      </c>
      <c r="Z641" s="206" t="s">
        <v>335</v>
      </c>
      <c r="AA641" s="202"/>
      <c r="AB641" s="202"/>
      <c r="AC641" s="202"/>
      <c r="AD641" s="202"/>
      <c r="AE641" s="202"/>
      <c r="AF641" s="202"/>
      <c r="AG641" s="203"/>
      <c r="AH641" s="194"/>
      <c r="AI641" s="189"/>
      <c r="AJ641" s="189"/>
      <c r="AK641" s="190"/>
      <c r="AL641" s="1261"/>
      <c r="AM641" s="1261"/>
      <c r="AN641" s="1261"/>
      <c r="AO641" s="1261"/>
    </row>
    <row r="642" spans="1:41" ht="18.75" hidden="1" customHeight="1">
      <c r="A642" s="135" t="s">
        <v>196</v>
      </c>
      <c r="B642" s="135" t="s">
        <v>132</v>
      </c>
      <c r="C642" s="135" t="s">
        <v>196</v>
      </c>
      <c r="D642" s="135" t="s">
        <v>196</v>
      </c>
      <c r="E642" s="135" t="s">
        <v>196</v>
      </c>
      <c r="F642" s="135" t="s">
        <v>196</v>
      </c>
      <c r="G642" s="135" t="s">
        <v>196</v>
      </c>
      <c r="H642" s="135" t="s">
        <v>196</v>
      </c>
      <c r="I642" s="135" t="s">
        <v>196</v>
      </c>
      <c r="J642" s="176"/>
      <c r="K642" s="177"/>
      <c r="L642" s="178"/>
      <c r="M642" s="179"/>
      <c r="N642" s="191"/>
      <c r="O642" s="179"/>
      <c r="P642" s="160" t="s">
        <v>450</v>
      </c>
      <c r="Q642" s="1265"/>
      <c r="R642" s="237" t="s">
        <v>98</v>
      </c>
      <c r="S642" s="199" t="s">
        <v>367</v>
      </c>
      <c r="T642" s="250"/>
      <c r="U642" s="250"/>
      <c r="V642" s="250"/>
      <c r="W642" s="250"/>
      <c r="X642" s="250"/>
      <c r="Y642" s="250"/>
      <c r="Z642" s="244"/>
      <c r="AA642" s="250"/>
      <c r="AB642" s="250"/>
      <c r="AC642" s="250"/>
      <c r="AD642" s="250"/>
      <c r="AE642" s="250"/>
      <c r="AF642" s="250"/>
      <c r="AG642" s="257"/>
      <c r="AH642" s="194"/>
      <c r="AI642" s="189"/>
      <c r="AJ642" s="189"/>
      <c r="AK642" s="190"/>
      <c r="AL642" s="1261"/>
      <c r="AM642" s="1261"/>
      <c r="AN642" s="1261"/>
      <c r="AO642" s="1261"/>
    </row>
    <row r="643" spans="1:41" ht="18.75" hidden="1" customHeight="1">
      <c r="A643" s="135" t="s">
        <v>196</v>
      </c>
      <c r="B643" s="135" t="s">
        <v>132</v>
      </c>
      <c r="C643" s="135" t="s">
        <v>196</v>
      </c>
      <c r="D643" s="135" t="s">
        <v>196</v>
      </c>
      <c r="E643" s="135" t="s">
        <v>196</v>
      </c>
      <c r="F643" s="135" t="s">
        <v>196</v>
      </c>
      <c r="G643" s="135" t="s">
        <v>196</v>
      </c>
      <c r="H643" s="135" t="s">
        <v>196</v>
      </c>
      <c r="I643" s="135" t="s">
        <v>196</v>
      </c>
      <c r="J643" s="157" t="s">
        <v>98</v>
      </c>
      <c r="K643" s="177">
        <v>23</v>
      </c>
      <c r="L643" s="178" t="s">
        <v>416</v>
      </c>
      <c r="M643" s="150" t="s">
        <v>98</v>
      </c>
      <c r="N643" s="191" t="s">
        <v>468</v>
      </c>
      <c r="O643" s="150" t="s">
        <v>98</v>
      </c>
      <c r="P643" s="160" t="s">
        <v>452</v>
      </c>
      <c r="Q643" s="1263" t="s">
        <v>444</v>
      </c>
      <c r="R643" s="205" t="s">
        <v>98</v>
      </c>
      <c r="S643" s="206" t="s">
        <v>368</v>
      </c>
      <c r="T643" s="248"/>
      <c r="U643" s="249"/>
      <c r="V643" s="210" t="s">
        <v>98</v>
      </c>
      <c r="W643" s="206" t="s">
        <v>369</v>
      </c>
      <c r="X643" s="202"/>
      <c r="Y643" s="202"/>
      <c r="Z643" s="210" t="s">
        <v>98</v>
      </c>
      <c r="AA643" s="206" t="s">
        <v>370</v>
      </c>
      <c r="AB643" s="202"/>
      <c r="AC643" s="202"/>
      <c r="AD643" s="202"/>
      <c r="AE643" s="202"/>
      <c r="AF643" s="202"/>
      <c r="AG643" s="203"/>
      <c r="AH643" s="194"/>
      <c r="AI643" s="189"/>
      <c r="AJ643" s="189"/>
      <c r="AK643" s="190"/>
      <c r="AL643" s="1261"/>
      <c r="AM643" s="1261"/>
      <c r="AN643" s="1261"/>
      <c r="AO643" s="1261"/>
    </row>
    <row r="644" spans="1:41" ht="18.75" hidden="1" customHeight="1">
      <c r="A644" s="135" t="s">
        <v>196</v>
      </c>
      <c r="B644" s="135" t="s">
        <v>132</v>
      </c>
      <c r="C644" s="135" t="s">
        <v>196</v>
      </c>
      <c r="D644" s="135" t="s">
        <v>196</v>
      </c>
      <c r="E644" s="135" t="s">
        <v>196</v>
      </c>
      <c r="F644" s="135" t="s">
        <v>196</v>
      </c>
      <c r="G644" s="135" t="s">
        <v>196</v>
      </c>
      <c r="H644" s="135" t="s">
        <v>196</v>
      </c>
      <c r="I644" s="135" t="s">
        <v>196</v>
      </c>
      <c r="J644" s="176"/>
      <c r="K644" s="177"/>
      <c r="L644" s="178"/>
      <c r="M644" s="179"/>
      <c r="N644" s="191"/>
      <c r="O644" s="179"/>
      <c r="P644" s="160" t="s">
        <v>453</v>
      </c>
      <c r="Q644" s="1265"/>
      <c r="R644" s="237" t="s">
        <v>98</v>
      </c>
      <c r="S644" s="199" t="s">
        <v>371</v>
      </c>
      <c r="T644" s="250"/>
      <c r="U644" s="250"/>
      <c r="V644" s="250"/>
      <c r="W644" s="250"/>
      <c r="X644" s="250"/>
      <c r="Y644" s="250"/>
      <c r="Z644" s="239" t="s">
        <v>98</v>
      </c>
      <c r="AA644" s="199" t="s">
        <v>372</v>
      </c>
      <c r="AB644" s="244"/>
      <c r="AC644" s="250"/>
      <c r="AD644" s="250"/>
      <c r="AE644" s="250"/>
      <c r="AF644" s="250"/>
      <c r="AG644" s="257"/>
      <c r="AH644" s="194"/>
      <c r="AI644" s="189"/>
      <c r="AJ644" s="189"/>
      <c r="AK644" s="190"/>
      <c r="AL644" s="1261"/>
      <c r="AM644" s="1261"/>
      <c r="AN644" s="1261"/>
      <c r="AO644" s="1261"/>
    </row>
    <row r="645" spans="1:41" ht="18.75" hidden="1" customHeight="1">
      <c r="A645" s="135" t="s">
        <v>196</v>
      </c>
      <c r="B645" s="135" t="s">
        <v>132</v>
      </c>
      <c r="C645" s="135" t="s">
        <v>196</v>
      </c>
      <c r="D645" s="135" t="s">
        <v>196</v>
      </c>
      <c r="E645" s="135" t="s">
        <v>196</v>
      </c>
      <c r="F645" s="135" t="s">
        <v>196</v>
      </c>
      <c r="G645" s="135" t="s">
        <v>196</v>
      </c>
      <c r="H645" s="135" t="s">
        <v>196</v>
      </c>
      <c r="I645" s="135" t="s">
        <v>196</v>
      </c>
      <c r="J645" s="176"/>
      <c r="K645" s="177"/>
      <c r="L645" s="178"/>
      <c r="M645" s="179"/>
      <c r="N645" s="191"/>
      <c r="O645" s="150" t="s">
        <v>98</v>
      </c>
      <c r="P645" s="160" t="s">
        <v>454</v>
      </c>
      <c r="Q645" s="195" t="s">
        <v>69</v>
      </c>
      <c r="R645" s="182" t="s">
        <v>98</v>
      </c>
      <c r="S645" s="183" t="s">
        <v>217</v>
      </c>
      <c r="T645" s="183"/>
      <c r="U645" s="186" t="s">
        <v>98</v>
      </c>
      <c r="V645" s="183" t="s">
        <v>258</v>
      </c>
      <c r="W645" s="183"/>
      <c r="X645" s="186" t="s">
        <v>98</v>
      </c>
      <c r="Y645" s="183" t="s">
        <v>315</v>
      </c>
      <c r="Z645" s="204"/>
      <c r="AA645" s="186" t="s">
        <v>98</v>
      </c>
      <c r="AB645" s="183" t="s">
        <v>259</v>
      </c>
      <c r="AC645" s="204"/>
      <c r="AD645" s="204"/>
      <c r="AE645" s="204"/>
      <c r="AF645" s="204"/>
      <c r="AG645" s="247"/>
      <c r="AH645" s="194"/>
      <c r="AI645" s="189"/>
      <c r="AJ645" s="189"/>
      <c r="AK645" s="190"/>
      <c r="AL645" s="1261"/>
      <c r="AM645" s="1261"/>
      <c r="AN645" s="1261"/>
      <c r="AO645" s="1261"/>
    </row>
    <row r="646" spans="1:41" ht="18.75" hidden="1" customHeight="1">
      <c r="A646" s="135" t="s">
        <v>196</v>
      </c>
      <c r="B646" s="135" t="s">
        <v>132</v>
      </c>
      <c r="C646" s="135" t="s">
        <v>196</v>
      </c>
      <c r="D646" s="135" t="s">
        <v>196</v>
      </c>
      <c r="E646" s="135" t="s">
        <v>196</v>
      </c>
      <c r="F646" s="135" t="s">
        <v>196</v>
      </c>
      <c r="G646" s="135" t="s">
        <v>196</v>
      </c>
      <c r="H646" s="135" t="s">
        <v>196</v>
      </c>
      <c r="I646" s="135" t="s">
        <v>196</v>
      </c>
      <c r="J646" s="157"/>
      <c r="K646" s="177"/>
      <c r="L646" s="178"/>
      <c r="M646" s="179"/>
      <c r="N646" s="191"/>
      <c r="O646" s="179"/>
      <c r="P646" s="160" t="s">
        <v>455</v>
      </c>
      <c r="Q646" s="1257" t="s">
        <v>414</v>
      </c>
      <c r="R646" s="1291" t="s">
        <v>98</v>
      </c>
      <c r="S646" s="1292" t="s">
        <v>217</v>
      </c>
      <c r="T646" s="1292"/>
      <c r="U646" s="1293" t="s">
        <v>98</v>
      </c>
      <c r="V646" s="1292" t="s">
        <v>232</v>
      </c>
      <c r="W646" s="1292"/>
      <c r="X646" s="206"/>
      <c r="Y646" s="206"/>
      <c r="Z646" s="206"/>
      <c r="AA646" s="206"/>
      <c r="AB646" s="206"/>
      <c r="AC646" s="206"/>
      <c r="AD646" s="206"/>
      <c r="AE646" s="206"/>
      <c r="AF646" s="206"/>
      <c r="AG646" s="251"/>
      <c r="AH646" s="194"/>
      <c r="AI646" s="189"/>
      <c r="AJ646" s="189"/>
      <c r="AK646" s="190"/>
      <c r="AL646" s="1261"/>
      <c r="AM646" s="1261"/>
      <c r="AN646" s="1261"/>
      <c r="AO646" s="1261"/>
    </row>
    <row r="647" spans="1:41" ht="18.75" hidden="1" customHeight="1">
      <c r="A647" s="135" t="s">
        <v>196</v>
      </c>
      <c r="B647" s="135" t="s">
        <v>132</v>
      </c>
      <c r="C647" s="135" t="s">
        <v>196</v>
      </c>
      <c r="D647" s="135" t="s">
        <v>196</v>
      </c>
      <c r="E647" s="135" t="s">
        <v>196</v>
      </c>
      <c r="F647" s="135" t="s">
        <v>196</v>
      </c>
      <c r="G647" s="135" t="s">
        <v>196</v>
      </c>
      <c r="H647" s="135" t="s">
        <v>196</v>
      </c>
      <c r="I647" s="135" t="s">
        <v>196</v>
      </c>
      <c r="J647" s="176"/>
      <c r="K647" s="177"/>
      <c r="L647" s="178"/>
      <c r="M647" s="179"/>
      <c r="N647" s="191"/>
      <c r="O647" s="179"/>
      <c r="P647" s="160"/>
      <c r="Q647" s="1279"/>
      <c r="R647" s="1291"/>
      <c r="S647" s="1292"/>
      <c r="T647" s="1292"/>
      <c r="U647" s="1293"/>
      <c r="V647" s="1292"/>
      <c r="W647" s="1292"/>
      <c r="X647" s="199"/>
      <c r="Y647" s="199"/>
      <c r="Z647" s="199"/>
      <c r="AA647" s="199"/>
      <c r="AB647" s="199"/>
      <c r="AC647" s="199"/>
      <c r="AD647" s="199"/>
      <c r="AE647" s="199"/>
      <c r="AF647" s="199"/>
      <c r="AG647" s="252"/>
      <c r="AH647" s="194"/>
      <c r="AI647" s="189"/>
      <c r="AJ647" s="189"/>
      <c r="AK647" s="190"/>
      <c r="AL647" s="1261"/>
      <c r="AM647" s="1261"/>
      <c r="AN647" s="1261"/>
      <c r="AO647" s="1261"/>
    </row>
    <row r="648" spans="1:41" ht="18.75" hidden="1" customHeight="1">
      <c r="A648" s="135" t="s">
        <v>196</v>
      </c>
      <c r="B648" s="135" t="s">
        <v>132</v>
      </c>
      <c r="C648" s="135" t="s">
        <v>196</v>
      </c>
      <c r="D648" s="135" t="s">
        <v>196</v>
      </c>
      <c r="E648" s="135" t="s">
        <v>196</v>
      </c>
      <c r="F648" s="135" t="s">
        <v>196</v>
      </c>
      <c r="G648" s="135" t="s">
        <v>196</v>
      </c>
      <c r="H648" s="135" t="s">
        <v>196</v>
      </c>
      <c r="I648" s="135" t="s">
        <v>196</v>
      </c>
      <c r="J648" s="176"/>
      <c r="K648" s="177"/>
      <c r="L648" s="178"/>
      <c r="M648" s="179"/>
      <c r="N648" s="160"/>
      <c r="O648" s="180"/>
      <c r="P648" s="191"/>
      <c r="Q648" s="1257" t="s">
        <v>260</v>
      </c>
      <c r="R648" s="205" t="s">
        <v>98</v>
      </c>
      <c r="S648" s="206" t="s">
        <v>217</v>
      </c>
      <c r="T648" s="206"/>
      <c r="U648" s="207"/>
      <c r="V648" s="208"/>
      <c r="W648" s="208"/>
      <c r="X648" s="207"/>
      <c r="Y648" s="208"/>
      <c r="Z648" s="209"/>
      <c r="AA648" s="207"/>
      <c r="AB648" s="208"/>
      <c r="AC648" s="209"/>
      <c r="AD648" s="210" t="s">
        <v>98</v>
      </c>
      <c r="AE648" s="206" t="s">
        <v>261</v>
      </c>
      <c r="AF648" s="202"/>
      <c r="AG648" s="203"/>
      <c r="AH648" s="189"/>
      <c r="AI648" s="189"/>
      <c r="AJ648" s="189"/>
      <c r="AK648" s="190"/>
      <c r="AL648" s="1261"/>
      <c r="AM648" s="1261"/>
      <c r="AN648" s="1261"/>
      <c r="AO648" s="1261"/>
    </row>
    <row r="649" spans="1:41" ht="18.75" hidden="1" customHeight="1">
      <c r="A649" s="135" t="s">
        <v>196</v>
      </c>
      <c r="B649" s="135" t="s">
        <v>132</v>
      </c>
      <c r="C649" s="135" t="s">
        <v>196</v>
      </c>
      <c r="D649" s="135" t="s">
        <v>196</v>
      </c>
      <c r="E649" s="135" t="s">
        <v>196</v>
      </c>
      <c r="F649" s="135" t="s">
        <v>196</v>
      </c>
      <c r="G649" s="135" t="s">
        <v>196</v>
      </c>
      <c r="H649" s="135" t="s">
        <v>196</v>
      </c>
      <c r="I649" s="135" t="s">
        <v>196</v>
      </c>
      <c r="J649" s="176"/>
      <c r="K649" s="177"/>
      <c r="L649" s="178"/>
      <c r="M649" s="179"/>
      <c r="N649" s="160"/>
      <c r="O649" s="180"/>
      <c r="P649" s="191"/>
      <c r="Q649" s="1258"/>
      <c r="R649" s="157" t="s">
        <v>98</v>
      </c>
      <c r="S649" s="158" t="s">
        <v>262</v>
      </c>
      <c r="T649" s="158"/>
      <c r="U649" s="150"/>
      <c r="V649" s="150" t="s">
        <v>98</v>
      </c>
      <c r="W649" s="158" t="s">
        <v>263</v>
      </c>
      <c r="X649" s="150"/>
      <c r="Y649" s="150"/>
      <c r="Z649" s="150" t="s">
        <v>98</v>
      </c>
      <c r="AA649" s="158" t="s">
        <v>264</v>
      </c>
      <c r="AB649" s="137"/>
      <c r="AC649" s="158"/>
      <c r="AD649" s="150" t="s">
        <v>98</v>
      </c>
      <c r="AE649" s="158" t="s">
        <v>265</v>
      </c>
      <c r="AF649" s="211"/>
      <c r="AG649" s="212"/>
      <c r="AH649" s="189"/>
      <c r="AI649" s="189"/>
      <c r="AJ649" s="189"/>
      <c r="AK649" s="190"/>
      <c r="AL649" s="1261"/>
      <c r="AM649" s="1261"/>
      <c r="AN649" s="1261"/>
      <c r="AO649" s="1261"/>
    </row>
    <row r="650" spans="1:41" ht="18.75" hidden="1" customHeight="1">
      <c r="A650" s="135" t="s">
        <v>196</v>
      </c>
      <c r="B650" s="135" t="s">
        <v>132</v>
      </c>
      <c r="C650" s="135" t="s">
        <v>196</v>
      </c>
      <c r="D650" s="135" t="s">
        <v>196</v>
      </c>
      <c r="E650" s="135" t="s">
        <v>196</v>
      </c>
      <c r="F650" s="135" t="s">
        <v>196</v>
      </c>
      <c r="G650" s="135" t="s">
        <v>196</v>
      </c>
      <c r="H650" s="135" t="s">
        <v>196</v>
      </c>
      <c r="I650" s="135" t="s">
        <v>196</v>
      </c>
      <c r="J650" s="176"/>
      <c r="K650" s="177"/>
      <c r="L650" s="178"/>
      <c r="M650" s="179"/>
      <c r="N650" s="160"/>
      <c r="O650" s="180"/>
      <c r="P650" s="191"/>
      <c r="Q650" s="1258"/>
      <c r="R650" s="157" t="s">
        <v>98</v>
      </c>
      <c r="S650" s="158" t="s">
        <v>266</v>
      </c>
      <c r="T650" s="158"/>
      <c r="U650" s="150"/>
      <c r="V650" s="150" t="s">
        <v>98</v>
      </c>
      <c r="W650" s="158" t="s">
        <v>267</v>
      </c>
      <c r="X650" s="150"/>
      <c r="Y650" s="150"/>
      <c r="Z650" s="150" t="s">
        <v>98</v>
      </c>
      <c r="AA650" s="158" t="s">
        <v>268</v>
      </c>
      <c r="AB650" s="137"/>
      <c r="AC650" s="158"/>
      <c r="AD650" s="150" t="s">
        <v>98</v>
      </c>
      <c r="AE650" s="158" t="s">
        <v>269</v>
      </c>
      <c r="AF650" s="211"/>
      <c r="AG650" s="212"/>
      <c r="AH650" s="189"/>
      <c r="AI650" s="189"/>
      <c r="AJ650" s="189"/>
      <c r="AK650" s="190"/>
      <c r="AL650" s="1261"/>
      <c r="AM650" s="1261"/>
      <c r="AN650" s="1261"/>
      <c r="AO650" s="1261"/>
    </row>
    <row r="651" spans="1:41" ht="18.75" hidden="1" customHeight="1">
      <c r="A651" s="135" t="s">
        <v>196</v>
      </c>
      <c r="B651" s="135" t="s">
        <v>132</v>
      </c>
      <c r="C651" s="135" t="s">
        <v>196</v>
      </c>
      <c r="D651" s="135" t="s">
        <v>196</v>
      </c>
      <c r="E651" s="135" t="s">
        <v>196</v>
      </c>
      <c r="F651" s="135" t="s">
        <v>196</v>
      </c>
      <c r="G651" s="135" t="s">
        <v>196</v>
      </c>
      <c r="H651" s="135" t="s">
        <v>196</v>
      </c>
      <c r="I651" s="135" t="s">
        <v>196</v>
      </c>
      <c r="J651" s="176"/>
      <c r="K651" s="177"/>
      <c r="L651" s="178"/>
      <c r="M651" s="179"/>
      <c r="N651" s="160"/>
      <c r="O651" s="180"/>
      <c r="P651" s="191"/>
      <c r="Q651" s="1258"/>
      <c r="R651" s="157" t="s">
        <v>98</v>
      </c>
      <c r="S651" s="158" t="s">
        <v>270</v>
      </c>
      <c r="T651" s="158"/>
      <c r="U651" s="150"/>
      <c r="V651" s="150" t="s">
        <v>98</v>
      </c>
      <c r="W651" s="158" t="s">
        <v>271</v>
      </c>
      <c r="X651" s="150"/>
      <c r="Y651" s="150"/>
      <c r="Z651" s="150" t="s">
        <v>98</v>
      </c>
      <c r="AA651" s="158" t="s">
        <v>272</v>
      </c>
      <c r="AB651" s="137"/>
      <c r="AC651" s="158"/>
      <c r="AD651" s="150" t="s">
        <v>98</v>
      </c>
      <c r="AE651" s="158" t="s">
        <v>273</v>
      </c>
      <c r="AF651" s="211"/>
      <c r="AG651" s="212"/>
      <c r="AH651" s="189"/>
      <c r="AI651" s="189"/>
      <c r="AJ651" s="189"/>
      <c r="AK651" s="190"/>
      <c r="AL651" s="1261"/>
      <c r="AM651" s="1261"/>
      <c r="AN651" s="1261"/>
      <c r="AO651" s="1261"/>
    </row>
    <row r="652" spans="1:41" ht="18.75" hidden="1" customHeight="1">
      <c r="A652" s="135" t="s">
        <v>196</v>
      </c>
      <c r="B652" s="135" t="s">
        <v>132</v>
      </c>
      <c r="C652" s="135" t="s">
        <v>196</v>
      </c>
      <c r="D652" s="135" t="s">
        <v>196</v>
      </c>
      <c r="E652" s="135" t="s">
        <v>196</v>
      </c>
      <c r="F652" s="135" t="s">
        <v>196</v>
      </c>
      <c r="G652" s="135" t="s">
        <v>196</v>
      </c>
      <c r="H652" s="135" t="s">
        <v>196</v>
      </c>
      <c r="I652" s="135" t="s">
        <v>196</v>
      </c>
      <c r="J652" s="176"/>
      <c r="K652" s="177"/>
      <c r="L652" s="178"/>
      <c r="M652" s="179"/>
      <c r="N652" s="160"/>
      <c r="O652" s="180"/>
      <c r="P652" s="191"/>
      <c r="Q652" s="1258"/>
      <c r="R652" s="157" t="s">
        <v>98</v>
      </c>
      <c r="S652" s="158" t="s">
        <v>274</v>
      </c>
      <c r="T652" s="158"/>
      <c r="U652" s="150"/>
      <c r="V652" s="150" t="s">
        <v>98</v>
      </c>
      <c r="W652" s="158" t="s">
        <v>275</v>
      </c>
      <c r="X652" s="150"/>
      <c r="Y652" s="150"/>
      <c r="Z652" s="150" t="s">
        <v>98</v>
      </c>
      <c r="AA652" s="158" t="s">
        <v>276</v>
      </c>
      <c r="AB652" s="137"/>
      <c r="AC652" s="158"/>
      <c r="AD652" s="150" t="s">
        <v>98</v>
      </c>
      <c r="AE652" s="158" t="s">
        <v>277</v>
      </c>
      <c r="AF652" s="211"/>
      <c r="AG652" s="212"/>
      <c r="AH652" s="189"/>
      <c r="AI652" s="189"/>
      <c r="AJ652" s="189"/>
      <c r="AK652" s="190"/>
      <c r="AL652" s="1261"/>
      <c r="AM652" s="1261"/>
      <c r="AN652" s="1261"/>
      <c r="AO652" s="1261"/>
    </row>
    <row r="653" spans="1:41" ht="18.75" hidden="1" customHeight="1">
      <c r="A653" s="155" t="s">
        <v>196</v>
      </c>
      <c r="B653" s="155" t="s">
        <v>132</v>
      </c>
      <c r="C653" s="155" t="s">
        <v>196</v>
      </c>
      <c r="D653" s="155" t="s">
        <v>196</v>
      </c>
      <c r="E653" s="155" t="s">
        <v>196</v>
      </c>
      <c r="F653" s="155" t="s">
        <v>196</v>
      </c>
      <c r="G653" s="155" t="s">
        <v>196</v>
      </c>
      <c r="H653" s="155" t="s">
        <v>196</v>
      </c>
      <c r="I653" s="156" t="s">
        <v>196</v>
      </c>
      <c r="J653" s="213"/>
      <c r="K653" s="214"/>
      <c r="L653" s="215"/>
      <c r="M653" s="216"/>
      <c r="N653" s="217"/>
      <c r="O653" s="218"/>
      <c r="P653" s="219"/>
      <c r="Q653" s="1259"/>
      <c r="R653" s="220" t="s">
        <v>98</v>
      </c>
      <c r="S653" s="221" t="s">
        <v>278</v>
      </c>
      <c r="T653" s="221"/>
      <c r="U653" s="222"/>
      <c r="V653" s="222"/>
      <c r="W653" s="221"/>
      <c r="X653" s="222"/>
      <c r="Y653" s="222"/>
      <c r="Z653" s="222"/>
      <c r="AA653" s="221"/>
      <c r="AB653" s="223"/>
      <c r="AC653" s="221"/>
      <c r="AD653" s="222"/>
      <c r="AE653" s="221"/>
      <c r="AF653" s="224"/>
      <c r="AG653" s="225"/>
      <c r="AH653" s="226"/>
      <c r="AI653" s="226"/>
      <c r="AJ653" s="226"/>
      <c r="AK653" s="227"/>
      <c r="AL653" s="1262"/>
      <c r="AM653" s="1262"/>
      <c r="AN653" s="1262"/>
      <c r="AO653" s="1262"/>
    </row>
    <row r="654" spans="1:41" ht="18.75" hidden="1" customHeight="1">
      <c r="A654" s="135" t="s">
        <v>196</v>
      </c>
      <c r="B654" s="135" t="s">
        <v>132</v>
      </c>
      <c r="C654" s="135" t="s">
        <v>196</v>
      </c>
      <c r="D654" s="135" t="s">
        <v>196</v>
      </c>
      <c r="E654" s="135" t="s">
        <v>196</v>
      </c>
      <c r="F654" s="135" t="s">
        <v>132</v>
      </c>
      <c r="G654" s="135" t="s">
        <v>196</v>
      </c>
      <c r="H654" s="135" t="s">
        <v>196</v>
      </c>
      <c r="I654" s="135" t="s">
        <v>196</v>
      </c>
      <c r="J654" s="273"/>
      <c r="K654" s="274"/>
      <c r="L654" s="163"/>
      <c r="M654" s="164"/>
      <c r="N654" s="230"/>
      <c r="O654" s="164"/>
      <c r="P654" s="153"/>
      <c r="Q654" s="1272" t="s">
        <v>87</v>
      </c>
      <c r="R654" s="174" t="s">
        <v>98</v>
      </c>
      <c r="S654" s="151" t="s">
        <v>282</v>
      </c>
      <c r="T654" s="253"/>
      <c r="U654" s="269"/>
      <c r="V654" s="255" t="s">
        <v>98</v>
      </c>
      <c r="W654" s="151" t="s">
        <v>348</v>
      </c>
      <c r="X654" s="254"/>
      <c r="Y654" s="254"/>
      <c r="Z654" s="255" t="s">
        <v>98</v>
      </c>
      <c r="AA654" s="151" t="s">
        <v>349</v>
      </c>
      <c r="AB654" s="254"/>
      <c r="AC654" s="254"/>
      <c r="AD654" s="255" t="s">
        <v>98</v>
      </c>
      <c r="AE654" s="151" t="s">
        <v>350</v>
      </c>
      <c r="AF654" s="254"/>
      <c r="AG654" s="256"/>
      <c r="AH654" s="174" t="s">
        <v>98</v>
      </c>
      <c r="AI654" s="151" t="s">
        <v>220</v>
      </c>
      <c r="AJ654" s="151"/>
      <c r="AK654" s="175"/>
      <c r="AL654" s="1260"/>
      <c r="AM654" s="1260"/>
      <c r="AN654" s="1260"/>
      <c r="AO654" s="1260"/>
    </row>
    <row r="655" spans="1:41" ht="18.75" hidden="1" customHeight="1">
      <c r="A655" s="135" t="s">
        <v>196</v>
      </c>
      <c r="B655" s="135" t="s">
        <v>132</v>
      </c>
      <c r="C655" s="135" t="s">
        <v>196</v>
      </c>
      <c r="D655" s="135" t="s">
        <v>196</v>
      </c>
      <c r="E655" s="135" t="s">
        <v>196</v>
      </c>
      <c r="F655" s="135" t="s">
        <v>132</v>
      </c>
      <c r="G655" s="135" t="s">
        <v>196</v>
      </c>
      <c r="H655" s="135" t="s">
        <v>196</v>
      </c>
      <c r="I655" s="135" t="s">
        <v>196</v>
      </c>
      <c r="J655" s="275"/>
      <c r="K655" s="276"/>
      <c r="L655" s="178"/>
      <c r="M655" s="179"/>
      <c r="N655" s="191"/>
      <c r="O655" s="179"/>
      <c r="P655" s="160"/>
      <c r="Q655" s="1265"/>
      <c r="R655" s="237" t="s">
        <v>98</v>
      </c>
      <c r="S655" s="199" t="s">
        <v>351</v>
      </c>
      <c r="T655" s="238"/>
      <c r="U655" s="266"/>
      <c r="V655" s="239" t="s">
        <v>98</v>
      </c>
      <c r="W655" s="199" t="s">
        <v>283</v>
      </c>
      <c r="X655" s="244"/>
      <c r="Y655" s="244"/>
      <c r="Z655" s="244"/>
      <c r="AA655" s="244"/>
      <c r="AB655" s="244"/>
      <c r="AC655" s="244"/>
      <c r="AD655" s="244"/>
      <c r="AE655" s="244"/>
      <c r="AF655" s="244"/>
      <c r="AG655" s="245"/>
      <c r="AH655" s="150" t="s">
        <v>98</v>
      </c>
      <c r="AI655" s="158" t="s">
        <v>224</v>
      </c>
      <c r="AJ655" s="189"/>
      <c r="AK655" s="190"/>
      <c r="AL655" s="1296"/>
      <c r="AM655" s="1296"/>
      <c r="AN655" s="1296"/>
      <c r="AO655" s="1296"/>
    </row>
    <row r="656" spans="1:41" ht="18.75" hidden="1" customHeight="1">
      <c r="A656" s="135" t="s">
        <v>196</v>
      </c>
      <c r="B656" s="135" t="s">
        <v>132</v>
      </c>
      <c r="C656" s="135" t="s">
        <v>196</v>
      </c>
      <c r="D656" s="135" t="s">
        <v>196</v>
      </c>
      <c r="E656" s="135" t="s">
        <v>196</v>
      </c>
      <c r="F656" s="135" t="s">
        <v>132</v>
      </c>
      <c r="G656" s="135" t="s">
        <v>196</v>
      </c>
      <c r="H656" s="135" t="s">
        <v>196</v>
      </c>
      <c r="I656" s="135" t="s">
        <v>196</v>
      </c>
      <c r="J656" s="275"/>
      <c r="K656" s="276"/>
      <c r="L656" s="178"/>
      <c r="M656" s="179"/>
      <c r="N656" s="191"/>
      <c r="O656" s="179"/>
      <c r="P656" s="160"/>
      <c r="Q656" s="1263" t="s">
        <v>216</v>
      </c>
      <c r="R656" s="205" t="s">
        <v>98</v>
      </c>
      <c r="S656" s="206" t="s">
        <v>217</v>
      </c>
      <c r="T656" s="206"/>
      <c r="U656" s="249"/>
      <c r="V656" s="210" t="s">
        <v>98</v>
      </c>
      <c r="W656" s="206" t="s">
        <v>316</v>
      </c>
      <c r="X656" s="206"/>
      <c r="Y656" s="249"/>
      <c r="Z656" s="210" t="s">
        <v>98</v>
      </c>
      <c r="AA656" s="241" t="s">
        <v>352</v>
      </c>
      <c r="AB656" s="241"/>
      <c r="AC656" s="241"/>
      <c r="AD656" s="202"/>
      <c r="AE656" s="249"/>
      <c r="AF656" s="241"/>
      <c r="AG656" s="203"/>
      <c r="AH656" s="194"/>
      <c r="AI656" s="189"/>
      <c r="AJ656" s="189"/>
      <c r="AK656" s="190"/>
      <c r="AL656" s="1261"/>
      <c r="AM656" s="1261"/>
      <c r="AN656" s="1261"/>
      <c r="AO656" s="1261"/>
    </row>
    <row r="657" spans="1:41" ht="18.75" hidden="1" customHeight="1">
      <c r="A657" s="135" t="s">
        <v>196</v>
      </c>
      <c r="B657" s="135" t="s">
        <v>132</v>
      </c>
      <c r="C657" s="135" t="s">
        <v>196</v>
      </c>
      <c r="D657" s="135" t="s">
        <v>196</v>
      </c>
      <c r="E657" s="135" t="s">
        <v>196</v>
      </c>
      <c r="F657" s="135" t="s">
        <v>132</v>
      </c>
      <c r="G657" s="135" t="s">
        <v>196</v>
      </c>
      <c r="H657" s="135" t="s">
        <v>196</v>
      </c>
      <c r="I657" s="135" t="s">
        <v>196</v>
      </c>
      <c r="J657" s="275"/>
      <c r="K657" s="276"/>
      <c r="L657" s="178"/>
      <c r="M657" s="179"/>
      <c r="N657" s="191"/>
      <c r="O657" s="179"/>
      <c r="P657" s="160"/>
      <c r="Q657" s="1265"/>
      <c r="R657" s="237" t="s">
        <v>98</v>
      </c>
      <c r="S657" s="244" t="s">
        <v>353</v>
      </c>
      <c r="T657" s="244"/>
      <c r="U657" s="244"/>
      <c r="V657" s="239" t="s">
        <v>98</v>
      </c>
      <c r="W657" s="244" t="s">
        <v>354</v>
      </c>
      <c r="X657" s="266"/>
      <c r="Y657" s="244"/>
      <c r="Z657" s="244"/>
      <c r="AA657" s="266"/>
      <c r="AB657" s="244"/>
      <c r="AC657" s="244"/>
      <c r="AD657" s="250"/>
      <c r="AE657" s="266"/>
      <c r="AF657" s="244"/>
      <c r="AG657" s="257"/>
      <c r="AH657" s="194"/>
      <c r="AI657" s="189"/>
      <c r="AJ657" s="189"/>
      <c r="AK657" s="190"/>
      <c r="AL657" s="1261"/>
      <c r="AM657" s="1261"/>
      <c r="AN657" s="1261"/>
      <c r="AO657" s="1261"/>
    </row>
    <row r="658" spans="1:41" ht="19.5" hidden="1" customHeight="1">
      <c r="A658" s="135" t="s">
        <v>196</v>
      </c>
      <c r="B658" s="135" t="s">
        <v>132</v>
      </c>
      <c r="C658" s="135" t="s">
        <v>196</v>
      </c>
      <c r="D658" s="135" t="s">
        <v>196</v>
      </c>
      <c r="E658" s="135" t="s">
        <v>196</v>
      </c>
      <c r="F658" s="135" t="s">
        <v>132</v>
      </c>
      <c r="G658" s="135" t="s">
        <v>196</v>
      </c>
      <c r="H658" s="135" t="s">
        <v>196</v>
      </c>
      <c r="I658" s="135" t="s">
        <v>196</v>
      </c>
      <c r="J658" s="176"/>
      <c r="K658" s="177"/>
      <c r="L658" s="178"/>
      <c r="M658" s="179"/>
      <c r="N658" s="160"/>
      <c r="O658" s="180"/>
      <c r="P658" s="191"/>
      <c r="Q658" s="192" t="s">
        <v>225</v>
      </c>
      <c r="R658" s="182" t="s">
        <v>98</v>
      </c>
      <c r="S658" s="183" t="s">
        <v>222</v>
      </c>
      <c r="T658" s="184"/>
      <c r="U658" s="185"/>
      <c r="V658" s="186" t="s">
        <v>98</v>
      </c>
      <c r="W658" s="183" t="s">
        <v>226</v>
      </c>
      <c r="X658" s="186"/>
      <c r="Y658" s="183"/>
      <c r="Z658" s="187"/>
      <c r="AA658" s="187"/>
      <c r="AB658" s="187"/>
      <c r="AC658" s="187"/>
      <c r="AD658" s="187"/>
      <c r="AE658" s="187"/>
      <c r="AF658" s="187"/>
      <c r="AG658" s="193"/>
      <c r="AH658" s="189"/>
      <c r="AI658" s="189"/>
      <c r="AJ658" s="189"/>
      <c r="AK658" s="190"/>
      <c r="AL658" s="1261"/>
      <c r="AM658" s="1261"/>
      <c r="AN658" s="1261"/>
      <c r="AO658" s="1261"/>
    </row>
    <row r="659" spans="1:41" ht="19.5" hidden="1" customHeight="1">
      <c r="A659" s="135" t="s">
        <v>196</v>
      </c>
      <c r="B659" s="135" t="s">
        <v>132</v>
      </c>
      <c r="C659" s="135" t="s">
        <v>196</v>
      </c>
      <c r="D659" s="135" t="s">
        <v>196</v>
      </c>
      <c r="E659" s="135" t="s">
        <v>196</v>
      </c>
      <c r="F659" s="135" t="s">
        <v>132</v>
      </c>
      <c r="G659" s="135" t="s">
        <v>196</v>
      </c>
      <c r="H659" s="135" t="s">
        <v>196</v>
      </c>
      <c r="I659" s="135" t="s">
        <v>196</v>
      </c>
      <c r="J659" s="176"/>
      <c r="K659" s="177"/>
      <c r="L659" s="178"/>
      <c r="M659" s="179"/>
      <c r="N659" s="160"/>
      <c r="O659" s="180"/>
      <c r="P659" s="191"/>
      <c r="Q659" s="192" t="s">
        <v>227</v>
      </c>
      <c r="R659" s="182" t="s">
        <v>98</v>
      </c>
      <c r="S659" s="183" t="s">
        <v>222</v>
      </c>
      <c r="T659" s="184"/>
      <c r="U659" s="185"/>
      <c r="V659" s="186" t="s">
        <v>98</v>
      </c>
      <c r="W659" s="183" t="s">
        <v>226</v>
      </c>
      <c r="X659" s="186"/>
      <c r="Y659" s="183"/>
      <c r="Z659" s="187"/>
      <c r="AA659" s="187"/>
      <c r="AB659" s="187"/>
      <c r="AC659" s="187"/>
      <c r="AD659" s="187"/>
      <c r="AE659" s="187"/>
      <c r="AF659" s="187"/>
      <c r="AG659" s="193"/>
      <c r="AH659" s="189"/>
      <c r="AI659" s="189"/>
      <c r="AJ659" s="189"/>
      <c r="AK659" s="190"/>
      <c r="AL659" s="1261"/>
      <c r="AM659" s="1261"/>
      <c r="AN659" s="1261"/>
      <c r="AO659" s="1261"/>
    </row>
    <row r="660" spans="1:41" ht="18.75" hidden="1" customHeight="1">
      <c r="A660" s="135" t="s">
        <v>196</v>
      </c>
      <c r="B660" s="135" t="s">
        <v>132</v>
      </c>
      <c r="C660" s="135" t="s">
        <v>196</v>
      </c>
      <c r="D660" s="135" t="s">
        <v>196</v>
      </c>
      <c r="E660" s="135" t="s">
        <v>196</v>
      </c>
      <c r="F660" s="135" t="s">
        <v>132</v>
      </c>
      <c r="G660" s="135" t="s">
        <v>196</v>
      </c>
      <c r="H660" s="135" t="s">
        <v>196</v>
      </c>
      <c r="I660" s="135" t="s">
        <v>196</v>
      </c>
      <c r="J660" s="275"/>
      <c r="K660" s="276"/>
      <c r="L660" s="178"/>
      <c r="M660" s="179"/>
      <c r="N660" s="191"/>
      <c r="O660" s="179"/>
      <c r="P660" s="160"/>
      <c r="Q660" s="198" t="s">
        <v>356</v>
      </c>
      <c r="R660" s="182" t="s">
        <v>98</v>
      </c>
      <c r="S660" s="183" t="s">
        <v>282</v>
      </c>
      <c r="T660" s="184"/>
      <c r="U660" s="185"/>
      <c r="V660" s="186" t="s">
        <v>98</v>
      </c>
      <c r="W660" s="183" t="s">
        <v>358</v>
      </c>
      <c r="X660" s="187"/>
      <c r="Y660" s="187"/>
      <c r="Z660" s="187"/>
      <c r="AA660" s="187"/>
      <c r="AB660" s="187"/>
      <c r="AC660" s="187"/>
      <c r="AD660" s="187"/>
      <c r="AE660" s="187"/>
      <c r="AF660" s="187"/>
      <c r="AG660" s="193"/>
      <c r="AH660" s="194"/>
      <c r="AI660" s="189"/>
      <c r="AJ660" s="189"/>
      <c r="AK660" s="190"/>
      <c r="AL660" s="1261"/>
      <c r="AM660" s="1261"/>
      <c r="AN660" s="1261"/>
      <c r="AO660" s="1261"/>
    </row>
    <row r="661" spans="1:41" ht="18.75" hidden="1" customHeight="1">
      <c r="A661" s="135" t="s">
        <v>196</v>
      </c>
      <c r="B661" s="135" t="s">
        <v>132</v>
      </c>
      <c r="C661" s="135" t="s">
        <v>196</v>
      </c>
      <c r="D661" s="135" t="s">
        <v>196</v>
      </c>
      <c r="E661" s="135" t="s">
        <v>196</v>
      </c>
      <c r="F661" s="135" t="s">
        <v>132</v>
      </c>
      <c r="G661" s="135" t="s">
        <v>196</v>
      </c>
      <c r="H661" s="135" t="s">
        <v>196</v>
      </c>
      <c r="I661" s="135" t="s">
        <v>196</v>
      </c>
      <c r="J661" s="275"/>
      <c r="K661" s="276"/>
      <c r="L661" s="178"/>
      <c r="M661" s="179"/>
      <c r="N661" s="191"/>
      <c r="O661" s="179"/>
      <c r="P661" s="160"/>
      <c r="Q661" s="198" t="s">
        <v>359</v>
      </c>
      <c r="R661" s="182" t="s">
        <v>98</v>
      </c>
      <c r="S661" s="183" t="s">
        <v>282</v>
      </c>
      <c r="T661" s="184"/>
      <c r="U661" s="185"/>
      <c r="V661" s="186" t="s">
        <v>98</v>
      </c>
      <c r="W661" s="183" t="s">
        <v>358</v>
      </c>
      <c r="X661" s="187"/>
      <c r="Y661" s="187"/>
      <c r="Z661" s="187"/>
      <c r="AA661" s="187"/>
      <c r="AB661" s="187"/>
      <c r="AC661" s="187"/>
      <c r="AD661" s="187"/>
      <c r="AE661" s="187"/>
      <c r="AF661" s="187"/>
      <c r="AG661" s="193"/>
      <c r="AH661" s="194"/>
      <c r="AI661" s="189"/>
      <c r="AJ661" s="189"/>
      <c r="AK661" s="190"/>
      <c r="AL661" s="1261"/>
      <c r="AM661" s="1261"/>
      <c r="AN661" s="1261"/>
      <c r="AO661" s="1261"/>
    </row>
    <row r="662" spans="1:41" ht="18.75" hidden="1" customHeight="1">
      <c r="A662" s="135" t="s">
        <v>196</v>
      </c>
      <c r="B662" s="135" t="s">
        <v>132</v>
      </c>
      <c r="C662" s="135" t="s">
        <v>196</v>
      </c>
      <c r="D662" s="135" t="s">
        <v>196</v>
      </c>
      <c r="E662" s="135" t="s">
        <v>196</v>
      </c>
      <c r="F662" s="135" t="s">
        <v>132</v>
      </c>
      <c r="G662" s="135" t="s">
        <v>196</v>
      </c>
      <c r="H662" s="135" t="s">
        <v>196</v>
      </c>
      <c r="I662" s="135" t="s">
        <v>196</v>
      </c>
      <c r="J662" s="275"/>
      <c r="K662" s="276"/>
      <c r="L662" s="178"/>
      <c r="M662" s="179"/>
      <c r="N662" s="191"/>
      <c r="O662" s="179"/>
      <c r="P662" s="160"/>
      <c r="Q662" s="198" t="s">
        <v>403</v>
      </c>
      <c r="R662" s="182" t="s">
        <v>98</v>
      </c>
      <c r="S662" s="183" t="s">
        <v>217</v>
      </c>
      <c r="T662" s="184"/>
      <c r="U662" s="186" t="s">
        <v>98</v>
      </c>
      <c r="V662" s="183" t="s">
        <v>232</v>
      </c>
      <c r="W662" s="187"/>
      <c r="X662" s="187"/>
      <c r="Y662" s="187"/>
      <c r="Z662" s="184"/>
      <c r="AA662" s="187"/>
      <c r="AB662" s="187"/>
      <c r="AC662" s="187"/>
      <c r="AD662" s="187"/>
      <c r="AE662" s="187"/>
      <c r="AF662" s="187"/>
      <c r="AG662" s="193"/>
      <c r="AH662" s="194"/>
      <c r="AI662" s="189"/>
      <c r="AJ662" s="189"/>
      <c r="AK662" s="190"/>
      <c r="AL662" s="1261"/>
      <c r="AM662" s="1261"/>
      <c r="AN662" s="1261"/>
      <c r="AO662" s="1261"/>
    </row>
    <row r="663" spans="1:41" ht="18.75" hidden="1" customHeight="1">
      <c r="A663" s="135" t="s">
        <v>196</v>
      </c>
      <c r="B663" s="135" t="s">
        <v>132</v>
      </c>
      <c r="C663" s="135" t="s">
        <v>196</v>
      </c>
      <c r="D663" s="135" t="s">
        <v>196</v>
      </c>
      <c r="E663" s="135" t="s">
        <v>196</v>
      </c>
      <c r="F663" s="135" t="s">
        <v>132</v>
      </c>
      <c r="G663" s="135" t="s">
        <v>196</v>
      </c>
      <c r="H663" s="135" t="s">
        <v>196</v>
      </c>
      <c r="I663" s="135" t="s">
        <v>196</v>
      </c>
      <c r="J663" s="275"/>
      <c r="K663" s="276"/>
      <c r="L663" s="178"/>
      <c r="M663" s="179"/>
      <c r="N663" s="191"/>
      <c r="O663" s="179"/>
      <c r="P663" s="160"/>
      <c r="Q663" s="198" t="s">
        <v>469</v>
      </c>
      <c r="R663" s="182" t="s">
        <v>98</v>
      </c>
      <c r="S663" s="183" t="s">
        <v>285</v>
      </c>
      <c r="T663" s="184"/>
      <c r="U663" s="185"/>
      <c r="V663" s="186" t="s">
        <v>98</v>
      </c>
      <c r="W663" s="183" t="s">
        <v>286</v>
      </c>
      <c r="X663" s="187"/>
      <c r="Y663" s="187"/>
      <c r="Z663" s="184"/>
      <c r="AA663" s="187"/>
      <c r="AB663" s="187"/>
      <c r="AC663" s="187"/>
      <c r="AD663" s="187"/>
      <c r="AE663" s="187"/>
      <c r="AF663" s="187"/>
      <c r="AG663" s="193"/>
      <c r="AH663" s="194"/>
      <c r="AI663" s="189"/>
      <c r="AJ663" s="189"/>
      <c r="AK663" s="190"/>
      <c r="AL663" s="1261"/>
      <c r="AM663" s="1261"/>
      <c r="AN663" s="1261"/>
      <c r="AO663" s="1261"/>
    </row>
    <row r="664" spans="1:41" ht="19.5" hidden="1" customHeight="1">
      <c r="A664" s="135" t="s">
        <v>196</v>
      </c>
      <c r="B664" s="135" t="s">
        <v>132</v>
      </c>
      <c r="C664" s="135" t="s">
        <v>196</v>
      </c>
      <c r="D664" s="135" t="s">
        <v>196</v>
      </c>
      <c r="E664" s="135" t="s">
        <v>196</v>
      </c>
      <c r="F664" s="135" t="s">
        <v>132</v>
      </c>
      <c r="G664" s="135" t="s">
        <v>196</v>
      </c>
      <c r="H664" s="135" t="s">
        <v>196</v>
      </c>
      <c r="I664" s="135" t="s">
        <v>196</v>
      </c>
      <c r="J664" s="176"/>
      <c r="K664" s="177"/>
      <c r="L664" s="178"/>
      <c r="M664" s="179"/>
      <c r="N664" s="160"/>
      <c r="O664" s="180"/>
      <c r="P664" s="191"/>
      <c r="Q664" s="192" t="s">
        <v>50</v>
      </c>
      <c r="R664" s="182" t="s">
        <v>98</v>
      </c>
      <c r="S664" s="183" t="s">
        <v>217</v>
      </c>
      <c r="T664" s="183"/>
      <c r="U664" s="186" t="s">
        <v>98</v>
      </c>
      <c r="V664" s="183" t="s">
        <v>232</v>
      </c>
      <c r="W664" s="183"/>
      <c r="X664" s="187"/>
      <c r="Y664" s="183"/>
      <c r="Z664" s="187"/>
      <c r="AA664" s="187"/>
      <c r="AB664" s="187"/>
      <c r="AC664" s="187"/>
      <c r="AD664" s="187"/>
      <c r="AE664" s="187"/>
      <c r="AF664" s="187"/>
      <c r="AG664" s="193"/>
      <c r="AH664" s="189"/>
      <c r="AI664" s="189"/>
      <c r="AJ664" s="189"/>
      <c r="AK664" s="190"/>
      <c r="AL664" s="1261"/>
      <c r="AM664" s="1261"/>
      <c r="AN664" s="1261"/>
      <c r="AO664" s="1261"/>
    </row>
    <row r="665" spans="1:41" ht="18.75" hidden="1" customHeight="1">
      <c r="A665" s="135" t="s">
        <v>196</v>
      </c>
      <c r="B665" s="135" t="s">
        <v>132</v>
      </c>
      <c r="C665" s="135" t="s">
        <v>196</v>
      </c>
      <c r="D665" s="135" t="s">
        <v>196</v>
      </c>
      <c r="E665" s="135" t="s">
        <v>196</v>
      </c>
      <c r="F665" s="135" t="s">
        <v>132</v>
      </c>
      <c r="G665" s="135" t="s">
        <v>196</v>
      </c>
      <c r="H665" s="135" t="s">
        <v>196</v>
      </c>
      <c r="I665" s="135" t="s">
        <v>196</v>
      </c>
      <c r="J665" s="275"/>
      <c r="K665" s="276"/>
      <c r="L665" s="178"/>
      <c r="M665" s="179"/>
      <c r="N665" s="191"/>
      <c r="O665" s="179"/>
      <c r="P665" s="160"/>
      <c r="Q665" s="198" t="s">
        <v>309</v>
      </c>
      <c r="R665" s="182" t="s">
        <v>98</v>
      </c>
      <c r="S665" s="183" t="s">
        <v>217</v>
      </c>
      <c r="T665" s="184"/>
      <c r="U665" s="186" t="s">
        <v>98</v>
      </c>
      <c r="V665" s="183" t="s">
        <v>232</v>
      </c>
      <c r="W665" s="187"/>
      <c r="X665" s="187"/>
      <c r="Y665" s="187"/>
      <c r="Z665" s="184"/>
      <c r="AA665" s="187"/>
      <c r="AB665" s="187"/>
      <c r="AC665" s="187"/>
      <c r="AD665" s="187"/>
      <c r="AE665" s="187"/>
      <c r="AF665" s="187"/>
      <c r="AG665" s="193"/>
      <c r="AH665" s="194"/>
      <c r="AI665" s="189"/>
      <c r="AJ665" s="189"/>
      <c r="AK665" s="190"/>
      <c r="AL665" s="1261"/>
      <c r="AM665" s="1261"/>
      <c r="AN665" s="1261"/>
      <c r="AO665" s="1261"/>
    </row>
    <row r="666" spans="1:41" ht="18.75" hidden="1" customHeight="1">
      <c r="A666" s="135" t="s">
        <v>196</v>
      </c>
      <c r="B666" s="135" t="s">
        <v>132</v>
      </c>
      <c r="C666" s="135" t="s">
        <v>196</v>
      </c>
      <c r="D666" s="135" t="s">
        <v>196</v>
      </c>
      <c r="E666" s="135" t="s">
        <v>196</v>
      </c>
      <c r="F666" s="135" t="s">
        <v>132</v>
      </c>
      <c r="G666" s="135" t="s">
        <v>196</v>
      </c>
      <c r="H666" s="135" t="s">
        <v>196</v>
      </c>
      <c r="I666" s="135" t="s">
        <v>196</v>
      </c>
      <c r="J666" s="275"/>
      <c r="K666" s="276"/>
      <c r="L666" s="178"/>
      <c r="M666" s="179"/>
      <c r="N666" s="191"/>
      <c r="O666" s="179"/>
      <c r="P666" s="160"/>
      <c r="Q666" s="198" t="s">
        <v>56</v>
      </c>
      <c r="R666" s="182" t="s">
        <v>98</v>
      </c>
      <c r="S666" s="183" t="s">
        <v>217</v>
      </c>
      <c r="T666" s="183"/>
      <c r="U666" s="186" t="s">
        <v>98</v>
      </c>
      <c r="V666" s="183" t="s">
        <v>229</v>
      </c>
      <c r="W666" s="183"/>
      <c r="X666" s="186" t="s">
        <v>98</v>
      </c>
      <c r="Y666" s="183" t="s">
        <v>230</v>
      </c>
      <c r="Z666" s="187"/>
      <c r="AA666" s="187"/>
      <c r="AB666" s="187"/>
      <c r="AC666" s="187"/>
      <c r="AD666" s="187"/>
      <c r="AE666" s="187"/>
      <c r="AF666" s="187"/>
      <c r="AG666" s="193"/>
      <c r="AH666" s="194"/>
      <c r="AI666" s="189"/>
      <c r="AJ666" s="189"/>
      <c r="AK666" s="190"/>
      <c r="AL666" s="1261"/>
      <c r="AM666" s="1261"/>
      <c r="AN666" s="1261"/>
      <c r="AO666" s="1261"/>
    </row>
    <row r="667" spans="1:41" ht="18.75" hidden="1" customHeight="1">
      <c r="A667" s="135" t="s">
        <v>196</v>
      </c>
      <c r="B667" s="135" t="s">
        <v>132</v>
      </c>
      <c r="C667" s="135" t="s">
        <v>196</v>
      </c>
      <c r="D667" s="135" t="s">
        <v>196</v>
      </c>
      <c r="E667" s="135" t="s">
        <v>196</v>
      </c>
      <c r="F667" s="135" t="s">
        <v>132</v>
      </c>
      <c r="G667" s="135" t="s">
        <v>196</v>
      </c>
      <c r="H667" s="135" t="s">
        <v>196</v>
      </c>
      <c r="I667" s="135" t="s">
        <v>196</v>
      </c>
      <c r="J667" s="275"/>
      <c r="K667" s="276"/>
      <c r="L667" s="178"/>
      <c r="M667" s="179"/>
      <c r="N667" s="191"/>
      <c r="O667" s="179"/>
      <c r="P667" s="160"/>
      <c r="Q667" s="198" t="s">
        <v>378</v>
      </c>
      <c r="R667" s="182" t="s">
        <v>98</v>
      </c>
      <c r="S667" s="183" t="s">
        <v>217</v>
      </c>
      <c r="T667" s="183"/>
      <c r="U667" s="186" t="s">
        <v>98</v>
      </c>
      <c r="V667" s="183" t="s">
        <v>229</v>
      </c>
      <c r="W667" s="183"/>
      <c r="X667" s="186" t="s">
        <v>98</v>
      </c>
      <c r="Y667" s="183" t="s">
        <v>230</v>
      </c>
      <c r="Z667" s="187"/>
      <c r="AA667" s="187"/>
      <c r="AB667" s="187"/>
      <c r="AC667" s="187"/>
      <c r="AD667" s="187"/>
      <c r="AE667" s="187"/>
      <c r="AF667" s="187"/>
      <c r="AG667" s="193"/>
      <c r="AH667" s="194"/>
      <c r="AI667" s="189"/>
      <c r="AJ667" s="189"/>
      <c r="AK667" s="190"/>
      <c r="AL667" s="1261"/>
      <c r="AM667" s="1261"/>
      <c r="AN667" s="1261"/>
      <c r="AO667" s="1261"/>
    </row>
    <row r="668" spans="1:41" ht="18.75" hidden="1" customHeight="1">
      <c r="A668" s="135" t="s">
        <v>196</v>
      </c>
      <c r="B668" s="135" t="s">
        <v>132</v>
      </c>
      <c r="C668" s="135" t="s">
        <v>196</v>
      </c>
      <c r="D668" s="135" t="s">
        <v>196</v>
      </c>
      <c r="E668" s="135" t="s">
        <v>196</v>
      </c>
      <c r="F668" s="135" t="s">
        <v>132</v>
      </c>
      <c r="G668" s="135" t="s">
        <v>196</v>
      </c>
      <c r="H668" s="135" t="s">
        <v>196</v>
      </c>
      <c r="I668" s="135" t="s">
        <v>196</v>
      </c>
      <c r="J668" s="275"/>
      <c r="K668" s="276"/>
      <c r="L668" s="178"/>
      <c r="M668" s="179"/>
      <c r="N668" s="191"/>
      <c r="O668" s="150" t="s">
        <v>98</v>
      </c>
      <c r="P668" s="160" t="s">
        <v>361</v>
      </c>
      <c r="Q668" s="1263" t="s">
        <v>470</v>
      </c>
      <c r="R668" s="205" t="s">
        <v>98</v>
      </c>
      <c r="S668" s="206" t="s">
        <v>334</v>
      </c>
      <c r="T668" s="206"/>
      <c r="U668" s="202"/>
      <c r="V668" s="202"/>
      <c r="W668" s="202"/>
      <c r="X668" s="202"/>
      <c r="Y668" s="210" t="s">
        <v>98</v>
      </c>
      <c r="Z668" s="206" t="s">
        <v>335</v>
      </c>
      <c r="AA668" s="202"/>
      <c r="AB668" s="202"/>
      <c r="AC668" s="202"/>
      <c r="AD668" s="202"/>
      <c r="AE668" s="202"/>
      <c r="AF668" s="202"/>
      <c r="AG668" s="203"/>
      <c r="AH668" s="194"/>
      <c r="AI668" s="189"/>
      <c r="AJ668" s="189"/>
      <c r="AK668" s="190"/>
      <c r="AL668" s="1261"/>
      <c r="AM668" s="1261"/>
      <c r="AN668" s="1261"/>
      <c r="AO668" s="1261"/>
    </row>
    <row r="669" spans="1:41" ht="18.75" hidden="1" customHeight="1">
      <c r="A669" s="135" t="s">
        <v>196</v>
      </c>
      <c r="B669" s="135" t="s">
        <v>132</v>
      </c>
      <c r="C669" s="135" t="s">
        <v>196</v>
      </c>
      <c r="D669" s="135" t="s">
        <v>196</v>
      </c>
      <c r="E669" s="135" t="s">
        <v>196</v>
      </c>
      <c r="F669" s="135" t="s">
        <v>132</v>
      </c>
      <c r="G669" s="135" t="s">
        <v>196</v>
      </c>
      <c r="H669" s="135" t="s">
        <v>196</v>
      </c>
      <c r="I669" s="135" t="s">
        <v>196</v>
      </c>
      <c r="J669" s="157" t="s">
        <v>98</v>
      </c>
      <c r="K669" s="276" t="s">
        <v>471</v>
      </c>
      <c r="L669" s="178" t="s">
        <v>416</v>
      </c>
      <c r="M669" s="150" t="s">
        <v>98</v>
      </c>
      <c r="N669" s="191" t="s">
        <v>363</v>
      </c>
      <c r="O669" s="150" t="s">
        <v>98</v>
      </c>
      <c r="P669" s="160" t="s">
        <v>364</v>
      </c>
      <c r="Q669" s="1265"/>
      <c r="R669" s="237" t="s">
        <v>98</v>
      </c>
      <c r="S669" s="199" t="s">
        <v>367</v>
      </c>
      <c r="T669" s="250"/>
      <c r="U669" s="250"/>
      <c r="V669" s="250"/>
      <c r="W669" s="250"/>
      <c r="X669" s="250"/>
      <c r="Y669" s="250"/>
      <c r="Z669" s="244"/>
      <c r="AA669" s="250"/>
      <c r="AB669" s="250"/>
      <c r="AC669" s="250"/>
      <c r="AD669" s="250"/>
      <c r="AE669" s="250"/>
      <c r="AF669" s="250"/>
      <c r="AG669" s="257"/>
      <c r="AH669" s="194"/>
      <c r="AI669" s="189"/>
      <c r="AJ669" s="189"/>
      <c r="AK669" s="190"/>
      <c r="AL669" s="1261"/>
      <c r="AM669" s="1261"/>
      <c r="AN669" s="1261"/>
      <c r="AO669" s="1261"/>
    </row>
    <row r="670" spans="1:41" ht="18.75" hidden="1" customHeight="1">
      <c r="A670" s="135" t="s">
        <v>196</v>
      </c>
      <c r="B670" s="135" t="s">
        <v>132</v>
      </c>
      <c r="C670" s="135" t="s">
        <v>196</v>
      </c>
      <c r="D670" s="135" t="s">
        <v>196</v>
      </c>
      <c r="E670" s="135" t="s">
        <v>196</v>
      </c>
      <c r="F670" s="135" t="s">
        <v>132</v>
      </c>
      <c r="G670" s="135" t="s">
        <v>196</v>
      </c>
      <c r="H670" s="135" t="s">
        <v>196</v>
      </c>
      <c r="I670" s="135" t="s">
        <v>196</v>
      </c>
      <c r="J670" s="275"/>
      <c r="K670" s="276"/>
      <c r="L670" s="178"/>
      <c r="M670" s="179"/>
      <c r="N670" s="191"/>
      <c r="O670" s="150" t="s">
        <v>98</v>
      </c>
      <c r="P670" s="160" t="s">
        <v>472</v>
      </c>
      <c r="Q670" s="1263" t="s">
        <v>341</v>
      </c>
      <c r="R670" s="205" t="s">
        <v>98</v>
      </c>
      <c r="S670" s="206" t="s">
        <v>368</v>
      </c>
      <c r="T670" s="248"/>
      <c r="U670" s="249"/>
      <c r="V670" s="210" t="s">
        <v>98</v>
      </c>
      <c r="W670" s="206" t="s">
        <v>369</v>
      </c>
      <c r="X670" s="202"/>
      <c r="Y670" s="202"/>
      <c r="Z670" s="210" t="s">
        <v>98</v>
      </c>
      <c r="AA670" s="206" t="s">
        <v>370</v>
      </c>
      <c r="AB670" s="202"/>
      <c r="AC670" s="202"/>
      <c r="AD670" s="202"/>
      <c r="AE670" s="202"/>
      <c r="AF670" s="202"/>
      <c r="AG670" s="203"/>
      <c r="AH670" s="194"/>
      <c r="AI670" s="189"/>
      <c r="AJ670" s="189"/>
      <c r="AK670" s="190"/>
      <c r="AL670" s="1261"/>
      <c r="AM670" s="1261"/>
      <c r="AN670" s="1261"/>
      <c r="AO670" s="1261"/>
    </row>
    <row r="671" spans="1:41" ht="18.75" hidden="1" customHeight="1">
      <c r="A671" s="135" t="s">
        <v>196</v>
      </c>
      <c r="B671" s="135" t="s">
        <v>132</v>
      </c>
      <c r="C671" s="135" t="s">
        <v>196</v>
      </c>
      <c r="D671" s="135" t="s">
        <v>196</v>
      </c>
      <c r="E671" s="135" t="s">
        <v>196</v>
      </c>
      <c r="F671" s="135" t="s">
        <v>132</v>
      </c>
      <c r="G671" s="135" t="s">
        <v>196</v>
      </c>
      <c r="H671" s="135" t="s">
        <v>196</v>
      </c>
      <c r="I671" s="135" t="s">
        <v>196</v>
      </c>
      <c r="J671" s="275"/>
      <c r="K671" s="276"/>
      <c r="L671" s="178"/>
      <c r="M671" s="179"/>
      <c r="N671" s="191"/>
      <c r="O671" s="179"/>
      <c r="P671" s="160"/>
      <c r="Q671" s="1265"/>
      <c r="R671" s="237" t="s">
        <v>98</v>
      </c>
      <c r="S671" s="199" t="s">
        <v>371</v>
      </c>
      <c r="T671" s="250"/>
      <c r="U671" s="250"/>
      <c r="V671" s="250"/>
      <c r="W671" s="250"/>
      <c r="X671" s="250"/>
      <c r="Y671" s="250"/>
      <c r="Z671" s="239" t="s">
        <v>98</v>
      </c>
      <c r="AA671" s="199" t="s">
        <v>372</v>
      </c>
      <c r="AB671" s="244"/>
      <c r="AC671" s="250"/>
      <c r="AD671" s="250"/>
      <c r="AE671" s="250"/>
      <c r="AF671" s="250"/>
      <c r="AG671" s="257"/>
      <c r="AH671" s="194"/>
      <c r="AI671" s="189"/>
      <c r="AJ671" s="189"/>
      <c r="AK671" s="190"/>
      <c r="AL671" s="1261"/>
      <c r="AM671" s="1261"/>
      <c r="AN671" s="1261"/>
      <c r="AO671" s="1261"/>
    </row>
    <row r="672" spans="1:41" ht="18.75" hidden="1" customHeight="1">
      <c r="A672" s="135" t="s">
        <v>196</v>
      </c>
      <c r="B672" s="135" t="s">
        <v>132</v>
      </c>
      <c r="C672" s="135" t="s">
        <v>196</v>
      </c>
      <c r="D672" s="135" t="s">
        <v>196</v>
      </c>
      <c r="E672" s="135" t="s">
        <v>196</v>
      </c>
      <c r="F672" s="135" t="s">
        <v>132</v>
      </c>
      <c r="G672" s="135" t="s">
        <v>196</v>
      </c>
      <c r="H672" s="135" t="s">
        <v>196</v>
      </c>
      <c r="I672" s="135" t="s">
        <v>196</v>
      </c>
      <c r="J672" s="275"/>
      <c r="K672" s="276"/>
      <c r="L672" s="178"/>
      <c r="M672" s="179"/>
      <c r="N672" s="191"/>
      <c r="O672" s="179"/>
      <c r="P672" s="160"/>
      <c r="Q672" s="201" t="s">
        <v>255</v>
      </c>
      <c r="R672" s="182" t="s">
        <v>98</v>
      </c>
      <c r="S672" s="183" t="s">
        <v>217</v>
      </c>
      <c r="T672" s="183"/>
      <c r="U672" s="186" t="s">
        <v>98</v>
      </c>
      <c r="V672" s="183" t="s">
        <v>229</v>
      </c>
      <c r="W672" s="183"/>
      <c r="X672" s="186" t="s">
        <v>98</v>
      </c>
      <c r="Y672" s="183" t="s">
        <v>230</v>
      </c>
      <c r="Z672" s="187"/>
      <c r="AA672" s="187"/>
      <c r="AB672" s="187"/>
      <c r="AC672" s="187"/>
      <c r="AD672" s="202"/>
      <c r="AE672" s="202"/>
      <c r="AF672" s="202"/>
      <c r="AG672" s="203"/>
      <c r="AH672" s="194"/>
      <c r="AI672" s="189"/>
      <c r="AJ672" s="189"/>
      <c r="AK672" s="190"/>
      <c r="AL672" s="1261"/>
      <c r="AM672" s="1261"/>
      <c r="AN672" s="1261"/>
      <c r="AO672" s="1261"/>
    </row>
    <row r="673" spans="1:41" ht="18.75" hidden="1" customHeight="1">
      <c r="A673" s="135" t="s">
        <v>196</v>
      </c>
      <c r="B673" s="135" t="s">
        <v>132</v>
      </c>
      <c r="C673" s="135" t="s">
        <v>196</v>
      </c>
      <c r="D673" s="135" t="s">
        <v>196</v>
      </c>
      <c r="E673" s="135" t="s">
        <v>196</v>
      </c>
      <c r="F673" s="135" t="s">
        <v>132</v>
      </c>
      <c r="G673" s="135" t="s">
        <v>196</v>
      </c>
      <c r="H673" s="135" t="s">
        <v>196</v>
      </c>
      <c r="I673" s="135" t="s">
        <v>196</v>
      </c>
      <c r="J673" s="275"/>
      <c r="K673" s="276"/>
      <c r="L673" s="178"/>
      <c r="M673" s="179"/>
      <c r="N673" s="191"/>
      <c r="O673" s="179"/>
      <c r="P673" s="160"/>
      <c r="Q673" s="195" t="s">
        <v>69</v>
      </c>
      <c r="R673" s="182" t="s">
        <v>98</v>
      </c>
      <c r="S673" s="183" t="s">
        <v>217</v>
      </c>
      <c r="T673" s="183"/>
      <c r="U673" s="186" t="s">
        <v>98</v>
      </c>
      <c r="V673" s="183" t="s">
        <v>258</v>
      </c>
      <c r="W673" s="183"/>
      <c r="X673" s="186" t="s">
        <v>98</v>
      </c>
      <c r="Y673" s="183" t="s">
        <v>315</v>
      </c>
      <c r="Z673" s="204"/>
      <c r="AA673" s="186" t="s">
        <v>98</v>
      </c>
      <c r="AB673" s="183" t="s">
        <v>259</v>
      </c>
      <c r="AC673" s="204"/>
      <c r="AD673" s="204"/>
      <c r="AE673" s="204"/>
      <c r="AF673" s="204"/>
      <c r="AG673" s="247"/>
      <c r="AH673" s="194"/>
      <c r="AI673" s="189"/>
      <c r="AJ673" s="189"/>
      <c r="AK673" s="190"/>
      <c r="AL673" s="1261"/>
      <c r="AM673" s="1261"/>
      <c r="AN673" s="1261"/>
      <c r="AO673" s="1261"/>
    </row>
    <row r="674" spans="1:41" ht="18.75" hidden="1" customHeight="1">
      <c r="A674" s="135" t="s">
        <v>196</v>
      </c>
      <c r="B674" s="135" t="s">
        <v>132</v>
      </c>
      <c r="C674" s="135" t="s">
        <v>196</v>
      </c>
      <c r="D674" s="135" t="s">
        <v>196</v>
      </c>
      <c r="E674" s="135" t="s">
        <v>196</v>
      </c>
      <c r="F674" s="135" t="s">
        <v>132</v>
      </c>
      <c r="G674" s="135" t="s">
        <v>196</v>
      </c>
      <c r="H674" s="135" t="s">
        <v>196</v>
      </c>
      <c r="I674" s="135" t="s">
        <v>196</v>
      </c>
      <c r="J674" s="275"/>
      <c r="K674" s="276"/>
      <c r="L674" s="178"/>
      <c r="M674" s="179"/>
      <c r="N674" s="191"/>
      <c r="O674" s="179"/>
      <c r="P674" s="160"/>
      <c r="Q674" s="1257" t="s">
        <v>414</v>
      </c>
      <c r="R674" s="1291" t="s">
        <v>98</v>
      </c>
      <c r="S674" s="1292" t="s">
        <v>217</v>
      </c>
      <c r="T674" s="1292"/>
      <c r="U674" s="1293" t="s">
        <v>98</v>
      </c>
      <c r="V674" s="1292" t="s">
        <v>232</v>
      </c>
      <c r="W674" s="1292"/>
      <c r="X674" s="206"/>
      <c r="Y674" s="206"/>
      <c r="Z674" s="206"/>
      <c r="AA674" s="206"/>
      <c r="AB674" s="206"/>
      <c r="AC674" s="206"/>
      <c r="AD674" s="206"/>
      <c r="AE674" s="206"/>
      <c r="AF674" s="206"/>
      <c r="AG674" s="251"/>
      <c r="AH674" s="194"/>
      <c r="AI674" s="189"/>
      <c r="AJ674" s="189"/>
      <c r="AK674" s="190"/>
      <c r="AL674" s="1261"/>
      <c r="AM674" s="1261"/>
      <c r="AN674" s="1261"/>
      <c r="AO674" s="1261"/>
    </row>
    <row r="675" spans="1:41" ht="18.75" hidden="1" customHeight="1">
      <c r="A675" s="135" t="s">
        <v>196</v>
      </c>
      <c r="B675" s="135" t="s">
        <v>132</v>
      </c>
      <c r="C675" s="135" t="s">
        <v>196</v>
      </c>
      <c r="D675" s="135" t="s">
        <v>196</v>
      </c>
      <c r="E675" s="135" t="s">
        <v>196</v>
      </c>
      <c r="F675" s="135" t="s">
        <v>132</v>
      </c>
      <c r="G675" s="135" t="s">
        <v>196</v>
      </c>
      <c r="H675" s="135" t="s">
        <v>196</v>
      </c>
      <c r="I675" s="135" t="s">
        <v>196</v>
      </c>
      <c r="J675" s="275"/>
      <c r="K675" s="276"/>
      <c r="L675" s="178"/>
      <c r="M675" s="179"/>
      <c r="N675" s="191"/>
      <c r="O675" s="179"/>
      <c r="P675" s="160"/>
      <c r="Q675" s="1279"/>
      <c r="R675" s="1291"/>
      <c r="S675" s="1292"/>
      <c r="T675" s="1292"/>
      <c r="U675" s="1293"/>
      <c r="V675" s="1292"/>
      <c r="W675" s="1292"/>
      <c r="X675" s="199"/>
      <c r="Y675" s="199"/>
      <c r="Z675" s="199"/>
      <c r="AA675" s="199"/>
      <c r="AB675" s="199"/>
      <c r="AC675" s="199"/>
      <c r="AD675" s="199"/>
      <c r="AE675" s="199"/>
      <c r="AF675" s="199"/>
      <c r="AG675" s="252"/>
      <c r="AH675" s="194"/>
      <c r="AI675" s="189"/>
      <c r="AJ675" s="189"/>
      <c r="AK675" s="190"/>
      <c r="AL675" s="1261"/>
      <c r="AM675" s="1261"/>
      <c r="AN675" s="1261"/>
      <c r="AO675" s="1261"/>
    </row>
    <row r="676" spans="1:41" ht="18.75" hidden="1" customHeight="1">
      <c r="A676" s="135" t="s">
        <v>196</v>
      </c>
      <c r="B676" s="135" t="s">
        <v>132</v>
      </c>
      <c r="C676" s="135" t="s">
        <v>196</v>
      </c>
      <c r="D676" s="135" t="s">
        <v>196</v>
      </c>
      <c r="E676" s="135" t="s">
        <v>196</v>
      </c>
      <c r="F676" s="135" t="s">
        <v>132</v>
      </c>
      <c r="G676" s="135" t="s">
        <v>196</v>
      </c>
      <c r="H676" s="135" t="s">
        <v>196</v>
      </c>
      <c r="I676" s="135" t="s">
        <v>196</v>
      </c>
      <c r="J676" s="176"/>
      <c r="K676" s="177"/>
      <c r="L676" s="178"/>
      <c r="M676" s="179"/>
      <c r="N676" s="160"/>
      <c r="O676" s="180"/>
      <c r="P676" s="191"/>
      <c r="Q676" s="1257" t="s">
        <v>260</v>
      </c>
      <c r="R676" s="205" t="s">
        <v>98</v>
      </c>
      <c r="S676" s="206" t="s">
        <v>217</v>
      </c>
      <c r="T676" s="206"/>
      <c r="U676" s="207"/>
      <c r="V676" s="208"/>
      <c r="W676" s="208"/>
      <c r="X676" s="207"/>
      <c r="Y676" s="208"/>
      <c r="Z676" s="209"/>
      <c r="AA676" s="207"/>
      <c r="AB676" s="208"/>
      <c r="AC676" s="209"/>
      <c r="AD676" s="210" t="s">
        <v>98</v>
      </c>
      <c r="AE676" s="206" t="s">
        <v>261</v>
      </c>
      <c r="AF676" s="202"/>
      <c r="AG676" s="203"/>
      <c r="AH676" s="189"/>
      <c r="AI676" s="189"/>
      <c r="AJ676" s="189"/>
      <c r="AK676" s="190"/>
      <c r="AL676" s="1261"/>
      <c r="AM676" s="1261"/>
      <c r="AN676" s="1261"/>
      <c r="AO676" s="1261"/>
    </row>
    <row r="677" spans="1:41" ht="18.75" hidden="1" customHeight="1">
      <c r="A677" s="135" t="s">
        <v>196</v>
      </c>
      <c r="B677" s="135" t="s">
        <v>132</v>
      </c>
      <c r="C677" s="135" t="s">
        <v>196</v>
      </c>
      <c r="D677" s="135" t="s">
        <v>196</v>
      </c>
      <c r="E677" s="135" t="s">
        <v>196</v>
      </c>
      <c r="F677" s="135" t="s">
        <v>132</v>
      </c>
      <c r="G677" s="135" t="s">
        <v>196</v>
      </c>
      <c r="H677" s="135" t="s">
        <v>196</v>
      </c>
      <c r="I677" s="135" t="s">
        <v>196</v>
      </c>
      <c r="J677" s="176"/>
      <c r="K677" s="177"/>
      <c r="L677" s="178"/>
      <c r="M677" s="179"/>
      <c r="N677" s="160"/>
      <c r="O677" s="180"/>
      <c r="P677" s="191"/>
      <c r="Q677" s="1258"/>
      <c r="R677" s="157" t="s">
        <v>98</v>
      </c>
      <c r="S677" s="158" t="s">
        <v>262</v>
      </c>
      <c r="T677" s="158"/>
      <c r="U677" s="150"/>
      <c r="V677" s="150" t="s">
        <v>98</v>
      </c>
      <c r="W677" s="158" t="s">
        <v>263</v>
      </c>
      <c r="X677" s="150"/>
      <c r="Y677" s="150"/>
      <c r="Z677" s="150" t="s">
        <v>98</v>
      </c>
      <c r="AA677" s="158" t="s">
        <v>264</v>
      </c>
      <c r="AB677" s="137"/>
      <c r="AC677" s="158"/>
      <c r="AD677" s="150" t="s">
        <v>98</v>
      </c>
      <c r="AE677" s="158" t="s">
        <v>265</v>
      </c>
      <c r="AF677" s="211"/>
      <c r="AG677" s="212"/>
      <c r="AH677" s="189"/>
      <c r="AI677" s="189"/>
      <c r="AJ677" s="189"/>
      <c r="AK677" s="190"/>
      <c r="AL677" s="1261"/>
      <c r="AM677" s="1261"/>
      <c r="AN677" s="1261"/>
      <c r="AO677" s="1261"/>
    </row>
    <row r="678" spans="1:41" ht="18.75" hidden="1" customHeight="1">
      <c r="A678" s="135" t="s">
        <v>196</v>
      </c>
      <c r="B678" s="135" t="s">
        <v>132</v>
      </c>
      <c r="C678" s="135" t="s">
        <v>196</v>
      </c>
      <c r="D678" s="135" t="s">
        <v>196</v>
      </c>
      <c r="E678" s="135" t="s">
        <v>196</v>
      </c>
      <c r="F678" s="135" t="s">
        <v>132</v>
      </c>
      <c r="G678" s="135" t="s">
        <v>196</v>
      </c>
      <c r="H678" s="135" t="s">
        <v>196</v>
      </c>
      <c r="I678" s="135" t="s">
        <v>196</v>
      </c>
      <c r="J678" s="176"/>
      <c r="K678" s="177"/>
      <c r="L678" s="178"/>
      <c r="M678" s="179"/>
      <c r="N678" s="160"/>
      <c r="O678" s="180"/>
      <c r="P678" s="191"/>
      <c r="Q678" s="1258"/>
      <c r="R678" s="157" t="s">
        <v>98</v>
      </c>
      <c r="S678" s="158" t="s">
        <v>266</v>
      </c>
      <c r="T678" s="158"/>
      <c r="U678" s="150"/>
      <c r="V678" s="150" t="s">
        <v>98</v>
      </c>
      <c r="W678" s="158" t="s">
        <v>267</v>
      </c>
      <c r="X678" s="150"/>
      <c r="Y678" s="150"/>
      <c r="Z678" s="150" t="s">
        <v>98</v>
      </c>
      <c r="AA678" s="158" t="s">
        <v>268</v>
      </c>
      <c r="AB678" s="137"/>
      <c r="AC678" s="158"/>
      <c r="AD678" s="150" t="s">
        <v>98</v>
      </c>
      <c r="AE678" s="158" t="s">
        <v>269</v>
      </c>
      <c r="AF678" s="211"/>
      <c r="AG678" s="212"/>
      <c r="AH678" s="189"/>
      <c r="AI678" s="189"/>
      <c r="AJ678" s="189"/>
      <c r="AK678" s="190"/>
      <c r="AL678" s="1261"/>
      <c r="AM678" s="1261"/>
      <c r="AN678" s="1261"/>
      <c r="AO678" s="1261"/>
    </row>
    <row r="679" spans="1:41" ht="18.75" hidden="1" customHeight="1">
      <c r="A679" s="135" t="s">
        <v>196</v>
      </c>
      <c r="B679" s="135" t="s">
        <v>132</v>
      </c>
      <c r="C679" s="135" t="s">
        <v>196</v>
      </c>
      <c r="D679" s="135" t="s">
        <v>196</v>
      </c>
      <c r="E679" s="135" t="s">
        <v>196</v>
      </c>
      <c r="F679" s="135" t="s">
        <v>132</v>
      </c>
      <c r="G679" s="135" t="s">
        <v>196</v>
      </c>
      <c r="H679" s="135" t="s">
        <v>196</v>
      </c>
      <c r="I679" s="135" t="s">
        <v>196</v>
      </c>
      <c r="J679" s="176"/>
      <c r="K679" s="177"/>
      <c r="L679" s="178"/>
      <c r="M679" s="179"/>
      <c r="N679" s="160"/>
      <c r="O679" s="180"/>
      <c r="P679" s="191"/>
      <c r="Q679" s="1258"/>
      <c r="R679" s="157" t="s">
        <v>98</v>
      </c>
      <c r="S679" s="158" t="s">
        <v>270</v>
      </c>
      <c r="T679" s="158"/>
      <c r="U679" s="150"/>
      <c r="V679" s="150" t="s">
        <v>98</v>
      </c>
      <c r="W679" s="158" t="s">
        <v>271</v>
      </c>
      <c r="X679" s="150"/>
      <c r="Y679" s="150"/>
      <c r="Z679" s="150" t="s">
        <v>98</v>
      </c>
      <c r="AA679" s="158" t="s">
        <v>272</v>
      </c>
      <c r="AB679" s="137"/>
      <c r="AC679" s="158"/>
      <c r="AD679" s="150" t="s">
        <v>98</v>
      </c>
      <c r="AE679" s="158" t="s">
        <v>273</v>
      </c>
      <c r="AF679" s="211"/>
      <c r="AG679" s="212"/>
      <c r="AH679" s="189"/>
      <c r="AI679" s="189"/>
      <c r="AJ679" s="189"/>
      <c r="AK679" s="190"/>
      <c r="AL679" s="1261"/>
      <c r="AM679" s="1261"/>
      <c r="AN679" s="1261"/>
      <c r="AO679" s="1261"/>
    </row>
    <row r="680" spans="1:41" ht="18.75" hidden="1" customHeight="1">
      <c r="A680" s="135" t="s">
        <v>196</v>
      </c>
      <c r="B680" s="135" t="s">
        <v>132</v>
      </c>
      <c r="C680" s="135" t="s">
        <v>196</v>
      </c>
      <c r="D680" s="135" t="s">
        <v>196</v>
      </c>
      <c r="E680" s="135" t="s">
        <v>196</v>
      </c>
      <c r="F680" s="135" t="s">
        <v>132</v>
      </c>
      <c r="G680" s="135" t="s">
        <v>196</v>
      </c>
      <c r="H680" s="135" t="s">
        <v>196</v>
      </c>
      <c r="I680" s="135" t="s">
        <v>196</v>
      </c>
      <c r="J680" s="176"/>
      <c r="K680" s="177"/>
      <c r="L680" s="178"/>
      <c r="M680" s="179"/>
      <c r="N680" s="160"/>
      <c r="O680" s="180"/>
      <c r="P680" s="191"/>
      <c r="Q680" s="1258"/>
      <c r="R680" s="157" t="s">
        <v>98</v>
      </c>
      <c r="S680" s="158" t="s">
        <v>274</v>
      </c>
      <c r="T680" s="158"/>
      <c r="U680" s="150"/>
      <c r="V680" s="150" t="s">
        <v>98</v>
      </c>
      <c r="W680" s="158" t="s">
        <v>275</v>
      </c>
      <c r="X680" s="150"/>
      <c r="Y680" s="150"/>
      <c r="Z680" s="150" t="s">
        <v>98</v>
      </c>
      <c r="AA680" s="158" t="s">
        <v>276</v>
      </c>
      <c r="AB680" s="137"/>
      <c r="AC680" s="158"/>
      <c r="AD680" s="150" t="s">
        <v>98</v>
      </c>
      <c r="AE680" s="158" t="s">
        <v>277</v>
      </c>
      <c r="AF680" s="211"/>
      <c r="AG680" s="212"/>
      <c r="AH680" s="189"/>
      <c r="AI680" s="189"/>
      <c r="AJ680" s="189"/>
      <c r="AK680" s="190"/>
      <c r="AL680" s="1261"/>
      <c r="AM680" s="1261"/>
      <c r="AN680" s="1261"/>
      <c r="AO680" s="1261"/>
    </row>
    <row r="681" spans="1:41" ht="18.75" hidden="1" customHeight="1">
      <c r="A681" s="155" t="s">
        <v>196</v>
      </c>
      <c r="B681" s="155" t="s">
        <v>132</v>
      </c>
      <c r="C681" s="155" t="s">
        <v>196</v>
      </c>
      <c r="D681" s="155" t="s">
        <v>196</v>
      </c>
      <c r="E681" s="155" t="s">
        <v>196</v>
      </c>
      <c r="F681" s="155" t="s">
        <v>132</v>
      </c>
      <c r="G681" s="155" t="s">
        <v>196</v>
      </c>
      <c r="H681" s="155" t="s">
        <v>196</v>
      </c>
      <c r="I681" s="156" t="s">
        <v>196</v>
      </c>
      <c r="J681" s="213"/>
      <c r="K681" s="214"/>
      <c r="L681" s="215"/>
      <c r="M681" s="216"/>
      <c r="N681" s="217"/>
      <c r="O681" s="218"/>
      <c r="P681" s="219"/>
      <c r="Q681" s="1259"/>
      <c r="R681" s="220" t="s">
        <v>98</v>
      </c>
      <c r="S681" s="221" t="s">
        <v>278</v>
      </c>
      <c r="T681" s="221"/>
      <c r="U681" s="222"/>
      <c r="V681" s="222"/>
      <c r="W681" s="221"/>
      <c r="X681" s="222"/>
      <c r="Y681" s="222"/>
      <c r="Z681" s="222"/>
      <c r="AA681" s="221"/>
      <c r="AB681" s="223"/>
      <c r="AC681" s="221"/>
      <c r="AD681" s="222"/>
      <c r="AE681" s="221"/>
      <c r="AF681" s="224"/>
      <c r="AG681" s="225"/>
      <c r="AH681" s="226"/>
      <c r="AI681" s="226"/>
      <c r="AJ681" s="226"/>
      <c r="AK681" s="227"/>
      <c r="AL681" s="1262"/>
      <c r="AM681" s="1262"/>
      <c r="AN681" s="1262"/>
      <c r="AO681" s="1262"/>
    </row>
    <row r="682" spans="1:41" ht="18.75" hidden="1" customHeight="1">
      <c r="A682" s="135" t="s">
        <v>196</v>
      </c>
      <c r="B682" s="135" t="s">
        <v>132</v>
      </c>
      <c r="C682" s="135" t="s">
        <v>196</v>
      </c>
      <c r="D682" s="135" t="s">
        <v>196</v>
      </c>
      <c r="E682" s="135" t="s">
        <v>196</v>
      </c>
      <c r="F682" s="135" t="s">
        <v>132</v>
      </c>
      <c r="G682" s="135" t="s">
        <v>196</v>
      </c>
      <c r="H682" s="135" t="s">
        <v>196</v>
      </c>
      <c r="I682" s="135" t="s">
        <v>196</v>
      </c>
      <c r="J682" s="273"/>
      <c r="K682" s="274"/>
      <c r="L682" s="163"/>
      <c r="M682" s="164"/>
      <c r="N682" s="230"/>
      <c r="O682" s="164"/>
      <c r="P682" s="153"/>
      <c r="Q682" s="1272" t="s">
        <v>281</v>
      </c>
      <c r="R682" s="174" t="s">
        <v>98</v>
      </c>
      <c r="S682" s="151" t="s">
        <v>282</v>
      </c>
      <c r="T682" s="253"/>
      <c r="U682" s="269"/>
      <c r="V682" s="255" t="s">
        <v>98</v>
      </c>
      <c r="W682" s="151" t="s">
        <v>348</v>
      </c>
      <c r="X682" s="254"/>
      <c r="Y682" s="254"/>
      <c r="Z682" s="255" t="s">
        <v>98</v>
      </c>
      <c r="AA682" s="151" t="s">
        <v>349</v>
      </c>
      <c r="AB682" s="254"/>
      <c r="AC682" s="254"/>
      <c r="AD682" s="255" t="s">
        <v>98</v>
      </c>
      <c r="AE682" s="151" t="s">
        <v>350</v>
      </c>
      <c r="AF682" s="254"/>
      <c r="AG682" s="256"/>
      <c r="AH682" s="255" t="s">
        <v>98</v>
      </c>
      <c r="AI682" s="151" t="s">
        <v>220</v>
      </c>
      <c r="AJ682" s="151"/>
      <c r="AK682" s="175"/>
      <c r="AL682" s="1260"/>
      <c r="AM682" s="1260"/>
      <c r="AN682" s="1260"/>
      <c r="AO682" s="1260"/>
    </row>
    <row r="683" spans="1:41" ht="18.75" hidden="1" customHeight="1">
      <c r="A683" s="135" t="s">
        <v>196</v>
      </c>
      <c r="B683" s="135" t="s">
        <v>132</v>
      </c>
      <c r="C683" s="135" t="s">
        <v>196</v>
      </c>
      <c r="D683" s="135" t="s">
        <v>196</v>
      </c>
      <c r="E683" s="135" t="s">
        <v>196</v>
      </c>
      <c r="F683" s="135" t="s">
        <v>132</v>
      </c>
      <c r="G683" s="135" t="s">
        <v>196</v>
      </c>
      <c r="H683" s="135" t="s">
        <v>196</v>
      </c>
      <c r="I683" s="135" t="s">
        <v>196</v>
      </c>
      <c r="J683" s="275"/>
      <c r="K683" s="276"/>
      <c r="L683" s="178"/>
      <c r="M683" s="179"/>
      <c r="N683" s="191"/>
      <c r="O683" s="179"/>
      <c r="P683" s="160"/>
      <c r="Q683" s="1265"/>
      <c r="R683" s="237" t="s">
        <v>98</v>
      </c>
      <c r="S683" s="199" t="s">
        <v>351</v>
      </c>
      <c r="T683" s="238"/>
      <c r="U683" s="266"/>
      <c r="V683" s="239" t="s">
        <v>98</v>
      </c>
      <c r="W683" s="199" t="s">
        <v>283</v>
      </c>
      <c r="X683" s="244"/>
      <c r="Y683" s="244"/>
      <c r="Z683" s="244"/>
      <c r="AA683" s="244"/>
      <c r="AB683" s="244"/>
      <c r="AC683" s="244"/>
      <c r="AD683" s="244"/>
      <c r="AE683" s="244"/>
      <c r="AF683" s="244"/>
      <c r="AG683" s="245"/>
      <c r="AH683" s="150" t="s">
        <v>98</v>
      </c>
      <c r="AI683" s="158" t="s">
        <v>224</v>
      </c>
      <c r="AJ683" s="189"/>
      <c r="AK683" s="190"/>
      <c r="AL683" s="1296"/>
      <c r="AM683" s="1296"/>
      <c r="AN683" s="1296"/>
      <c r="AO683" s="1296"/>
    </row>
    <row r="684" spans="1:41" ht="18.75" hidden="1" customHeight="1">
      <c r="A684" s="135" t="s">
        <v>196</v>
      </c>
      <c r="B684" s="135" t="s">
        <v>132</v>
      </c>
      <c r="C684" s="135" t="s">
        <v>196</v>
      </c>
      <c r="D684" s="135" t="s">
        <v>196</v>
      </c>
      <c r="E684" s="135" t="s">
        <v>196</v>
      </c>
      <c r="F684" s="135" t="s">
        <v>132</v>
      </c>
      <c r="G684" s="135" t="s">
        <v>196</v>
      </c>
      <c r="H684" s="135" t="s">
        <v>196</v>
      </c>
      <c r="I684" s="135" t="s">
        <v>196</v>
      </c>
      <c r="J684" s="275"/>
      <c r="K684" s="276"/>
      <c r="L684" s="178"/>
      <c r="M684" s="179"/>
      <c r="N684" s="191"/>
      <c r="O684" s="179"/>
      <c r="P684" s="160"/>
      <c r="Q684" s="1263" t="s">
        <v>216</v>
      </c>
      <c r="R684" s="205" t="s">
        <v>98</v>
      </c>
      <c r="S684" s="206" t="s">
        <v>217</v>
      </c>
      <c r="T684" s="206"/>
      <c r="U684" s="249"/>
      <c r="V684" s="210" t="s">
        <v>98</v>
      </c>
      <c r="W684" s="206" t="s">
        <v>316</v>
      </c>
      <c r="X684" s="206"/>
      <c r="Y684" s="249"/>
      <c r="Z684" s="210" t="s">
        <v>98</v>
      </c>
      <c r="AA684" s="241" t="s">
        <v>352</v>
      </c>
      <c r="AB684" s="241"/>
      <c r="AC684" s="241"/>
      <c r="AD684" s="202"/>
      <c r="AE684" s="249"/>
      <c r="AF684" s="241"/>
      <c r="AG684" s="203"/>
      <c r="AH684" s="194"/>
      <c r="AI684" s="189"/>
      <c r="AJ684" s="189"/>
      <c r="AK684" s="190"/>
      <c r="AL684" s="1261"/>
      <c r="AM684" s="1261"/>
      <c r="AN684" s="1261"/>
      <c r="AO684" s="1261"/>
    </row>
    <row r="685" spans="1:41" ht="18.75" hidden="1" customHeight="1">
      <c r="A685" s="135" t="s">
        <v>196</v>
      </c>
      <c r="B685" s="135" t="s">
        <v>132</v>
      </c>
      <c r="C685" s="135" t="s">
        <v>196</v>
      </c>
      <c r="D685" s="135" t="s">
        <v>196</v>
      </c>
      <c r="E685" s="135" t="s">
        <v>196</v>
      </c>
      <c r="F685" s="135" t="s">
        <v>132</v>
      </c>
      <c r="G685" s="135" t="s">
        <v>196</v>
      </c>
      <c r="H685" s="135" t="s">
        <v>196</v>
      </c>
      <c r="I685" s="135" t="s">
        <v>196</v>
      </c>
      <c r="J685" s="275"/>
      <c r="K685" s="276"/>
      <c r="L685" s="178"/>
      <c r="M685" s="179"/>
      <c r="N685" s="191"/>
      <c r="O685" s="179"/>
      <c r="P685" s="160"/>
      <c r="Q685" s="1265"/>
      <c r="R685" s="237" t="s">
        <v>98</v>
      </c>
      <c r="S685" s="244" t="s">
        <v>353</v>
      </c>
      <c r="T685" s="244"/>
      <c r="U685" s="244"/>
      <c r="V685" s="239" t="s">
        <v>98</v>
      </c>
      <c r="W685" s="244" t="s">
        <v>354</v>
      </c>
      <c r="X685" s="266"/>
      <c r="Y685" s="244"/>
      <c r="Z685" s="244"/>
      <c r="AA685" s="266"/>
      <c r="AB685" s="244"/>
      <c r="AC685" s="244"/>
      <c r="AD685" s="250"/>
      <c r="AE685" s="266"/>
      <c r="AF685" s="244"/>
      <c r="AG685" s="257"/>
      <c r="AH685" s="194"/>
      <c r="AI685" s="189"/>
      <c r="AJ685" s="189"/>
      <c r="AK685" s="190"/>
      <c r="AL685" s="1261"/>
      <c r="AM685" s="1261"/>
      <c r="AN685" s="1261"/>
      <c r="AO685" s="1261"/>
    </row>
    <row r="686" spans="1:41" ht="19.5" hidden="1" customHeight="1">
      <c r="A686" s="135" t="s">
        <v>196</v>
      </c>
      <c r="B686" s="135" t="s">
        <v>132</v>
      </c>
      <c r="C686" s="135" t="s">
        <v>196</v>
      </c>
      <c r="D686" s="135" t="s">
        <v>196</v>
      </c>
      <c r="E686" s="135" t="s">
        <v>196</v>
      </c>
      <c r="F686" s="135" t="s">
        <v>132</v>
      </c>
      <c r="G686" s="135" t="s">
        <v>196</v>
      </c>
      <c r="H686" s="135" t="s">
        <v>196</v>
      </c>
      <c r="I686" s="135" t="s">
        <v>196</v>
      </c>
      <c r="J686" s="176"/>
      <c r="K686" s="177"/>
      <c r="L686" s="178"/>
      <c r="M686" s="179"/>
      <c r="N686" s="160"/>
      <c r="O686" s="180"/>
      <c r="P686" s="191"/>
      <c r="Q686" s="192" t="s">
        <v>225</v>
      </c>
      <c r="R686" s="182" t="s">
        <v>98</v>
      </c>
      <c r="S686" s="183" t="s">
        <v>222</v>
      </c>
      <c r="T686" s="184"/>
      <c r="U686" s="185"/>
      <c r="V686" s="186" t="s">
        <v>98</v>
      </c>
      <c r="W686" s="183" t="s">
        <v>226</v>
      </c>
      <c r="X686" s="186"/>
      <c r="Y686" s="183"/>
      <c r="Z686" s="187"/>
      <c r="AA686" s="187"/>
      <c r="AB686" s="187"/>
      <c r="AC686" s="187"/>
      <c r="AD686" s="187"/>
      <c r="AE686" s="187"/>
      <c r="AF686" s="187"/>
      <c r="AG686" s="193"/>
      <c r="AH686" s="189"/>
      <c r="AI686" s="189"/>
      <c r="AJ686" s="189"/>
      <c r="AK686" s="190"/>
      <c r="AL686" s="1261"/>
      <c r="AM686" s="1261"/>
      <c r="AN686" s="1261"/>
      <c r="AO686" s="1261"/>
    </row>
    <row r="687" spans="1:41" ht="19.5" hidden="1" customHeight="1">
      <c r="A687" s="135" t="s">
        <v>196</v>
      </c>
      <c r="B687" s="135" t="s">
        <v>132</v>
      </c>
      <c r="C687" s="135" t="s">
        <v>196</v>
      </c>
      <c r="D687" s="135" t="s">
        <v>196</v>
      </c>
      <c r="E687" s="135" t="s">
        <v>196</v>
      </c>
      <c r="F687" s="135" t="s">
        <v>132</v>
      </c>
      <c r="G687" s="135" t="s">
        <v>196</v>
      </c>
      <c r="H687" s="135" t="s">
        <v>196</v>
      </c>
      <c r="I687" s="135" t="s">
        <v>196</v>
      </c>
      <c r="J687" s="176"/>
      <c r="K687" s="177"/>
      <c r="L687" s="178"/>
      <c r="M687" s="179"/>
      <c r="N687" s="160"/>
      <c r="O687" s="180"/>
      <c r="P687" s="191"/>
      <c r="Q687" s="192" t="s">
        <v>227</v>
      </c>
      <c r="R687" s="182" t="s">
        <v>98</v>
      </c>
      <c r="S687" s="183" t="s">
        <v>222</v>
      </c>
      <c r="T687" s="184"/>
      <c r="U687" s="185"/>
      <c r="V687" s="186" t="s">
        <v>98</v>
      </c>
      <c r="W687" s="183" t="s">
        <v>226</v>
      </c>
      <c r="X687" s="186"/>
      <c r="Y687" s="183"/>
      <c r="Z687" s="187"/>
      <c r="AA687" s="187"/>
      <c r="AB687" s="187"/>
      <c r="AC687" s="187"/>
      <c r="AD687" s="187"/>
      <c r="AE687" s="187"/>
      <c r="AF687" s="187"/>
      <c r="AG687" s="193"/>
      <c r="AH687" s="189"/>
      <c r="AI687" s="189"/>
      <c r="AJ687" s="189"/>
      <c r="AK687" s="190"/>
      <c r="AL687" s="1261"/>
      <c r="AM687" s="1261"/>
      <c r="AN687" s="1261"/>
      <c r="AO687" s="1261"/>
    </row>
    <row r="688" spans="1:41" ht="18.75" hidden="1" customHeight="1">
      <c r="A688" s="135" t="s">
        <v>196</v>
      </c>
      <c r="B688" s="135" t="s">
        <v>132</v>
      </c>
      <c r="C688" s="135" t="s">
        <v>196</v>
      </c>
      <c r="D688" s="135" t="s">
        <v>196</v>
      </c>
      <c r="E688" s="135" t="s">
        <v>196</v>
      </c>
      <c r="F688" s="135" t="s">
        <v>132</v>
      </c>
      <c r="G688" s="135" t="s">
        <v>196</v>
      </c>
      <c r="H688" s="135" t="s">
        <v>196</v>
      </c>
      <c r="I688" s="135" t="s">
        <v>196</v>
      </c>
      <c r="J688" s="275"/>
      <c r="K688" s="276"/>
      <c r="L688" s="178"/>
      <c r="M688" s="179"/>
      <c r="N688" s="191"/>
      <c r="O688" s="179"/>
      <c r="P688" s="160"/>
      <c r="Q688" s="198" t="s">
        <v>356</v>
      </c>
      <c r="R688" s="182" t="s">
        <v>98</v>
      </c>
      <c r="S688" s="183" t="s">
        <v>282</v>
      </c>
      <c r="T688" s="184"/>
      <c r="U688" s="185"/>
      <c r="V688" s="186" t="s">
        <v>98</v>
      </c>
      <c r="W688" s="183" t="s">
        <v>358</v>
      </c>
      <c r="X688" s="187"/>
      <c r="Y688" s="187"/>
      <c r="Z688" s="187"/>
      <c r="AA688" s="187"/>
      <c r="AB688" s="187"/>
      <c r="AC688" s="187"/>
      <c r="AD688" s="187"/>
      <c r="AE688" s="187"/>
      <c r="AF688" s="187"/>
      <c r="AG688" s="193"/>
      <c r="AH688" s="194"/>
      <c r="AI688" s="189"/>
      <c r="AJ688" s="189"/>
      <c r="AK688" s="190"/>
      <c r="AL688" s="1261"/>
      <c r="AM688" s="1261"/>
      <c r="AN688" s="1261"/>
      <c r="AO688" s="1261"/>
    </row>
    <row r="689" spans="1:41" ht="18.75" hidden="1" customHeight="1">
      <c r="A689" s="135" t="s">
        <v>196</v>
      </c>
      <c r="B689" s="135" t="s">
        <v>132</v>
      </c>
      <c r="C689" s="135" t="s">
        <v>196</v>
      </c>
      <c r="D689" s="135" t="s">
        <v>196</v>
      </c>
      <c r="E689" s="135" t="s">
        <v>196</v>
      </c>
      <c r="F689" s="135" t="s">
        <v>132</v>
      </c>
      <c r="G689" s="135" t="s">
        <v>196</v>
      </c>
      <c r="H689" s="135" t="s">
        <v>196</v>
      </c>
      <c r="I689" s="135" t="s">
        <v>196</v>
      </c>
      <c r="J689" s="275"/>
      <c r="K689" s="276"/>
      <c r="L689" s="178"/>
      <c r="M689" s="179"/>
      <c r="N689" s="191"/>
      <c r="O689" s="179"/>
      <c r="P689" s="160"/>
      <c r="Q689" s="198" t="s">
        <v>359</v>
      </c>
      <c r="R689" s="182" t="s">
        <v>98</v>
      </c>
      <c r="S689" s="183" t="s">
        <v>282</v>
      </c>
      <c r="T689" s="184"/>
      <c r="U689" s="185"/>
      <c r="V689" s="186" t="s">
        <v>98</v>
      </c>
      <c r="W689" s="183" t="s">
        <v>358</v>
      </c>
      <c r="X689" s="187"/>
      <c r="Y689" s="187"/>
      <c r="Z689" s="187"/>
      <c r="AA689" s="187"/>
      <c r="AB689" s="187"/>
      <c r="AC689" s="187"/>
      <c r="AD689" s="187"/>
      <c r="AE689" s="187"/>
      <c r="AF689" s="187"/>
      <c r="AG689" s="193"/>
      <c r="AH689" s="194"/>
      <c r="AI689" s="189"/>
      <c r="AJ689" s="189"/>
      <c r="AK689" s="190"/>
      <c r="AL689" s="1261"/>
      <c r="AM689" s="1261"/>
      <c r="AN689" s="1261"/>
      <c r="AO689" s="1261"/>
    </row>
    <row r="690" spans="1:41" ht="18.75" hidden="1" customHeight="1">
      <c r="A690" s="135" t="s">
        <v>196</v>
      </c>
      <c r="B690" s="135" t="s">
        <v>132</v>
      </c>
      <c r="C690" s="135" t="s">
        <v>196</v>
      </c>
      <c r="D690" s="135" t="s">
        <v>196</v>
      </c>
      <c r="E690" s="135" t="s">
        <v>196</v>
      </c>
      <c r="F690" s="135" t="s">
        <v>132</v>
      </c>
      <c r="G690" s="135" t="s">
        <v>196</v>
      </c>
      <c r="H690" s="135" t="s">
        <v>196</v>
      </c>
      <c r="I690" s="135" t="s">
        <v>196</v>
      </c>
      <c r="J690" s="275"/>
      <c r="K690" s="276"/>
      <c r="L690" s="178"/>
      <c r="M690" s="179"/>
      <c r="N690" s="191"/>
      <c r="O690" s="179"/>
      <c r="P690" s="160"/>
      <c r="Q690" s="198" t="s">
        <v>403</v>
      </c>
      <c r="R690" s="182" t="s">
        <v>98</v>
      </c>
      <c r="S690" s="183" t="s">
        <v>217</v>
      </c>
      <c r="T690" s="184"/>
      <c r="U690" s="186" t="s">
        <v>98</v>
      </c>
      <c r="V690" s="183" t="s">
        <v>232</v>
      </c>
      <c r="W690" s="187"/>
      <c r="X690" s="187"/>
      <c r="Y690" s="187"/>
      <c r="Z690" s="187"/>
      <c r="AA690" s="187"/>
      <c r="AB690" s="187"/>
      <c r="AC690" s="187"/>
      <c r="AD690" s="187"/>
      <c r="AE690" s="187"/>
      <c r="AF690" s="187"/>
      <c r="AG690" s="193"/>
      <c r="AH690" s="194"/>
      <c r="AI690" s="189"/>
      <c r="AJ690" s="189"/>
      <c r="AK690" s="190"/>
      <c r="AL690" s="1261"/>
      <c r="AM690" s="1261"/>
      <c r="AN690" s="1261"/>
      <c r="AO690" s="1261"/>
    </row>
    <row r="691" spans="1:41" ht="18.75" hidden="1" customHeight="1">
      <c r="A691" s="135" t="s">
        <v>196</v>
      </c>
      <c r="B691" s="135" t="s">
        <v>132</v>
      </c>
      <c r="C691" s="135" t="s">
        <v>196</v>
      </c>
      <c r="D691" s="135" t="s">
        <v>196</v>
      </c>
      <c r="E691" s="135" t="s">
        <v>196</v>
      </c>
      <c r="F691" s="135" t="s">
        <v>132</v>
      </c>
      <c r="G691" s="135" t="s">
        <v>196</v>
      </c>
      <c r="H691" s="135" t="s">
        <v>196</v>
      </c>
      <c r="I691" s="135" t="s">
        <v>196</v>
      </c>
      <c r="J691" s="275"/>
      <c r="K691" s="276"/>
      <c r="L691" s="178"/>
      <c r="M691" s="179"/>
      <c r="N691" s="191"/>
      <c r="O691" s="179"/>
      <c r="P691" s="160"/>
      <c r="Q691" s="198" t="s">
        <v>406</v>
      </c>
      <c r="R691" s="182" t="s">
        <v>98</v>
      </c>
      <c r="S691" s="183" t="s">
        <v>285</v>
      </c>
      <c r="T691" s="184"/>
      <c r="U691" s="185"/>
      <c r="V691" s="186" t="s">
        <v>98</v>
      </c>
      <c r="W691" s="183" t="s">
        <v>286</v>
      </c>
      <c r="X691" s="187"/>
      <c r="Y691" s="187"/>
      <c r="Z691" s="187"/>
      <c r="AA691" s="187"/>
      <c r="AB691" s="187"/>
      <c r="AC691" s="187"/>
      <c r="AD691" s="187"/>
      <c r="AE691" s="187"/>
      <c r="AF691" s="187"/>
      <c r="AG691" s="193"/>
      <c r="AH691" s="194"/>
      <c r="AI691" s="189"/>
      <c r="AJ691" s="189"/>
      <c r="AK691" s="190"/>
      <c r="AL691" s="1261"/>
      <c r="AM691" s="1261"/>
      <c r="AN691" s="1261"/>
      <c r="AO691" s="1261"/>
    </row>
    <row r="692" spans="1:41" ht="19.5" hidden="1" customHeight="1">
      <c r="A692" s="135" t="s">
        <v>196</v>
      </c>
      <c r="B692" s="135" t="s">
        <v>132</v>
      </c>
      <c r="C692" s="135" t="s">
        <v>196</v>
      </c>
      <c r="D692" s="135" t="s">
        <v>196</v>
      </c>
      <c r="E692" s="135" t="s">
        <v>196</v>
      </c>
      <c r="F692" s="135" t="s">
        <v>132</v>
      </c>
      <c r="G692" s="135" t="s">
        <v>196</v>
      </c>
      <c r="H692" s="135" t="s">
        <v>196</v>
      </c>
      <c r="I692" s="135" t="s">
        <v>196</v>
      </c>
      <c r="J692" s="176"/>
      <c r="K692" s="177"/>
      <c r="L692" s="178"/>
      <c r="M692" s="179"/>
      <c r="N692" s="160"/>
      <c r="O692" s="180"/>
      <c r="P692" s="191"/>
      <c r="Q692" s="192" t="s">
        <v>50</v>
      </c>
      <c r="R692" s="182" t="s">
        <v>98</v>
      </c>
      <c r="S692" s="183" t="s">
        <v>217</v>
      </c>
      <c r="T692" s="183"/>
      <c r="U692" s="186" t="s">
        <v>98</v>
      </c>
      <c r="V692" s="183" t="s">
        <v>232</v>
      </c>
      <c r="W692" s="183"/>
      <c r="X692" s="187"/>
      <c r="Y692" s="183"/>
      <c r="Z692" s="187"/>
      <c r="AA692" s="187"/>
      <c r="AB692" s="187"/>
      <c r="AC692" s="187"/>
      <c r="AD692" s="187"/>
      <c r="AE692" s="187"/>
      <c r="AF692" s="187"/>
      <c r="AG692" s="193"/>
      <c r="AH692" s="189"/>
      <c r="AI692" s="189"/>
      <c r="AJ692" s="189"/>
      <c r="AK692" s="190"/>
      <c r="AL692" s="1261"/>
      <c r="AM692" s="1261"/>
      <c r="AN692" s="1261"/>
      <c r="AO692" s="1261"/>
    </row>
    <row r="693" spans="1:41" ht="18.75" hidden="1" customHeight="1">
      <c r="A693" s="135" t="s">
        <v>196</v>
      </c>
      <c r="B693" s="135" t="s">
        <v>132</v>
      </c>
      <c r="C693" s="135" t="s">
        <v>196</v>
      </c>
      <c r="D693" s="135" t="s">
        <v>196</v>
      </c>
      <c r="E693" s="135" t="s">
        <v>196</v>
      </c>
      <c r="F693" s="135" t="s">
        <v>132</v>
      </c>
      <c r="G693" s="135" t="s">
        <v>196</v>
      </c>
      <c r="H693" s="135" t="s">
        <v>196</v>
      </c>
      <c r="I693" s="135" t="s">
        <v>196</v>
      </c>
      <c r="J693" s="275"/>
      <c r="K693" s="276"/>
      <c r="L693" s="178"/>
      <c r="M693" s="179"/>
      <c r="N693" s="191"/>
      <c r="O693" s="180"/>
      <c r="P693" s="191"/>
      <c r="Q693" s="198" t="s">
        <v>309</v>
      </c>
      <c r="R693" s="182" t="s">
        <v>98</v>
      </c>
      <c r="S693" s="183" t="s">
        <v>217</v>
      </c>
      <c r="T693" s="184"/>
      <c r="U693" s="186" t="s">
        <v>98</v>
      </c>
      <c r="V693" s="183" t="s">
        <v>232</v>
      </c>
      <c r="W693" s="187"/>
      <c r="X693" s="187"/>
      <c r="Y693" s="187"/>
      <c r="Z693" s="187"/>
      <c r="AA693" s="187"/>
      <c r="AB693" s="187"/>
      <c r="AC693" s="187"/>
      <c r="AD693" s="187"/>
      <c r="AE693" s="187"/>
      <c r="AF693" s="187"/>
      <c r="AG693" s="193"/>
      <c r="AH693" s="194"/>
      <c r="AI693" s="189"/>
      <c r="AJ693" s="189"/>
      <c r="AK693" s="190"/>
      <c r="AL693" s="1261"/>
      <c r="AM693" s="1261"/>
      <c r="AN693" s="1261"/>
      <c r="AO693" s="1261"/>
    </row>
    <row r="694" spans="1:41" ht="18.75" hidden="1" customHeight="1">
      <c r="A694" s="135" t="s">
        <v>196</v>
      </c>
      <c r="B694" s="135" t="s">
        <v>132</v>
      </c>
      <c r="C694" s="135" t="s">
        <v>196</v>
      </c>
      <c r="D694" s="135" t="s">
        <v>196</v>
      </c>
      <c r="E694" s="135" t="s">
        <v>196</v>
      </c>
      <c r="F694" s="135" t="s">
        <v>132</v>
      </c>
      <c r="G694" s="135" t="s">
        <v>196</v>
      </c>
      <c r="H694" s="135" t="s">
        <v>196</v>
      </c>
      <c r="I694" s="135" t="s">
        <v>196</v>
      </c>
      <c r="J694" s="275"/>
      <c r="K694" s="276"/>
      <c r="L694" s="178"/>
      <c r="M694" s="179"/>
      <c r="N694" s="191"/>
      <c r="O694" s="180"/>
      <c r="P694" s="191"/>
      <c r="Q694" s="198" t="s">
        <v>56</v>
      </c>
      <c r="R694" s="182" t="s">
        <v>98</v>
      </c>
      <c r="S694" s="183" t="s">
        <v>217</v>
      </c>
      <c r="T694" s="183"/>
      <c r="U694" s="186" t="s">
        <v>98</v>
      </c>
      <c r="V694" s="183" t="s">
        <v>229</v>
      </c>
      <c r="W694" s="183"/>
      <c r="X694" s="186" t="s">
        <v>98</v>
      </c>
      <c r="Y694" s="183" t="s">
        <v>230</v>
      </c>
      <c r="Z694" s="187"/>
      <c r="AA694" s="187"/>
      <c r="AB694" s="187"/>
      <c r="AC694" s="187"/>
      <c r="AD694" s="187"/>
      <c r="AE694" s="187"/>
      <c r="AF694" s="187"/>
      <c r="AG694" s="193"/>
      <c r="AH694" s="194"/>
      <c r="AI694" s="189"/>
      <c r="AJ694" s="189"/>
      <c r="AK694" s="190"/>
      <c r="AL694" s="1261"/>
      <c r="AM694" s="1261"/>
      <c r="AN694" s="1261"/>
      <c r="AO694" s="1261"/>
    </row>
    <row r="695" spans="1:41" ht="18.75" hidden="1" customHeight="1">
      <c r="A695" s="135" t="s">
        <v>196</v>
      </c>
      <c r="B695" s="135" t="s">
        <v>132</v>
      </c>
      <c r="C695" s="135" t="s">
        <v>196</v>
      </c>
      <c r="D695" s="135" t="s">
        <v>196</v>
      </c>
      <c r="E695" s="135" t="s">
        <v>196</v>
      </c>
      <c r="F695" s="135" t="s">
        <v>132</v>
      </c>
      <c r="G695" s="135" t="s">
        <v>196</v>
      </c>
      <c r="H695" s="135" t="s">
        <v>196</v>
      </c>
      <c r="I695" s="135" t="s">
        <v>196</v>
      </c>
      <c r="J695" s="275"/>
      <c r="K695" s="276"/>
      <c r="L695" s="178"/>
      <c r="M695" s="179"/>
      <c r="N695" s="191"/>
      <c r="O695" s="150" t="s">
        <v>98</v>
      </c>
      <c r="P695" s="160" t="s">
        <v>379</v>
      </c>
      <c r="Q695" s="198" t="s">
        <v>378</v>
      </c>
      <c r="R695" s="182" t="s">
        <v>98</v>
      </c>
      <c r="S695" s="183" t="s">
        <v>217</v>
      </c>
      <c r="T695" s="183"/>
      <c r="U695" s="186" t="s">
        <v>98</v>
      </c>
      <c r="V695" s="183" t="s">
        <v>229</v>
      </c>
      <c r="W695" s="183"/>
      <c r="X695" s="186" t="s">
        <v>98</v>
      </c>
      <c r="Y695" s="183" t="s">
        <v>230</v>
      </c>
      <c r="Z695" s="187"/>
      <c r="AA695" s="187"/>
      <c r="AB695" s="187"/>
      <c r="AC695" s="187"/>
      <c r="AD695" s="187"/>
      <c r="AE695" s="187"/>
      <c r="AF695" s="187"/>
      <c r="AG695" s="193"/>
      <c r="AH695" s="194"/>
      <c r="AI695" s="189"/>
      <c r="AJ695" s="189"/>
      <c r="AK695" s="190"/>
      <c r="AL695" s="1261"/>
      <c r="AM695" s="1261"/>
      <c r="AN695" s="1261"/>
      <c r="AO695" s="1261"/>
    </row>
    <row r="696" spans="1:41" ht="18.75" hidden="1" customHeight="1">
      <c r="A696" s="135" t="s">
        <v>196</v>
      </c>
      <c r="B696" s="135" t="s">
        <v>132</v>
      </c>
      <c r="C696" s="135" t="s">
        <v>196</v>
      </c>
      <c r="D696" s="135" t="s">
        <v>196</v>
      </c>
      <c r="E696" s="135" t="s">
        <v>196</v>
      </c>
      <c r="F696" s="135" t="s">
        <v>132</v>
      </c>
      <c r="G696" s="135" t="s">
        <v>196</v>
      </c>
      <c r="H696" s="135" t="s">
        <v>196</v>
      </c>
      <c r="I696" s="135" t="s">
        <v>196</v>
      </c>
      <c r="J696" s="157" t="s">
        <v>98</v>
      </c>
      <c r="K696" s="276" t="s">
        <v>471</v>
      </c>
      <c r="L696" s="178" t="s">
        <v>416</v>
      </c>
      <c r="M696" s="150" t="s">
        <v>98</v>
      </c>
      <c r="N696" s="191" t="s">
        <v>473</v>
      </c>
      <c r="O696" s="150" t="s">
        <v>98</v>
      </c>
      <c r="P696" s="160" t="s">
        <v>381</v>
      </c>
      <c r="Q696" s="1263" t="s">
        <v>474</v>
      </c>
      <c r="R696" s="205" t="s">
        <v>98</v>
      </c>
      <c r="S696" s="206" t="s">
        <v>334</v>
      </c>
      <c r="T696" s="206"/>
      <c r="U696" s="202"/>
      <c r="V696" s="202"/>
      <c r="W696" s="202"/>
      <c r="X696" s="202"/>
      <c r="Y696" s="210" t="s">
        <v>98</v>
      </c>
      <c r="Z696" s="206" t="s">
        <v>335</v>
      </c>
      <c r="AA696" s="202"/>
      <c r="AB696" s="202"/>
      <c r="AC696" s="202"/>
      <c r="AD696" s="202"/>
      <c r="AE696" s="202"/>
      <c r="AF696" s="202"/>
      <c r="AG696" s="203"/>
      <c r="AH696" s="194"/>
      <c r="AI696" s="189"/>
      <c r="AJ696" s="189"/>
      <c r="AK696" s="190"/>
      <c r="AL696" s="1261"/>
      <c r="AM696" s="1261"/>
      <c r="AN696" s="1261"/>
      <c r="AO696" s="1261"/>
    </row>
    <row r="697" spans="1:41" ht="18.75" hidden="1" customHeight="1">
      <c r="A697" s="135" t="s">
        <v>196</v>
      </c>
      <c r="B697" s="135" t="s">
        <v>132</v>
      </c>
      <c r="C697" s="135" t="s">
        <v>196</v>
      </c>
      <c r="D697" s="135" t="s">
        <v>196</v>
      </c>
      <c r="E697" s="135" t="s">
        <v>196</v>
      </c>
      <c r="F697" s="135" t="s">
        <v>132</v>
      </c>
      <c r="G697" s="135" t="s">
        <v>196</v>
      </c>
      <c r="H697" s="135" t="s">
        <v>196</v>
      </c>
      <c r="I697" s="135" t="s">
        <v>196</v>
      </c>
      <c r="J697" s="275"/>
      <c r="K697" s="276"/>
      <c r="L697" s="178"/>
      <c r="M697" s="179"/>
      <c r="N697" s="191"/>
      <c r="O697" s="150" t="s">
        <v>98</v>
      </c>
      <c r="P697" s="160" t="s">
        <v>382</v>
      </c>
      <c r="Q697" s="1265"/>
      <c r="R697" s="237" t="s">
        <v>98</v>
      </c>
      <c r="S697" s="199" t="s">
        <v>367</v>
      </c>
      <c r="T697" s="250"/>
      <c r="U697" s="250"/>
      <c r="V697" s="250"/>
      <c r="W697" s="250"/>
      <c r="X697" s="250"/>
      <c r="Y697" s="250"/>
      <c r="Z697" s="244"/>
      <c r="AA697" s="250"/>
      <c r="AB697" s="250"/>
      <c r="AC697" s="250"/>
      <c r="AD697" s="250"/>
      <c r="AE697" s="250"/>
      <c r="AF697" s="250"/>
      <c r="AG697" s="257"/>
      <c r="AH697" s="194"/>
      <c r="AI697" s="189"/>
      <c r="AJ697" s="189"/>
      <c r="AK697" s="190"/>
      <c r="AL697" s="1261"/>
      <c r="AM697" s="1261"/>
      <c r="AN697" s="1261"/>
      <c r="AO697" s="1261"/>
    </row>
    <row r="698" spans="1:41" ht="18.75" hidden="1" customHeight="1">
      <c r="A698" s="135" t="s">
        <v>196</v>
      </c>
      <c r="B698" s="135" t="s">
        <v>132</v>
      </c>
      <c r="C698" s="135" t="s">
        <v>196</v>
      </c>
      <c r="D698" s="135" t="s">
        <v>196</v>
      </c>
      <c r="E698" s="135" t="s">
        <v>196</v>
      </c>
      <c r="F698" s="135" t="s">
        <v>132</v>
      </c>
      <c r="G698" s="135" t="s">
        <v>196</v>
      </c>
      <c r="H698" s="135" t="s">
        <v>196</v>
      </c>
      <c r="I698" s="135" t="s">
        <v>196</v>
      </c>
      <c r="J698" s="275"/>
      <c r="K698" s="276"/>
      <c r="L698" s="178"/>
      <c r="M698" s="179"/>
      <c r="N698" s="191"/>
      <c r="O698" s="179"/>
      <c r="P698" s="160"/>
      <c r="Q698" s="1263" t="s">
        <v>341</v>
      </c>
      <c r="R698" s="205" t="s">
        <v>98</v>
      </c>
      <c r="S698" s="206" t="s">
        <v>368</v>
      </c>
      <c r="T698" s="248"/>
      <c r="U698" s="249"/>
      <c r="V698" s="210" t="s">
        <v>98</v>
      </c>
      <c r="W698" s="206" t="s">
        <v>369</v>
      </c>
      <c r="X698" s="202"/>
      <c r="Y698" s="202"/>
      <c r="Z698" s="210" t="s">
        <v>98</v>
      </c>
      <c r="AA698" s="206" t="s">
        <v>370</v>
      </c>
      <c r="AB698" s="202"/>
      <c r="AC698" s="202"/>
      <c r="AD698" s="202"/>
      <c r="AE698" s="202"/>
      <c r="AF698" s="202"/>
      <c r="AG698" s="203"/>
      <c r="AH698" s="194"/>
      <c r="AI698" s="189"/>
      <c r="AJ698" s="189"/>
      <c r="AK698" s="190"/>
      <c r="AL698" s="1261"/>
      <c r="AM698" s="1261"/>
      <c r="AN698" s="1261"/>
      <c r="AO698" s="1261"/>
    </row>
    <row r="699" spans="1:41" ht="18.75" hidden="1" customHeight="1">
      <c r="A699" s="135" t="s">
        <v>196</v>
      </c>
      <c r="B699" s="135" t="s">
        <v>132</v>
      </c>
      <c r="C699" s="135" t="s">
        <v>196</v>
      </c>
      <c r="D699" s="135" t="s">
        <v>196</v>
      </c>
      <c r="E699" s="135" t="s">
        <v>196</v>
      </c>
      <c r="F699" s="135" t="s">
        <v>132</v>
      </c>
      <c r="G699" s="135" t="s">
        <v>196</v>
      </c>
      <c r="H699" s="135" t="s">
        <v>196</v>
      </c>
      <c r="I699" s="135" t="s">
        <v>196</v>
      </c>
      <c r="J699" s="275"/>
      <c r="K699" s="276"/>
      <c r="L699" s="178"/>
      <c r="M699" s="179"/>
      <c r="N699" s="191"/>
      <c r="O699" s="179"/>
      <c r="P699" s="160"/>
      <c r="Q699" s="1265"/>
      <c r="R699" s="237" t="s">
        <v>98</v>
      </c>
      <c r="S699" s="199" t="s">
        <v>371</v>
      </c>
      <c r="T699" s="250"/>
      <c r="U699" s="250"/>
      <c r="V699" s="250"/>
      <c r="W699" s="250"/>
      <c r="X699" s="250"/>
      <c r="Y699" s="250"/>
      <c r="Z699" s="239" t="s">
        <v>98</v>
      </c>
      <c r="AA699" s="199" t="s">
        <v>372</v>
      </c>
      <c r="AB699" s="244"/>
      <c r="AC699" s="250"/>
      <c r="AD699" s="250"/>
      <c r="AE699" s="250"/>
      <c r="AF699" s="250"/>
      <c r="AG699" s="257"/>
      <c r="AH699" s="194"/>
      <c r="AI699" s="189"/>
      <c r="AJ699" s="189"/>
      <c r="AK699" s="190"/>
      <c r="AL699" s="1261"/>
      <c r="AM699" s="1261"/>
      <c r="AN699" s="1261"/>
      <c r="AO699" s="1261"/>
    </row>
    <row r="700" spans="1:41" ht="18.75" hidden="1" customHeight="1">
      <c r="A700" s="135" t="s">
        <v>196</v>
      </c>
      <c r="B700" s="135" t="s">
        <v>132</v>
      </c>
      <c r="C700" s="135" t="s">
        <v>196</v>
      </c>
      <c r="D700" s="135" t="s">
        <v>196</v>
      </c>
      <c r="E700" s="135" t="s">
        <v>196</v>
      </c>
      <c r="F700" s="135" t="s">
        <v>132</v>
      </c>
      <c r="G700" s="135" t="s">
        <v>196</v>
      </c>
      <c r="H700" s="135" t="s">
        <v>196</v>
      </c>
      <c r="I700" s="135" t="s">
        <v>196</v>
      </c>
      <c r="J700" s="275"/>
      <c r="K700" s="276"/>
      <c r="L700" s="178"/>
      <c r="M700" s="179"/>
      <c r="N700" s="191"/>
      <c r="O700" s="179"/>
      <c r="P700" s="160"/>
      <c r="Q700" s="201" t="s">
        <v>255</v>
      </c>
      <c r="R700" s="182" t="s">
        <v>98</v>
      </c>
      <c r="S700" s="183" t="s">
        <v>217</v>
      </c>
      <c r="T700" s="183"/>
      <c r="U700" s="186" t="s">
        <v>98</v>
      </c>
      <c r="V700" s="183" t="s">
        <v>229</v>
      </c>
      <c r="W700" s="183"/>
      <c r="X700" s="186" t="s">
        <v>98</v>
      </c>
      <c r="Y700" s="183" t="s">
        <v>230</v>
      </c>
      <c r="Z700" s="187"/>
      <c r="AA700" s="187"/>
      <c r="AB700" s="187"/>
      <c r="AC700" s="187"/>
      <c r="AD700" s="202"/>
      <c r="AE700" s="202"/>
      <c r="AF700" s="202"/>
      <c r="AG700" s="203"/>
      <c r="AH700" s="194"/>
      <c r="AI700" s="189"/>
      <c r="AJ700" s="189"/>
      <c r="AK700" s="190"/>
      <c r="AL700" s="1261"/>
      <c r="AM700" s="1261"/>
      <c r="AN700" s="1261"/>
      <c r="AO700" s="1261"/>
    </row>
    <row r="701" spans="1:41" ht="18.75" hidden="1" customHeight="1">
      <c r="A701" s="135" t="s">
        <v>196</v>
      </c>
      <c r="B701" s="135" t="s">
        <v>132</v>
      </c>
      <c r="C701" s="135" t="s">
        <v>196</v>
      </c>
      <c r="D701" s="135" t="s">
        <v>196</v>
      </c>
      <c r="E701" s="135" t="s">
        <v>196</v>
      </c>
      <c r="F701" s="135" t="s">
        <v>132</v>
      </c>
      <c r="G701" s="135" t="s">
        <v>196</v>
      </c>
      <c r="H701" s="135" t="s">
        <v>196</v>
      </c>
      <c r="I701" s="135" t="s">
        <v>196</v>
      </c>
      <c r="J701" s="275"/>
      <c r="K701" s="276"/>
      <c r="L701" s="178"/>
      <c r="M701" s="179"/>
      <c r="N701" s="191"/>
      <c r="O701" s="179"/>
      <c r="P701" s="160"/>
      <c r="Q701" s="196" t="s">
        <v>69</v>
      </c>
      <c r="R701" s="182" t="s">
        <v>98</v>
      </c>
      <c r="S701" s="183" t="s">
        <v>217</v>
      </c>
      <c r="T701" s="183"/>
      <c r="U701" s="186" t="s">
        <v>98</v>
      </c>
      <c r="V701" s="183" t="s">
        <v>258</v>
      </c>
      <c r="W701" s="183"/>
      <c r="X701" s="186" t="s">
        <v>98</v>
      </c>
      <c r="Y701" s="183" t="s">
        <v>315</v>
      </c>
      <c r="Z701" s="204"/>
      <c r="AA701" s="186" t="s">
        <v>98</v>
      </c>
      <c r="AB701" s="183" t="s">
        <v>259</v>
      </c>
      <c r="AC701" s="204"/>
      <c r="AD701" s="204"/>
      <c r="AE701" s="204"/>
      <c r="AF701" s="204"/>
      <c r="AG701" s="247"/>
      <c r="AH701" s="194"/>
      <c r="AI701" s="189"/>
      <c r="AJ701" s="189"/>
      <c r="AK701" s="190"/>
      <c r="AL701" s="1261"/>
      <c r="AM701" s="1261"/>
      <c r="AN701" s="1261"/>
      <c r="AO701" s="1261"/>
    </row>
    <row r="702" spans="1:41" ht="18.75" hidden="1" customHeight="1">
      <c r="A702" s="135" t="s">
        <v>196</v>
      </c>
      <c r="B702" s="135" t="s">
        <v>132</v>
      </c>
      <c r="C702" s="135" t="s">
        <v>196</v>
      </c>
      <c r="D702" s="135" t="s">
        <v>196</v>
      </c>
      <c r="E702" s="135" t="s">
        <v>196</v>
      </c>
      <c r="F702" s="135" t="s">
        <v>132</v>
      </c>
      <c r="G702" s="135" t="s">
        <v>196</v>
      </c>
      <c r="H702" s="135" t="s">
        <v>196</v>
      </c>
      <c r="I702" s="135" t="s">
        <v>196</v>
      </c>
      <c r="J702" s="275"/>
      <c r="K702" s="276"/>
      <c r="L702" s="178"/>
      <c r="M702" s="179"/>
      <c r="N702" s="191"/>
      <c r="O702" s="179"/>
      <c r="P702" s="160"/>
      <c r="Q702" s="1257" t="s">
        <v>414</v>
      </c>
      <c r="R702" s="1291" t="s">
        <v>98</v>
      </c>
      <c r="S702" s="1292" t="s">
        <v>217</v>
      </c>
      <c r="T702" s="1292"/>
      <c r="U702" s="1293" t="s">
        <v>98</v>
      </c>
      <c r="V702" s="1292" t="s">
        <v>232</v>
      </c>
      <c r="W702" s="1292"/>
      <c r="X702" s="206"/>
      <c r="Y702" s="206"/>
      <c r="Z702" s="206"/>
      <c r="AA702" s="206"/>
      <c r="AB702" s="206"/>
      <c r="AC702" s="206"/>
      <c r="AD702" s="206"/>
      <c r="AE702" s="206"/>
      <c r="AF702" s="206"/>
      <c r="AG702" s="251"/>
      <c r="AH702" s="194"/>
      <c r="AI702" s="189"/>
      <c r="AJ702" s="189"/>
      <c r="AK702" s="190"/>
      <c r="AL702" s="1261"/>
      <c r="AM702" s="1261"/>
      <c r="AN702" s="1261"/>
      <c r="AO702" s="1261"/>
    </row>
    <row r="703" spans="1:41" ht="18.75" hidden="1" customHeight="1">
      <c r="A703" s="135" t="s">
        <v>196</v>
      </c>
      <c r="B703" s="135" t="s">
        <v>132</v>
      </c>
      <c r="C703" s="135" t="s">
        <v>196</v>
      </c>
      <c r="D703" s="135" t="s">
        <v>196</v>
      </c>
      <c r="E703" s="135" t="s">
        <v>196</v>
      </c>
      <c r="F703" s="135" t="s">
        <v>132</v>
      </c>
      <c r="G703" s="135" t="s">
        <v>196</v>
      </c>
      <c r="H703" s="135" t="s">
        <v>196</v>
      </c>
      <c r="I703" s="135" t="s">
        <v>196</v>
      </c>
      <c r="J703" s="275"/>
      <c r="K703" s="276"/>
      <c r="L703" s="178"/>
      <c r="M703" s="179"/>
      <c r="N703" s="191"/>
      <c r="O703" s="179"/>
      <c r="P703" s="160"/>
      <c r="Q703" s="1279"/>
      <c r="R703" s="1291"/>
      <c r="S703" s="1292"/>
      <c r="T703" s="1292"/>
      <c r="U703" s="1293"/>
      <c r="V703" s="1292"/>
      <c r="W703" s="1292"/>
      <c r="X703" s="199"/>
      <c r="Y703" s="199"/>
      <c r="Z703" s="199"/>
      <c r="AA703" s="199"/>
      <c r="AB703" s="199"/>
      <c r="AC703" s="199"/>
      <c r="AD703" s="199"/>
      <c r="AE703" s="199"/>
      <c r="AF703" s="199"/>
      <c r="AG703" s="252"/>
      <c r="AH703" s="194"/>
      <c r="AI703" s="189"/>
      <c r="AJ703" s="189"/>
      <c r="AK703" s="190"/>
      <c r="AL703" s="1261"/>
      <c r="AM703" s="1261"/>
      <c r="AN703" s="1261"/>
      <c r="AO703" s="1261"/>
    </row>
    <row r="704" spans="1:41" ht="18.75" hidden="1" customHeight="1">
      <c r="A704" s="135" t="s">
        <v>196</v>
      </c>
      <c r="B704" s="135" t="s">
        <v>132</v>
      </c>
      <c r="C704" s="135" t="s">
        <v>196</v>
      </c>
      <c r="D704" s="135" t="s">
        <v>196</v>
      </c>
      <c r="E704" s="135" t="s">
        <v>196</v>
      </c>
      <c r="F704" s="135" t="s">
        <v>132</v>
      </c>
      <c r="G704" s="135" t="s">
        <v>196</v>
      </c>
      <c r="H704" s="135" t="s">
        <v>196</v>
      </c>
      <c r="I704" s="135" t="s">
        <v>196</v>
      </c>
      <c r="J704" s="176"/>
      <c r="K704" s="177"/>
      <c r="L704" s="178"/>
      <c r="M704" s="179"/>
      <c r="N704" s="160"/>
      <c r="O704" s="180"/>
      <c r="P704" s="191"/>
      <c r="Q704" s="1257" t="s">
        <v>260</v>
      </c>
      <c r="R704" s="205" t="s">
        <v>98</v>
      </c>
      <c r="S704" s="206" t="s">
        <v>217</v>
      </c>
      <c r="T704" s="206"/>
      <c r="U704" s="207"/>
      <c r="V704" s="208"/>
      <c r="W704" s="208"/>
      <c r="X704" s="207"/>
      <c r="Y704" s="208"/>
      <c r="Z704" s="209"/>
      <c r="AA704" s="207"/>
      <c r="AB704" s="208"/>
      <c r="AC704" s="209"/>
      <c r="AD704" s="210" t="s">
        <v>98</v>
      </c>
      <c r="AE704" s="206" t="s">
        <v>261</v>
      </c>
      <c r="AF704" s="202"/>
      <c r="AG704" s="203"/>
      <c r="AH704" s="189"/>
      <c r="AI704" s="189"/>
      <c r="AJ704" s="189"/>
      <c r="AK704" s="190"/>
      <c r="AL704" s="1261"/>
      <c r="AM704" s="1261"/>
      <c r="AN704" s="1261"/>
      <c r="AO704" s="1261"/>
    </row>
    <row r="705" spans="1:41" ht="18.75" hidden="1" customHeight="1">
      <c r="A705" s="135" t="s">
        <v>196</v>
      </c>
      <c r="B705" s="135" t="s">
        <v>132</v>
      </c>
      <c r="C705" s="135" t="s">
        <v>196</v>
      </c>
      <c r="D705" s="135" t="s">
        <v>196</v>
      </c>
      <c r="E705" s="135" t="s">
        <v>196</v>
      </c>
      <c r="F705" s="135" t="s">
        <v>132</v>
      </c>
      <c r="G705" s="135" t="s">
        <v>196</v>
      </c>
      <c r="H705" s="135" t="s">
        <v>196</v>
      </c>
      <c r="I705" s="135" t="s">
        <v>196</v>
      </c>
      <c r="J705" s="176"/>
      <c r="K705" s="177"/>
      <c r="L705" s="178"/>
      <c r="M705" s="179"/>
      <c r="N705" s="160"/>
      <c r="O705" s="180"/>
      <c r="P705" s="191"/>
      <c r="Q705" s="1258"/>
      <c r="R705" s="157" t="s">
        <v>98</v>
      </c>
      <c r="S705" s="158" t="s">
        <v>262</v>
      </c>
      <c r="T705" s="158"/>
      <c r="U705" s="150"/>
      <c r="V705" s="150" t="s">
        <v>98</v>
      </c>
      <c r="W705" s="158" t="s">
        <v>263</v>
      </c>
      <c r="X705" s="150"/>
      <c r="Y705" s="150"/>
      <c r="Z705" s="150" t="s">
        <v>98</v>
      </c>
      <c r="AA705" s="158" t="s">
        <v>264</v>
      </c>
      <c r="AB705" s="137"/>
      <c r="AC705" s="158"/>
      <c r="AD705" s="150" t="s">
        <v>98</v>
      </c>
      <c r="AE705" s="158" t="s">
        <v>265</v>
      </c>
      <c r="AF705" s="211"/>
      <c r="AG705" s="212"/>
      <c r="AH705" s="189"/>
      <c r="AI705" s="189"/>
      <c r="AJ705" s="189"/>
      <c r="AK705" s="190"/>
      <c r="AL705" s="1261"/>
      <c r="AM705" s="1261"/>
      <c r="AN705" s="1261"/>
      <c r="AO705" s="1261"/>
    </row>
    <row r="706" spans="1:41" ht="18.75" hidden="1" customHeight="1">
      <c r="A706" s="135" t="s">
        <v>196</v>
      </c>
      <c r="B706" s="135" t="s">
        <v>132</v>
      </c>
      <c r="C706" s="135" t="s">
        <v>196</v>
      </c>
      <c r="D706" s="135" t="s">
        <v>196</v>
      </c>
      <c r="E706" s="135" t="s">
        <v>196</v>
      </c>
      <c r="F706" s="135" t="s">
        <v>132</v>
      </c>
      <c r="G706" s="135" t="s">
        <v>196</v>
      </c>
      <c r="H706" s="135" t="s">
        <v>196</v>
      </c>
      <c r="I706" s="135" t="s">
        <v>196</v>
      </c>
      <c r="J706" s="176"/>
      <c r="K706" s="177"/>
      <c r="L706" s="178"/>
      <c r="M706" s="179"/>
      <c r="N706" s="160"/>
      <c r="O706" s="180"/>
      <c r="P706" s="191"/>
      <c r="Q706" s="1258"/>
      <c r="R706" s="157" t="s">
        <v>98</v>
      </c>
      <c r="S706" s="158" t="s">
        <v>266</v>
      </c>
      <c r="T706" s="158"/>
      <c r="U706" s="150"/>
      <c r="V706" s="150" t="s">
        <v>98</v>
      </c>
      <c r="W706" s="158" t="s">
        <v>267</v>
      </c>
      <c r="X706" s="150"/>
      <c r="Y706" s="150"/>
      <c r="Z706" s="150" t="s">
        <v>98</v>
      </c>
      <c r="AA706" s="158" t="s">
        <v>268</v>
      </c>
      <c r="AB706" s="137"/>
      <c r="AC706" s="158"/>
      <c r="AD706" s="150" t="s">
        <v>98</v>
      </c>
      <c r="AE706" s="158" t="s">
        <v>269</v>
      </c>
      <c r="AF706" s="211"/>
      <c r="AG706" s="212"/>
      <c r="AH706" s="189"/>
      <c r="AI706" s="189"/>
      <c r="AJ706" s="189"/>
      <c r="AK706" s="190"/>
      <c r="AL706" s="1261"/>
      <c r="AM706" s="1261"/>
      <c r="AN706" s="1261"/>
      <c r="AO706" s="1261"/>
    </row>
    <row r="707" spans="1:41" ht="18.75" hidden="1" customHeight="1">
      <c r="A707" s="135" t="s">
        <v>196</v>
      </c>
      <c r="B707" s="135" t="s">
        <v>132</v>
      </c>
      <c r="C707" s="135" t="s">
        <v>196</v>
      </c>
      <c r="D707" s="135" t="s">
        <v>196</v>
      </c>
      <c r="E707" s="135" t="s">
        <v>196</v>
      </c>
      <c r="F707" s="135" t="s">
        <v>132</v>
      </c>
      <c r="G707" s="135" t="s">
        <v>196</v>
      </c>
      <c r="H707" s="135" t="s">
        <v>196</v>
      </c>
      <c r="I707" s="135" t="s">
        <v>196</v>
      </c>
      <c r="J707" s="176"/>
      <c r="K707" s="177"/>
      <c r="L707" s="178"/>
      <c r="M707" s="179"/>
      <c r="N707" s="160"/>
      <c r="O707" s="180"/>
      <c r="P707" s="191"/>
      <c r="Q707" s="1258"/>
      <c r="R707" s="157" t="s">
        <v>98</v>
      </c>
      <c r="S707" s="158" t="s">
        <v>270</v>
      </c>
      <c r="T707" s="158"/>
      <c r="U707" s="150"/>
      <c r="V707" s="150" t="s">
        <v>98</v>
      </c>
      <c r="W707" s="158" t="s">
        <v>271</v>
      </c>
      <c r="X707" s="150"/>
      <c r="Y707" s="150"/>
      <c r="Z707" s="150" t="s">
        <v>98</v>
      </c>
      <c r="AA707" s="158" t="s">
        <v>272</v>
      </c>
      <c r="AB707" s="137"/>
      <c r="AC707" s="158"/>
      <c r="AD707" s="150" t="s">
        <v>98</v>
      </c>
      <c r="AE707" s="158" t="s">
        <v>273</v>
      </c>
      <c r="AF707" s="211"/>
      <c r="AG707" s="212"/>
      <c r="AH707" s="189"/>
      <c r="AI707" s="189"/>
      <c r="AJ707" s="189"/>
      <c r="AK707" s="190"/>
      <c r="AL707" s="1261"/>
      <c r="AM707" s="1261"/>
      <c r="AN707" s="1261"/>
      <c r="AO707" s="1261"/>
    </row>
    <row r="708" spans="1:41" ht="18.75" hidden="1" customHeight="1">
      <c r="A708" s="148" t="s">
        <v>196</v>
      </c>
      <c r="B708" s="148" t="s">
        <v>132</v>
      </c>
      <c r="C708" s="148" t="s">
        <v>196</v>
      </c>
      <c r="D708" s="148" t="s">
        <v>196</v>
      </c>
      <c r="E708" s="148" t="s">
        <v>196</v>
      </c>
      <c r="F708" s="148" t="s">
        <v>132</v>
      </c>
      <c r="G708" s="148" t="s">
        <v>196</v>
      </c>
      <c r="H708" s="148" t="s">
        <v>196</v>
      </c>
      <c r="I708" s="149" t="s">
        <v>196</v>
      </c>
      <c r="J708" s="176"/>
      <c r="K708" s="177"/>
      <c r="L708" s="178"/>
      <c r="M708" s="179"/>
      <c r="N708" s="160"/>
      <c r="O708" s="180"/>
      <c r="P708" s="191"/>
      <c r="Q708" s="1258"/>
      <c r="R708" s="157" t="s">
        <v>98</v>
      </c>
      <c r="S708" s="158" t="s">
        <v>274</v>
      </c>
      <c r="T708" s="158"/>
      <c r="U708" s="150"/>
      <c r="V708" s="150" t="s">
        <v>98</v>
      </c>
      <c r="W708" s="158" t="s">
        <v>275</v>
      </c>
      <c r="X708" s="150"/>
      <c r="Y708" s="150"/>
      <c r="Z708" s="150" t="s">
        <v>98</v>
      </c>
      <c r="AA708" s="158" t="s">
        <v>276</v>
      </c>
      <c r="AB708" s="137"/>
      <c r="AC708" s="158"/>
      <c r="AD708" s="150" t="s">
        <v>98</v>
      </c>
      <c r="AE708" s="158" t="s">
        <v>277</v>
      </c>
      <c r="AF708" s="211"/>
      <c r="AG708" s="212"/>
      <c r="AH708" s="189"/>
      <c r="AI708" s="189"/>
      <c r="AJ708" s="189"/>
      <c r="AK708" s="190"/>
      <c r="AL708" s="1261"/>
      <c r="AM708" s="1261"/>
      <c r="AN708" s="1261"/>
      <c r="AO708" s="1261"/>
    </row>
    <row r="709" spans="1:41" ht="18.75" hidden="1" customHeight="1">
      <c r="A709" s="155" t="s">
        <v>196</v>
      </c>
      <c r="B709" s="155" t="s">
        <v>132</v>
      </c>
      <c r="C709" s="155" t="s">
        <v>196</v>
      </c>
      <c r="D709" s="155" t="s">
        <v>196</v>
      </c>
      <c r="E709" s="155" t="s">
        <v>196</v>
      </c>
      <c r="F709" s="155" t="s">
        <v>132</v>
      </c>
      <c r="G709" s="155" t="s">
        <v>196</v>
      </c>
      <c r="H709" s="155" t="s">
        <v>196</v>
      </c>
      <c r="I709" s="156" t="s">
        <v>196</v>
      </c>
      <c r="J709" s="213"/>
      <c r="K709" s="214"/>
      <c r="L709" s="215"/>
      <c r="M709" s="216"/>
      <c r="N709" s="217"/>
      <c r="O709" s="218"/>
      <c r="P709" s="219"/>
      <c r="Q709" s="1259"/>
      <c r="R709" s="220" t="s">
        <v>98</v>
      </c>
      <c r="S709" s="221" t="s">
        <v>278</v>
      </c>
      <c r="T709" s="221"/>
      <c r="U709" s="222"/>
      <c r="V709" s="222"/>
      <c r="W709" s="221"/>
      <c r="X709" s="222"/>
      <c r="Y709" s="222"/>
      <c r="Z709" s="222"/>
      <c r="AA709" s="221"/>
      <c r="AB709" s="223"/>
      <c r="AC709" s="221"/>
      <c r="AD709" s="222"/>
      <c r="AE709" s="221"/>
      <c r="AF709" s="224"/>
      <c r="AG709" s="225"/>
      <c r="AH709" s="226"/>
      <c r="AI709" s="226"/>
      <c r="AJ709" s="226"/>
      <c r="AK709" s="227"/>
      <c r="AL709" s="1262"/>
      <c r="AM709" s="1262"/>
      <c r="AN709" s="1262"/>
      <c r="AO709" s="1262"/>
    </row>
    <row r="710" spans="1:41" ht="18.75" hidden="1" customHeight="1">
      <c r="A710" s="135" t="s">
        <v>196</v>
      </c>
      <c r="B710" s="135" t="s">
        <v>132</v>
      </c>
      <c r="C710" s="135" t="s">
        <v>196</v>
      </c>
      <c r="D710" s="135" t="s">
        <v>196</v>
      </c>
      <c r="E710" s="135" t="s">
        <v>196</v>
      </c>
      <c r="F710" s="135" t="s">
        <v>132</v>
      </c>
      <c r="G710" s="135" t="s">
        <v>196</v>
      </c>
      <c r="H710" s="135" t="s">
        <v>196</v>
      </c>
      <c r="I710" s="135" t="s">
        <v>196</v>
      </c>
      <c r="J710" s="273"/>
      <c r="K710" s="274"/>
      <c r="L710" s="163"/>
      <c r="M710" s="164"/>
      <c r="N710" s="230"/>
      <c r="O710" s="164"/>
      <c r="P710" s="153"/>
      <c r="Q710" s="1272" t="s">
        <v>281</v>
      </c>
      <c r="R710" s="174" t="s">
        <v>98</v>
      </c>
      <c r="S710" s="151" t="s">
        <v>282</v>
      </c>
      <c r="T710" s="253"/>
      <c r="U710" s="269"/>
      <c r="V710" s="255" t="s">
        <v>98</v>
      </c>
      <c r="W710" s="151" t="s">
        <v>348</v>
      </c>
      <c r="X710" s="254"/>
      <c r="Y710" s="254"/>
      <c r="Z710" s="255" t="s">
        <v>98</v>
      </c>
      <c r="AA710" s="151" t="s">
        <v>349</v>
      </c>
      <c r="AB710" s="254"/>
      <c r="AC710" s="254"/>
      <c r="AD710" s="255" t="s">
        <v>98</v>
      </c>
      <c r="AE710" s="151" t="s">
        <v>350</v>
      </c>
      <c r="AF710" s="254"/>
      <c r="AG710" s="256"/>
      <c r="AH710" s="174" t="s">
        <v>98</v>
      </c>
      <c r="AI710" s="151" t="s">
        <v>220</v>
      </c>
      <c r="AJ710" s="151"/>
      <c r="AK710" s="175"/>
      <c r="AL710" s="1260"/>
      <c r="AM710" s="1260"/>
      <c r="AN710" s="1260"/>
      <c r="AO710" s="1260"/>
    </row>
    <row r="711" spans="1:41" ht="18.75" hidden="1" customHeight="1">
      <c r="A711" s="135" t="s">
        <v>196</v>
      </c>
      <c r="B711" s="135" t="s">
        <v>132</v>
      </c>
      <c r="C711" s="135" t="s">
        <v>196</v>
      </c>
      <c r="D711" s="135" t="s">
        <v>196</v>
      </c>
      <c r="E711" s="135" t="s">
        <v>196</v>
      </c>
      <c r="F711" s="135" t="s">
        <v>132</v>
      </c>
      <c r="G711" s="135" t="s">
        <v>196</v>
      </c>
      <c r="H711" s="135" t="s">
        <v>196</v>
      </c>
      <c r="I711" s="135" t="s">
        <v>196</v>
      </c>
      <c r="J711" s="275"/>
      <c r="K711" s="276"/>
      <c r="L711" s="178"/>
      <c r="M711" s="179"/>
      <c r="N711" s="191"/>
      <c r="O711" s="179"/>
      <c r="P711" s="160"/>
      <c r="Q711" s="1265"/>
      <c r="R711" s="237" t="s">
        <v>98</v>
      </c>
      <c r="S711" s="199" t="s">
        <v>351</v>
      </c>
      <c r="T711" s="238"/>
      <c r="U711" s="266"/>
      <c r="V711" s="239" t="s">
        <v>98</v>
      </c>
      <c r="W711" s="199" t="s">
        <v>283</v>
      </c>
      <c r="X711" s="244"/>
      <c r="Y711" s="244"/>
      <c r="Z711" s="244"/>
      <c r="AA711" s="244"/>
      <c r="AB711" s="244"/>
      <c r="AC711" s="244"/>
      <c r="AD711" s="244"/>
      <c r="AE711" s="244"/>
      <c r="AF711" s="244"/>
      <c r="AG711" s="245"/>
      <c r="AH711" s="150" t="s">
        <v>98</v>
      </c>
      <c r="AI711" s="158" t="s">
        <v>224</v>
      </c>
      <c r="AJ711" s="189"/>
      <c r="AK711" s="190"/>
      <c r="AL711" s="1296"/>
      <c r="AM711" s="1296"/>
      <c r="AN711" s="1296"/>
      <c r="AO711" s="1296"/>
    </row>
    <row r="712" spans="1:41" ht="18.75" hidden="1" customHeight="1">
      <c r="A712" s="135" t="s">
        <v>196</v>
      </c>
      <c r="B712" s="135" t="s">
        <v>132</v>
      </c>
      <c r="C712" s="135" t="s">
        <v>196</v>
      </c>
      <c r="D712" s="135" t="s">
        <v>196</v>
      </c>
      <c r="E712" s="135" t="s">
        <v>196</v>
      </c>
      <c r="F712" s="135" t="s">
        <v>132</v>
      </c>
      <c r="G712" s="135" t="s">
        <v>196</v>
      </c>
      <c r="H712" s="135" t="s">
        <v>196</v>
      </c>
      <c r="I712" s="135" t="s">
        <v>196</v>
      </c>
      <c r="J712" s="275"/>
      <c r="K712" s="276"/>
      <c r="L712" s="178"/>
      <c r="M712" s="179"/>
      <c r="N712" s="191"/>
      <c r="O712" s="179"/>
      <c r="P712" s="160"/>
      <c r="Q712" s="1263" t="s">
        <v>216</v>
      </c>
      <c r="R712" s="205" t="s">
        <v>98</v>
      </c>
      <c r="S712" s="206" t="s">
        <v>217</v>
      </c>
      <c r="T712" s="206"/>
      <c r="U712" s="249"/>
      <c r="V712" s="210" t="s">
        <v>98</v>
      </c>
      <c r="W712" s="206" t="s">
        <v>316</v>
      </c>
      <c r="X712" s="206"/>
      <c r="Y712" s="249"/>
      <c r="Z712" s="210" t="s">
        <v>98</v>
      </c>
      <c r="AA712" s="241" t="s">
        <v>352</v>
      </c>
      <c r="AB712" s="241"/>
      <c r="AC712" s="241"/>
      <c r="AD712" s="202"/>
      <c r="AE712" s="249"/>
      <c r="AF712" s="241"/>
      <c r="AG712" s="203"/>
      <c r="AH712" s="194"/>
      <c r="AI712" s="189"/>
      <c r="AJ712" s="189"/>
      <c r="AK712" s="190"/>
      <c r="AL712" s="1261"/>
      <c r="AM712" s="1261"/>
      <c r="AN712" s="1261"/>
      <c r="AO712" s="1261"/>
    </row>
    <row r="713" spans="1:41" ht="18.75" hidden="1" customHeight="1">
      <c r="A713" s="135" t="s">
        <v>196</v>
      </c>
      <c r="B713" s="135" t="s">
        <v>132</v>
      </c>
      <c r="C713" s="135" t="s">
        <v>196</v>
      </c>
      <c r="D713" s="135" t="s">
        <v>196</v>
      </c>
      <c r="E713" s="135" t="s">
        <v>196</v>
      </c>
      <c r="F713" s="135" t="s">
        <v>132</v>
      </c>
      <c r="G713" s="135" t="s">
        <v>196</v>
      </c>
      <c r="H713" s="135" t="s">
        <v>196</v>
      </c>
      <c r="I713" s="135" t="s">
        <v>196</v>
      </c>
      <c r="J713" s="275"/>
      <c r="K713" s="276"/>
      <c r="L713" s="178"/>
      <c r="M713" s="179"/>
      <c r="N713" s="191"/>
      <c r="O713" s="179"/>
      <c r="P713" s="160"/>
      <c r="Q713" s="1265"/>
      <c r="R713" s="237" t="s">
        <v>98</v>
      </c>
      <c r="S713" s="244" t="s">
        <v>353</v>
      </c>
      <c r="T713" s="244"/>
      <c r="U713" s="244"/>
      <c r="V713" s="239" t="s">
        <v>98</v>
      </c>
      <c r="W713" s="244" t="s">
        <v>354</v>
      </c>
      <c r="X713" s="266"/>
      <c r="Y713" s="244"/>
      <c r="Z713" s="244"/>
      <c r="AA713" s="266"/>
      <c r="AB713" s="244"/>
      <c r="AC713" s="244"/>
      <c r="AD713" s="250"/>
      <c r="AE713" s="266"/>
      <c r="AF713" s="244"/>
      <c r="AG713" s="257"/>
      <c r="AH713" s="194"/>
      <c r="AI713" s="189"/>
      <c r="AJ713" s="189"/>
      <c r="AK713" s="190"/>
      <c r="AL713" s="1261"/>
      <c r="AM713" s="1261"/>
      <c r="AN713" s="1261"/>
      <c r="AO713" s="1261"/>
    </row>
    <row r="714" spans="1:41" ht="19.5" hidden="1" customHeight="1">
      <c r="A714" s="135" t="s">
        <v>196</v>
      </c>
      <c r="B714" s="135" t="s">
        <v>132</v>
      </c>
      <c r="C714" s="135" t="s">
        <v>196</v>
      </c>
      <c r="D714" s="135" t="s">
        <v>196</v>
      </c>
      <c r="E714" s="135" t="s">
        <v>196</v>
      </c>
      <c r="F714" s="135" t="s">
        <v>132</v>
      </c>
      <c r="G714" s="135" t="s">
        <v>196</v>
      </c>
      <c r="H714" s="135" t="s">
        <v>196</v>
      </c>
      <c r="I714" s="135" t="s">
        <v>196</v>
      </c>
      <c r="J714" s="176"/>
      <c r="K714" s="177"/>
      <c r="L714" s="178"/>
      <c r="M714" s="179"/>
      <c r="N714" s="160"/>
      <c r="O714" s="180"/>
      <c r="P714" s="191"/>
      <c r="Q714" s="192" t="s">
        <v>225</v>
      </c>
      <c r="R714" s="182" t="s">
        <v>98</v>
      </c>
      <c r="S714" s="183" t="s">
        <v>222</v>
      </c>
      <c r="T714" s="184"/>
      <c r="U714" s="185"/>
      <c r="V714" s="186" t="s">
        <v>98</v>
      </c>
      <c r="W714" s="183" t="s">
        <v>226</v>
      </c>
      <c r="X714" s="186"/>
      <c r="Y714" s="183"/>
      <c r="Z714" s="187"/>
      <c r="AA714" s="187"/>
      <c r="AB714" s="187"/>
      <c r="AC714" s="187"/>
      <c r="AD714" s="187"/>
      <c r="AE714" s="187"/>
      <c r="AF714" s="187"/>
      <c r="AG714" s="193"/>
      <c r="AH714" s="189"/>
      <c r="AI714" s="189"/>
      <c r="AJ714" s="189"/>
      <c r="AK714" s="190"/>
      <c r="AL714" s="1261"/>
      <c r="AM714" s="1261"/>
      <c r="AN714" s="1261"/>
      <c r="AO714" s="1261"/>
    </row>
    <row r="715" spans="1:41" ht="18.75" hidden="1" customHeight="1">
      <c r="A715" s="135" t="s">
        <v>196</v>
      </c>
      <c r="B715" s="135" t="s">
        <v>132</v>
      </c>
      <c r="C715" s="135" t="s">
        <v>196</v>
      </c>
      <c r="D715" s="135" t="s">
        <v>196</v>
      </c>
      <c r="E715" s="135" t="s">
        <v>196</v>
      </c>
      <c r="F715" s="135" t="s">
        <v>132</v>
      </c>
      <c r="G715" s="135" t="s">
        <v>196</v>
      </c>
      <c r="H715" s="135" t="s">
        <v>196</v>
      </c>
      <c r="I715" s="135" t="s">
        <v>196</v>
      </c>
      <c r="J715" s="275"/>
      <c r="K715" s="276"/>
      <c r="L715" s="178"/>
      <c r="M715" s="179"/>
      <c r="N715" s="191"/>
      <c r="O715" s="179"/>
      <c r="P715" s="160"/>
      <c r="Q715" s="192" t="s">
        <v>227</v>
      </c>
      <c r="R715" s="182" t="s">
        <v>98</v>
      </c>
      <c r="S715" s="183" t="s">
        <v>222</v>
      </c>
      <c r="T715" s="184"/>
      <c r="U715" s="185"/>
      <c r="V715" s="186" t="s">
        <v>98</v>
      </c>
      <c r="W715" s="183" t="s">
        <v>226</v>
      </c>
      <c r="X715" s="186"/>
      <c r="Y715" s="183"/>
      <c r="Z715" s="187"/>
      <c r="AA715" s="187"/>
      <c r="AB715" s="187"/>
      <c r="AC715" s="187"/>
      <c r="AD715" s="187"/>
      <c r="AE715" s="187"/>
      <c r="AF715" s="187"/>
      <c r="AG715" s="193"/>
      <c r="AH715" s="189"/>
      <c r="AI715" s="189"/>
      <c r="AJ715" s="189"/>
      <c r="AK715" s="190"/>
      <c r="AL715" s="1261"/>
      <c r="AM715" s="1261"/>
      <c r="AN715" s="1261"/>
      <c r="AO715" s="1261"/>
    </row>
    <row r="716" spans="1:41" ht="18.75" hidden="1" customHeight="1">
      <c r="A716" s="135" t="s">
        <v>196</v>
      </c>
      <c r="B716" s="135" t="s">
        <v>132</v>
      </c>
      <c r="C716" s="135" t="s">
        <v>196</v>
      </c>
      <c r="D716" s="135" t="s">
        <v>196</v>
      </c>
      <c r="E716" s="135" t="s">
        <v>196</v>
      </c>
      <c r="F716" s="135" t="s">
        <v>132</v>
      </c>
      <c r="G716" s="135" t="s">
        <v>196</v>
      </c>
      <c r="H716" s="135" t="s">
        <v>196</v>
      </c>
      <c r="I716" s="135" t="s">
        <v>196</v>
      </c>
      <c r="J716" s="275"/>
      <c r="K716" s="276"/>
      <c r="L716" s="178"/>
      <c r="M716" s="179"/>
      <c r="N716" s="191"/>
      <c r="O716" s="179"/>
      <c r="P716" s="160"/>
      <c r="Q716" s="198" t="s">
        <v>356</v>
      </c>
      <c r="R716" s="182" t="s">
        <v>98</v>
      </c>
      <c r="S716" s="183" t="s">
        <v>282</v>
      </c>
      <c r="T716" s="184"/>
      <c r="U716" s="185"/>
      <c r="V716" s="186" t="s">
        <v>98</v>
      </c>
      <c r="W716" s="183" t="s">
        <v>358</v>
      </c>
      <c r="X716" s="187"/>
      <c r="Y716" s="187"/>
      <c r="Z716" s="187"/>
      <c r="AA716" s="187"/>
      <c r="AB716" s="187"/>
      <c r="AC716" s="187"/>
      <c r="AD716" s="187"/>
      <c r="AE716" s="187"/>
      <c r="AF716" s="187"/>
      <c r="AG716" s="193"/>
      <c r="AH716" s="194"/>
      <c r="AI716" s="189"/>
      <c r="AJ716" s="189"/>
      <c r="AK716" s="190"/>
      <c r="AL716" s="1261"/>
      <c r="AM716" s="1261"/>
      <c r="AN716" s="1261"/>
      <c r="AO716" s="1261"/>
    </row>
    <row r="717" spans="1:41" ht="18.75" hidden="1" customHeight="1">
      <c r="A717" s="135" t="s">
        <v>196</v>
      </c>
      <c r="B717" s="135" t="s">
        <v>132</v>
      </c>
      <c r="C717" s="135" t="s">
        <v>196</v>
      </c>
      <c r="D717" s="135" t="s">
        <v>196</v>
      </c>
      <c r="E717" s="135" t="s">
        <v>196</v>
      </c>
      <c r="F717" s="135" t="s">
        <v>132</v>
      </c>
      <c r="G717" s="135" t="s">
        <v>196</v>
      </c>
      <c r="H717" s="135" t="s">
        <v>196</v>
      </c>
      <c r="I717" s="135" t="s">
        <v>196</v>
      </c>
      <c r="J717" s="275"/>
      <c r="K717" s="276"/>
      <c r="L717" s="178"/>
      <c r="M717" s="179"/>
      <c r="N717" s="191"/>
      <c r="O717" s="179"/>
      <c r="P717" s="160"/>
      <c r="Q717" s="198" t="s">
        <v>359</v>
      </c>
      <c r="R717" s="182" t="s">
        <v>98</v>
      </c>
      <c r="S717" s="183" t="s">
        <v>282</v>
      </c>
      <c r="T717" s="184"/>
      <c r="U717" s="185"/>
      <c r="V717" s="186" t="s">
        <v>98</v>
      </c>
      <c r="W717" s="183" t="s">
        <v>358</v>
      </c>
      <c r="X717" s="187"/>
      <c r="Y717" s="187"/>
      <c r="Z717" s="187"/>
      <c r="AA717" s="187"/>
      <c r="AB717" s="187"/>
      <c r="AC717" s="187"/>
      <c r="AD717" s="187"/>
      <c r="AE717" s="187"/>
      <c r="AF717" s="187"/>
      <c r="AG717" s="193"/>
      <c r="AH717" s="194"/>
      <c r="AI717" s="189"/>
      <c r="AJ717" s="189"/>
      <c r="AK717" s="190"/>
      <c r="AL717" s="1261"/>
      <c r="AM717" s="1261"/>
      <c r="AN717" s="1261"/>
      <c r="AO717" s="1261"/>
    </row>
    <row r="718" spans="1:41" ht="18.75" hidden="1" customHeight="1">
      <c r="A718" s="135" t="s">
        <v>196</v>
      </c>
      <c r="B718" s="135" t="s">
        <v>132</v>
      </c>
      <c r="C718" s="135" t="s">
        <v>196</v>
      </c>
      <c r="D718" s="135" t="s">
        <v>196</v>
      </c>
      <c r="E718" s="135" t="s">
        <v>196</v>
      </c>
      <c r="F718" s="135" t="s">
        <v>132</v>
      </c>
      <c r="G718" s="135" t="s">
        <v>196</v>
      </c>
      <c r="H718" s="135" t="s">
        <v>196</v>
      </c>
      <c r="I718" s="135" t="s">
        <v>196</v>
      </c>
      <c r="J718" s="275"/>
      <c r="K718" s="276"/>
      <c r="L718" s="178"/>
      <c r="M718" s="179"/>
      <c r="N718" s="191"/>
      <c r="O718" s="179"/>
      <c r="P718" s="160"/>
      <c r="Q718" s="198" t="s">
        <v>403</v>
      </c>
      <c r="R718" s="182" t="s">
        <v>98</v>
      </c>
      <c r="S718" s="183" t="s">
        <v>217</v>
      </c>
      <c r="T718" s="184"/>
      <c r="U718" s="186" t="s">
        <v>98</v>
      </c>
      <c r="V718" s="183" t="s">
        <v>232</v>
      </c>
      <c r="W718" s="187"/>
      <c r="X718" s="187"/>
      <c r="Y718" s="187"/>
      <c r="Z718" s="187"/>
      <c r="AA718" s="187"/>
      <c r="AB718" s="187"/>
      <c r="AC718" s="187"/>
      <c r="AD718" s="187"/>
      <c r="AE718" s="187"/>
      <c r="AF718" s="187"/>
      <c r="AG718" s="193"/>
      <c r="AH718" s="194"/>
      <c r="AI718" s="189"/>
      <c r="AJ718" s="189"/>
      <c r="AK718" s="190"/>
      <c r="AL718" s="1261"/>
      <c r="AM718" s="1261"/>
      <c r="AN718" s="1261"/>
      <c r="AO718" s="1261"/>
    </row>
    <row r="719" spans="1:41" ht="18.75" hidden="1" customHeight="1">
      <c r="A719" s="135" t="s">
        <v>196</v>
      </c>
      <c r="B719" s="135" t="s">
        <v>132</v>
      </c>
      <c r="C719" s="135" t="s">
        <v>196</v>
      </c>
      <c r="D719" s="135" t="s">
        <v>196</v>
      </c>
      <c r="E719" s="135" t="s">
        <v>196</v>
      </c>
      <c r="F719" s="135" t="s">
        <v>132</v>
      </c>
      <c r="G719" s="135" t="s">
        <v>196</v>
      </c>
      <c r="H719" s="135" t="s">
        <v>196</v>
      </c>
      <c r="I719" s="135" t="s">
        <v>196</v>
      </c>
      <c r="J719" s="275"/>
      <c r="K719" s="276"/>
      <c r="L719" s="178"/>
      <c r="M719" s="179"/>
      <c r="N719" s="191"/>
      <c r="O719" s="179"/>
      <c r="P719" s="160"/>
      <c r="Q719" s="198" t="s">
        <v>406</v>
      </c>
      <c r="R719" s="182" t="s">
        <v>98</v>
      </c>
      <c r="S719" s="183" t="s">
        <v>285</v>
      </c>
      <c r="T719" s="184"/>
      <c r="U719" s="185"/>
      <c r="V719" s="186" t="s">
        <v>98</v>
      </c>
      <c r="W719" s="183" t="s">
        <v>286</v>
      </c>
      <c r="X719" s="187"/>
      <c r="Y719" s="187"/>
      <c r="Z719" s="187"/>
      <c r="AA719" s="187"/>
      <c r="AB719" s="187"/>
      <c r="AC719" s="187"/>
      <c r="AD719" s="187"/>
      <c r="AE719" s="187"/>
      <c r="AF719" s="187"/>
      <c r="AG719" s="193"/>
      <c r="AH719" s="194"/>
      <c r="AI719" s="189"/>
      <c r="AJ719" s="189"/>
      <c r="AK719" s="190"/>
      <c r="AL719" s="1261"/>
      <c r="AM719" s="1261"/>
      <c r="AN719" s="1261"/>
      <c r="AO719" s="1261"/>
    </row>
    <row r="720" spans="1:41" ht="19.5" hidden="1" customHeight="1">
      <c r="A720" s="135" t="s">
        <v>196</v>
      </c>
      <c r="B720" s="135" t="s">
        <v>132</v>
      </c>
      <c r="C720" s="135" t="s">
        <v>196</v>
      </c>
      <c r="D720" s="135" t="s">
        <v>196</v>
      </c>
      <c r="E720" s="135" t="s">
        <v>196</v>
      </c>
      <c r="F720" s="135" t="s">
        <v>132</v>
      </c>
      <c r="G720" s="135" t="s">
        <v>196</v>
      </c>
      <c r="H720" s="135" t="s">
        <v>196</v>
      </c>
      <c r="I720" s="135" t="s">
        <v>196</v>
      </c>
      <c r="J720" s="176"/>
      <c r="K720" s="177"/>
      <c r="L720" s="178"/>
      <c r="M720" s="179"/>
      <c r="N720" s="160"/>
      <c r="O720" s="179"/>
      <c r="P720" s="160"/>
      <c r="Q720" s="192" t="s">
        <v>50</v>
      </c>
      <c r="R720" s="182" t="s">
        <v>98</v>
      </c>
      <c r="S720" s="183" t="s">
        <v>217</v>
      </c>
      <c r="T720" s="183"/>
      <c r="U720" s="186" t="s">
        <v>98</v>
      </c>
      <c r="V720" s="183" t="s">
        <v>232</v>
      </c>
      <c r="W720" s="183"/>
      <c r="X720" s="187"/>
      <c r="Y720" s="183"/>
      <c r="Z720" s="187"/>
      <c r="AA720" s="187"/>
      <c r="AB720" s="187"/>
      <c r="AC720" s="187"/>
      <c r="AD720" s="187"/>
      <c r="AE720" s="187"/>
      <c r="AF720" s="187"/>
      <c r="AG720" s="193"/>
      <c r="AH720" s="189"/>
      <c r="AI720" s="189"/>
      <c r="AJ720" s="189"/>
      <c r="AK720" s="190"/>
      <c r="AL720" s="1261"/>
      <c r="AM720" s="1261"/>
      <c r="AN720" s="1261"/>
      <c r="AO720" s="1261"/>
    </row>
    <row r="721" spans="1:41" ht="18.75" hidden="1" customHeight="1">
      <c r="A721" s="135" t="s">
        <v>196</v>
      </c>
      <c r="B721" s="135" t="s">
        <v>132</v>
      </c>
      <c r="C721" s="135" t="s">
        <v>196</v>
      </c>
      <c r="D721" s="135" t="s">
        <v>196</v>
      </c>
      <c r="E721" s="135" t="s">
        <v>196</v>
      </c>
      <c r="F721" s="135" t="s">
        <v>132</v>
      </c>
      <c r="G721" s="135" t="s">
        <v>196</v>
      </c>
      <c r="H721" s="135" t="s">
        <v>196</v>
      </c>
      <c r="I721" s="135" t="s">
        <v>196</v>
      </c>
      <c r="J721" s="275"/>
      <c r="K721" s="276"/>
      <c r="L721" s="178"/>
      <c r="M721" s="179"/>
      <c r="N721" s="191"/>
      <c r="O721" s="179"/>
      <c r="P721" s="160"/>
      <c r="Q721" s="198" t="s">
        <v>309</v>
      </c>
      <c r="R721" s="182" t="s">
        <v>98</v>
      </c>
      <c r="S721" s="183" t="s">
        <v>217</v>
      </c>
      <c r="T721" s="184"/>
      <c r="U721" s="186" t="s">
        <v>98</v>
      </c>
      <c r="V721" s="183" t="s">
        <v>232</v>
      </c>
      <c r="W721" s="187"/>
      <c r="X721" s="187"/>
      <c r="Y721" s="187"/>
      <c r="Z721" s="187"/>
      <c r="AA721" s="187"/>
      <c r="AB721" s="187"/>
      <c r="AC721" s="187"/>
      <c r="AD721" s="187"/>
      <c r="AE721" s="187"/>
      <c r="AF721" s="187"/>
      <c r="AG721" s="193"/>
      <c r="AH721" s="194"/>
      <c r="AI721" s="189"/>
      <c r="AJ721" s="189"/>
      <c r="AK721" s="190"/>
      <c r="AL721" s="1261"/>
      <c r="AM721" s="1261"/>
      <c r="AN721" s="1261"/>
      <c r="AO721" s="1261"/>
    </row>
    <row r="722" spans="1:41" ht="18.75" hidden="1" customHeight="1">
      <c r="A722" s="135" t="s">
        <v>196</v>
      </c>
      <c r="B722" s="135" t="s">
        <v>132</v>
      </c>
      <c r="C722" s="135" t="s">
        <v>196</v>
      </c>
      <c r="D722" s="135" t="s">
        <v>196</v>
      </c>
      <c r="E722" s="135" t="s">
        <v>196</v>
      </c>
      <c r="F722" s="135" t="s">
        <v>132</v>
      </c>
      <c r="G722" s="135" t="s">
        <v>196</v>
      </c>
      <c r="H722" s="135" t="s">
        <v>196</v>
      </c>
      <c r="I722" s="135" t="s">
        <v>196</v>
      </c>
      <c r="J722" s="275"/>
      <c r="K722" s="276"/>
      <c r="L722" s="178"/>
      <c r="M722" s="179"/>
      <c r="N722" s="191"/>
      <c r="O722" s="179"/>
      <c r="P722" s="160"/>
      <c r="Q722" s="198" t="s">
        <v>56</v>
      </c>
      <c r="R722" s="182" t="s">
        <v>98</v>
      </c>
      <c r="S722" s="183" t="s">
        <v>217</v>
      </c>
      <c r="T722" s="183"/>
      <c r="U722" s="186" t="s">
        <v>98</v>
      </c>
      <c r="V722" s="183" t="s">
        <v>229</v>
      </c>
      <c r="W722" s="183"/>
      <c r="X722" s="186" t="s">
        <v>98</v>
      </c>
      <c r="Y722" s="183" t="s">
        <v>230</v>
      </c>
      <c r="Z722" s="187"/>
      <c r="AA722" s="187"/>
      <c r="AB722" s="187"/>
      <c r="AC722" s="187"/>
      <c r="AD722" s="187"/>
      <c r="AE722" s="187"/>
      <c r="AF722" s="187"/>
      <c r="AG722" s="193"/>
      <c r="AH722" s="194"/>
      <c r="AI722" s="189"/>
      <c r="AJ722" s="189"/>
      <c r="AK722" s="190"/>
      <c r="AL722" s="1261"/>
      <c r="AM722" s="1261"/>
      <c r="AN722" s="1261"/>
      <c r="AO722" s="1261"/>
    </row>
    <row r="723" spans="1:41" ht="18.75" hidden="1" customHeight="1">
      <c r="A723" s="135" t="s">
        <v>196</v>
      </c>
      <c r="B723" s="135" t="s">
        <v>132</v>
      </c>
      <c r="C723" s="135" t="s">
        <v>196</v>
      </c>
      <c r="D723" s="135" t="s">
        <v>196</v>
      </c>
      <c r="E723" s="135" t="s">
        <v>196</v>
      </c>
      <c r="F723" s="135" t="s">
        <v>132</v>
      </c>
      <c r="G723" s="135" t="s">
        <v>196</v>
      </c>
      <c r="H723" s="135" t="s">
        <v>196</v>
      </c>
      <c r="I723" s="135" t="s">
        <v>196</v>
      </c>
      <c r="J723" s="157" t="s">
        <v>98</v>
      </c>
      <c r="K723" s="276" t="s">
        <v>471</v>
      </c>
      <c r="L723" s="178" t="s">
        <v>416</v>
      </c>
      <c r="M723" s="150" t="s">
        <v>98</v>
      </c>
      <c r="N723" s="191" t="s">
        <v>384</v>
      </c>
      <c r="O723" s="150" t="s">
        <v>98</v>
      </c>
      <c r="P723" s="160" t="s">
        <v>385</v>
      </c>
      <c r="Q723" s="198" t="s">
        <v>387</v>
      </c>
      <c r="R723" s="182" t="s">
        <v>98</v>
      </c>
      <c r="S723" s="183" t="s">
        <v>217</v>
      </c>
      <c r="T723" s="183"/>
      <c r="U723" s="186" t="s">
        <v>98</v>
      </c>
      <c r="V723" s="183" t="s">
        <v>229</v>
      </c>
      <c r="W723" s="183"/>
      <c r="X723" s="186" t="s">
        <v>98</v>
      </c>
      <c r="Y723" s="183" t="s">
        <v>230</v>
      </c>
      <c r="Z723" s="187"/>
      <c r="AA723" s="187"/>
      <c r="AB723" s="187"/>
      <c r="AC723" s="187"/>
      <c r="AD723" s="187"/>
      <c r="AE723" s="187"/>
      <c r="AF723" s="187"/>
      <c r="AG723" s="193"/>
      <c r="AH723" s="194"/>
      <c r="AI723" s="189"/>
      <c r="AJ723" s="189"/>
      <c r="AK723" s="190"/>
      <c r="AL723" s="1261"/>
      <c r="AM723" s="1261"/>
      <c r="AN723" s="1261"/>
      <c r="AO723" s="1261"/>
    </row>
    <row r="724" spans="1:41" ht="18.75" hidden="1" customHeight="1">
      <c r="A724" s="135" t="s">
        <v>196</v>
      </c>
      <c r="B724" s="135" t="s">
        <v>132</v>
      </c>
      <c r="C724" s="135" t="s">
        <v>196</v>
      </c>
      <c r="D724" s="135" t="s">
        <v>196</v>
      </c>
      <c r="E724" s="135" t="s">
        <v>196</v>
      </c>
      <c r="F724" s="135" t="s">
        <v>132</v>
      </c>
      <c r="G724" s="135" t="s">
        <v>196</v>
      </c>
      <c r="H724" s="135" t="s">
        <v>196</v>
      </c>
      <c r="I724" s="135" t="s">
        <v>196</v>
      </c>
      <c r="J724" s="275"/>
      <c r="K724" s="276"/>
      <c r="L724" s="178"/>
      <c r="M724" s="179"/>
      <c r="N724" s="191"/>
      <c r="O724" s="150" t="s">
        <v>98</v>
      </c>
      <c r="P724" s="160" t="s">
        <v>386</v>
      </c>
      <c r="Q724" s="201" t="s">
        <v>255</v>
      </c>
      <c r="R724" s="182" t="s">
        <v>98</v>
      </c>
      <c r="S724" s="183" t="s">
        <v>217</v>
      </c>
      <c r="T724" s="183"/>
      <c r="U724" s="186" t="s">
        <v>98</v>
      </c>
      <c r="V724" s="183" t="s">
        <v>229</v>
      </c>
      <c r="W724" s="183"/>
      <c r="X724" s="186" t="s">
        <v>98</v>
      </c>
      <c r="Y724" s="183" t="s">
        <v>230</v>
      </c>
      <c r="Z724" s="187"/>
      <c r="AA724" s="187"/>
      <c r="AB724" s="187"/>
      <c r="AC724" s="187"/>
      <c r="AD724" s="202"/>
      <c r="AE724" s="202"/>
      <c r="AF724" s="202"/>
      <c r="AG724" s="203"/>
      <c r="AH724" s="194"/>
      <c r="AI724" s="189"/>
      <c r="AJ724" s="189"/>
      <c r="AK724" s="190"/>
      <c r="AL724" s="1261"/>
      <c r="AM724" s="1261"/>
      <c r="AN724" s="1261"/>
      <c r="AO724" s="1261"/>
    </row>
    <row r="725" spans="1:41" ht="18.75" hidden="1" customHeight="1">
      <c r="A725" s="135" t="s">
        <v>196</v>
      </c>
      <c r="B725" s="135" t="s">
        <v>132</v>
      </c>
      <c r="C725" s="135" t="s">
        <v>196</v>
      </c>
      <c r="D725" s="135" t="s">
        <v>196</v>
      </c>
      <c r="E725" s="135" t="s">
        <v>196</v>
      </c>
      <c r="F725" s="135" t="s">
        <v>132</v>
      </c>
      <c r="G725" s="135" t="s">
        <v>196</v>
      </c>
      <c r="H725" s="135" t="s">
        <v>196</v>
      </c>
      <c r="I725" s="135" t="s">
        <v>196</v>
      </c>
      <c r="J725" s="275"/>
      <c r="K725" s="276"/>
      <c r="L725" s="178"/>
      <c r="M725" s="179"/>
      <c r="N725" s="191"/>
      <c r="O725" s="179"/>
      <c r="P725" s="160"/>
      <c r="Q725" s="196" t="s">
        <v>69</v>
      </c>
      <c r="R725" s="182" t="s">
        <v>98</v>
      </c>
      <c r="S725" s="183" t="s">
        <v>217</v>
      </c>
      <c r="T725" s="183"/>
      <c r="U725" s="186" t="s">
        <v>98</v>
      </c>
      <c r="V725" s="183" t="s">
        <v>258</v>
      </c>
      <c r="W725" s="183"/>
      <c r="X725" s="186" t="s">
        <v>98</v>
      </c>
      <c r="Y725" s="183" t="s">
        <v>315</v>
      </c>
      <c r="Z725" s="204"/>
      <c r="AA725" s="186" t="s">
        <v>98</v>
      </c>
      <c r="AB725" s="183" t="s">
        <v>259</v>
      </c>
      <c r="AC725" s="204"/>
      <c r="AD725" s="204"/>
      <c r="AE725" s="204"/>
      <c r="AF725" s="204"/>
      <c r="AG725" s="247"/>
      <c r="AH725" s="194"/>
      <c r="AI725" s="189"/>
      <c r="AJ725" s="189"/>
      <c r="AK725" s="190"/>
      <c r="AL725" s="1261"/>
      <c r="AM725" s="1261"/>
      <c r="AN725" s="1261"/>
      <c r="AO725" s="1261"/>
    </row>
    <row r="726" spans="1:41" ht="18.75" hidden="1" customHeight="1">
      <c r="A726" s="135" t="s">
        <v>196</v>
      </c>
      <c r="B726" s="135" t="s">
        <v>132</v>
      </c>
      <c r="C726" s="135" t="s">
        <v>196</v>
      </c>
      <c r="D726" s="135" t="s">
        <v>196</v>
      </c>
      <c r="E726" s="135" t="s">
        <v>196</v>
      </c>
      <c r="F726" s="135" t="s">
        <v>132</v>
      </c>
      <c r="G726" s="135" t="s">
        <v>196</v>
      </c>
      <c r="H726" s="135" t="s">
        <v>196</v>
      </c>
      <c r="I726" s="135" t="s">
        <v>196</v>
      </c>
      <c r="J726" s="275"/>
      <c r="K726" s="276"/>
      <c r="L726" s="178"/>
      <c r="M726" s="179"/>
      <c r="N726" s="191"/>
      <c r="O726" s="179"/>
      <c r="P726" s="160"/>
      <c r="Q726" s="1257" t="s">
        <v>414</v>
      </c>
      <c r="R726" s="1291" t="s">
        <v>98</v>
      </c>
      <c r="S726" s="1292" t="s">
        <v>217</v>
      </c>
      <c r="T726" s="1292"/>
      <c r="U726" s="1293" t="s">
        <v>98</v>
      </c>
      <c r="V726" s="1292" t="s">
        <v>232</v>
      </c>
      <c r="W726" s="1292"/>
      <c r="X726" s="206"/>
      <c r="Y726" s="206"/>
      <c r="Z726" s="206"/>
      <c r="AA726" s="206"/>
      <c r="AB726" s="206"/>
      <c r="AC726" s="206"/>
      <c r="AD726" s="206"/>
      <c r="AE726" s="206"/>
      <c r="AF726" s="206"/>
      <c r="AG726" s="251"/>
      <c r="AH726" s="194"/>
      <c r="AI726" s="189"/>
      <c r="AJ726" s="189"/>
      <c r="AK726" s="190"/>
      <c r="AL726" s="1261"/>
      <c r="AM726" s="1261"/>
      <c r="AN726" s="1261"/>
      <c r="AO726" s="1261"/>
    </row>
    <row r="727" spans="1:41" ht="18.75" hidden="1" customHeight="1">
      <c r="A727" s="135" t="s">
        <v>196</v>
      </c>
      <c r="B727" s="135" t="s">
        <v>132</v>
      </c>
      <c r="C727" s="135" t="s">
        <v>196</v>
      </c>
      <c r="D727" s="135" t="s">
        <v>196</v>
      </c>
      <c r="E727" s="135" t="s">
        <v>196</v>
      </c>
      <c r="F727" s="135" t="s">
        <v>132</v>
      </c>
      <c r="G727" s="135" t="s">
        <v>196</v>
      </c>
      <c r="H727" s="135" t="s">
        <v>196</v>
      </c>
      <c r="I727" s="135" t="s">
        <v>196</v>
      </c>
      <c r="J727" s="275"/>
      <c r="K727" s="276"/>
      <c r="L727" s="178"/>
      <c r="M727" s="179"/>
      <c r="N727" s="191"/>
      <c r="O727" s="179"/>
      <c r="P727" s="160"/>
      <c r="Q727" s="1279"/>
      <c r="R727" s="1291"/>
      <c r="S727" s="1292"/>
      <c r="T727" s="1292"/>
      <c r="U727" s="1293"/>
      <c r="V727" s="1292"/>
      <c r="W727" s="1292"/>
      <c r="X727" s="199"/>
      <c r="Y727" s="199"/>
      <c r="Z727" s="199"/>
      <c r="AA727" s="199"/>
      <c r="AB727" s="199"/>
      <c r="AC727" s="199"/>
      <c r="AD727" s="199"/>
      <c r="AE727" s="199"/>
      <c r="AF727" s="199"/>
      <c r="AG727" s="252"/>
      <c r="AH727" s="194"/>
      <c r="AI727" s="189"/>
      <c r="AJ727" s="189"/>
      <c r="AK727" s="190"/>
      <c r="AL727" s="1261"/>
      <c r="AM727" s="1261"/>
      <c r="AN727" s="1261"/>
      <c r="AO727" s="1261"/>
    </row>
    <row r="728" spans="1:41" ht="18.75" hidden="1" customHeight="1">
      <c r="A728" s="135" t="s">
        <v>196</v>
      </c>
      <c r="B728" s="135" t="s">
        <v>132</v>
      </c>
      <c r="C728" s="135" t="s">
        <v>196</v>
      </c>
      <c r="D728" s="135" t="s">
        <v>196</v>
      </c>
      <c r="E728" s="135" t="s">
        <v>196</v>
      </c>
      <c r="F728" s="135" t="s">
        <v>132</v>
      </c>
      <c r="G728" s="135" t="s">
        <v>196</v>
      </c>
      <c r="H728" s="135" t="s">
        <v>196</v>
      </c>
      <c r="I728" s="135" t="s">
        <v>196</v>
      </c>
      <c r="J728" s="176"/>
      <c r="K728" s="177"/>
      <c r="L728" s="178"/>
      <c r="M728" s="179"/>
      <c r="N728" s="160"/>
      <c r="O728" s="180"/>
      <c r="P728" s="191"/>
      <c r="Q728" s="1257" t="s">
        <v>260</v>
      </c>
      <c r="R728" s="205" t="s">
        <v>98</v>
      </c>
      <c r="S728" s="206" t="s">
        <v>217</v>
      </c>
      <c r="T728" s="206"/>
      <c r="U728" s="207"/>
      <c r="V728" s="208"/>
      <c r="W728" s="208"/>
      <c r="X728" s="207"/>
      <c r="Y728" s="208"/>
      <c r="Z728" s="209"/>
      <c r="AA728" s="207"/>
      <c r="AB728" s="208"/>
      <c r="AC728" s="209"/>
      <c r="AD728" s="210" t="s">
        <v>98</v>
      </c>
      <c r="AE728" s="206" t="s">
        <v>261</v>
      </c>
      <c r="AF728" s="202"/>
      <c r="AG728" s="203"/>
      <c r="AH728" s="189"/>
      <c r="AI728" s="189"/>
      <c r="AJ728" s="189"/>
      <c r="AK728" s="190"/>
      <c r="AL728" s="1261"/>
      <c r="AM728" s="1261"/>
      <c r="AN728" s="1261"/>
      <c r="AO728" s="1261"/>
    </row>
    <row r="729" spans="1:41" ht="18.75" hidden="1" customHeight="1">
      <c r="A729" s="135" t="s">
        <v>196</v>
      </c>
      <c r="B729" s="135" t="s">
        <v>132</v>
      </c>
      <c r="C729" s="135" t="s">
        <v>196</v>
      </c>
      <c r="D729" s="135" t="s">
        <v>196</v>
      </c>
      <c r="E729" s="135" t="s">
        <v>196</v>
      </c>
      <c r="F729" s="135" t="s">
        <v>132</v>
      </c>
      <c r="G729" s="135" t="s">
        <v>196</v>
      </c>
      <c r="H729" s="135" t="s">
        <v>196</v>
      </c>
      <c r="I729" s="135" t="s">
        <v>196</v>
      </c>
      <c r="J729" s="176"/>
      <c r="K729" s="177"/>
      <c r="L729" s="178"/>
      <c r="M729" s="179"/>
      <c r="N729" s="160"/>
      <c r="O729" s="180"/>
      <c r="P729" s="191"/>
      <c r="Q729" s="1258"/>
      <c r="R729" s="157" t="s">
        <v>98</v>
      </c>
      <c r="S729" s="158" t="s">
        <v>262</v>
      </c>
      <c r="T729" s="158"/>
      <c r="U729" s="150"/>
      <c r="V729" s="150" t="s">
        <v>98</v>
      </c>
      <c r="W729" s="158" t="s">
        <v>263</v>
      </c>
      <c r="X729" s="150"/>
      <c r="Y729" s="150"/>
      <c r="Z729" s="150" t="s">
        <v>98</v>
      </c>
      <c r="AA729" s="158" t="s">
        <v>264</v>
      </c>
      <c r="AB729" s="137"/>
      <c r="AC729" s="158"/>
      <c r="AD729" s="150" t="s">
        <v>98</v>
      </c>
      <c r="AE729" s="158" t="s">
        <v>265</v>
      </c>
      <c r="AF729" s="211"/>
      <c r="AG729" s="212"/>
      <c r="AH729" s="189"/>
      <c r="AI729" s="189"/>
      <c r="AJ729" s="189"/>
      <c r="AK729" s="190"/>
      <c r="AL729" s="1261"/>
      <c r="AM729" s="1261"/>
      <c r="AN729" s="1261"/>
      <c r="AO729" s="1261"/>
    </row>
    <row r="730" spans="1:41" ht="18.75" hidden="1" customHeight="1">
      <c r="A730" s="135" t="s">
        <v>196</v>
      </c>
      <c r="B730" s="135" t="s">
        <v>132</v>
      </c>
      <c r="C730" s="135" t="s">
        <v>196</v>
      </c>
      <c r="D730" s="135" t="s">
        <v>196</v>
      </c>
      <c r="E730" s="135" t="s">
        <v>196</v>
      </c>
      <c r="F730" s="135" t="s">
        <v>132</v>
      </c>
      <c r="G730" s="135" t="s">
        <v>196</v>
      </c>
      <c r="H730" s="135" t="s">
        <v>196</v>
      </c>
      <c r="I730" s="135" t="s">
        <v>196</v>
      </c>
      <c r="J730" s="176"/>
      <c r="K730" s="177"/>
      <c r="L730" s="178"/>
      <c r="M730" s="179"/>
      <c r="N730" s="160"/>
      <c r="O730" s="180"/>
      <c r="P730" s="191"/>
      <c r="Q730" s="1258"/>
      <c r="R730" s="157" t="s">
        <v>98</v>
      </c>
      <c r="S730" s="158" t="s">
        <v>266</v>
      </c>
      <c r="T730" s="158"/>
      <c r="U730" s="150"/>
      <c r="V730" s="150" t="s">
        <v>98</v>
      </c>
      <c r="W730" s="158" t="s">
        <v>267</v>
      </c>
      <c r="X730" s="150"/>
      <c r="Y730" s="150"/>
      <c r="Z730" s="150" t="s">
        <v>98</v>
      </c>
      <c r="AA730" s="158" t="s">
        <v>268</v>
      </c>
      <c r="AB730" s="137"/>
      <c r="AC730" s="158"/>
      <c r="AD730" s="150" t="s">
        <v>98</v>
      </c>
      <c r="AE730" s="158" t="s">
        <v>269</v>
      </c>
      <c r="AF730" s="211"/>
      <c r="AG730" s="212"/>
      <c r="AH730" s="189"/>
      <c r="AI730" s="189"/>
      <c r="AJ730" s="189"/>
      <c r="AK730" s="190"/>
      <c r="AL730" s="1261"/>
      <c r="AM730" s="1261"/>
      <c r="AN730" s="1261"/>
      <c r="AO730" s="1261"/>
    </row>
    <row r="731" spans="1:41" ht="18.75" hidden="1" customHeight="1">
      <c r="A731" s="135" t="s">
        <v>196</v>
      </c>
      <c r="B731" s="135" t="s">
        <v>132</v>
      </c>
      <c r="C731" s="135" t="s">
        <v>196</v>
      </c>
      <c r="D731" s="135" t="s">
        <v>196</v>
      </c>
      <c r="E731" s="135" t="s">
        <v>196</v>
      </c>
      <c r="F731" s="135" t="s">
        <v>132</v>
      </c>
      <c r="G731" s="135" t="s">
        <v>196</v>
      </c>
      <c r="H731" s="135" t="s">
        <v>196</v>
      </c>
      <c r="I731" s="135" t="s">
        <v>196</v>
      </c>
      <c r="J731" s="176"/>
      <c r="K731" s="177"/>
      <c r="L731" s="178"/>
      <c r="M731" s="179"/>
      <c r="N731" s="160"/>
      <c r="O731" s="180"/>
      <c r="P731" s="191"/>
      <c r="Q731" s="1258"/>
      <c r="R731" s="157" t="s">
        <v>98</v>
      </c>
      <c r="S731" s="158" t="s">
        <v>270</v>
      </c>
      <c r="T731" s="158"/>
      <c r="U731" s="150"/>
      <c r="V731" s="150" t="s">
        <v>98</v>
      </c>
      <c r="W731" s="158" t="s">
        <v>271</v>
      </c>
      <c r="X731" s="150"/>
      <c r="Y731" s="150"/>
      <c r="Z731" s="150" t="s">
        <v>98</v>
      </c>
      <c r="AA731" s="158" t="s">
        <v>272</v>
      </c>
      <c r="AB731" s="137"/>
      <c r="AC731" s="158"/>
      <c r="AD731" s="150" t="s">
        <v>98</v>
      </c>
      <c r="AE731" s="158" t="s">
        <v>273</v>
      </c>
      <c r="AF731" s="211"/>
      <c r="AG731" s="212"/>
      <c r="AH731" s="189"/>
      <c r="AI731" s="189"/>
      <c r="AJ731" s="189"/>
      <c r="AK731" s="190"/>
      <c r="AL731" s="1261"/>
      <c r="AM731" s="1261"/>
      <c r="AN731" s="1261"/>
      <c r="AO731" s="1261"/>
    </row>
    <row r="732" spans="1:41" ht="18.75" hidden="1" customHeight="1">
      <c r="A732" s="135" t="s">
        <v>196</v>
      </c>
      <c r="B732" s="135" t="s">
        <v>132</v>
      </c>
      <c r="C732" s="135" t="s">
        <v>196</v>
      </c>
      <c r="D732" s="135" t="s">
        <v>196</v>
      </c>
      <c r="E732" s="135" t="s">
        <v>196</v>
      </c>
      <c r="F732" s="135" t="s">
        <v>132</v>
      </c>
      <c r="G732" s="135" t="s">
        <v>196</v>
      </c>
      <c r="H732" s="135" t="s">
        <v>196</v>
      </c>
      <c r="I732" s="135" t="s">
        <v>196</v>
      </c>
      <c r="J732" s="176"/>
      <c r="K732" s="177"/>
      <c r="L732" s="178"/>
      <c r="M732" s="179"/>
      <c r="N732" s="160"/>
      <c r="O732" s="180"/>
      <c r="P732" s="191"/>
      <c r="Q732" s="1258"/>
      <c r="R732" s="157" t="s">
        <v>98</v>
      </c>
      <c r="S732" s="158" t="s">
        <v>274</v>
      </c>
      <c r="T732" s="158"/>
      <c r="U732" s="150"/>
      <c r="V732" s="150" t="s">
        <v>98</v>
      </c>
      <c r="W732" s="158" t="s">
        <v>275</v>
      </c>
      <c r="X732" s="150"/>
      <c r="Y732" s="150"/>
      <c r="Z732" s="150" t="s">
        <v>98</v>
      </c>
      <c r="AA732" s="158" t="s">
        <v>276</v>
      </c>
      <c r="AB732" s="137"/>
      <c r="AC732" s="158"/>
      <c r="AD732" s="150" t="s">
        <v>98</v>
      </c>
      <c r="AE732" s="158" t="s">
        <v>277</v>
      </c>
      <c r="AF732" s="211"/>
      <c r="AG732" s="212"/>
      <c r="AH732" s="189"/>
      <c r="AI732" s="189"/>
      <c r="AJ732" s="189"/>
      <c r="AK732" s="190"/>
      <c r="AL732" s="1261"/>
      <c r="AM732" s="1261"/>
      <c r="AN732" s="1261"/>
      <c r="AO732" s="1261"/>
    </row>
    <row r="733" spans="1:41" ht="18.75" hidden="1" customHeight="1">
      <c r="A733" s="155" t="s">
        <v>196</v>
      </c>
      <c r="B733" s="155" t="s">
        <v>132</v>
      </c>
      <c r="C733" s="155" t="s">
        <v>196</v>
      </c>
      <c r="D733" s="155" t="s">
        <v>196</v>
      </c>
      <c r="E733" s="155" t="s">
        <v>196</v>
      </c>
      <c r="F733" s="155" t="s">
        <v>132</v>
      </c>
      <c r="G733" s="155" t="s">
        <v>196</v>
      </c>
      <c r="H733" s="155" t="s">
        <v>196</v>
      </c>
      <c r="I733" s="156" t="s">
        <v>196</v>
      </c>
      <c r="J733" s="213"/>
      <c r="K733" s="214"/>
      <c r="L733" s="215"/>
      <c r="M733" s="216"/>
      <c r="N733" s="217"/>
      <c r="O733" s="218"/>
      <c r="P733" s="219"/>
      <c r="Q733" s="1259"/>
      <c r="R733" s="220" t="s">
        <v>98</v>
      </c>
      <c r="S733" s="221" t="s">
        <v>278</v>
      </c>
      <c r="T733" s="221"/>
      <c r="U733" s="222"/>
      <c r="V733" s="222"/>
      <c r="W733" s="221"/>
      <c r="X733" s="222"/>
      <c r="Y733" s="222"/>
      <c r="Z733" s="222"/>
      <c r="AA733" s="221"/>
      <c r="AB733" s="223"/>
      <c r="AC733" s="221"/>
      <c r="AD733" s="222"/>
      <c r="AE733" s="221"/>
      <c r="AF733" s="224"/>
      <c r="AG733" s="225"/>
      <c r="AH733" s="226"/>
      <c r="AI733" s="226"/>
      <c r="AJ733" s="226"/>
      <c r="AK733" s="227"/>
      <c r="AL733" s="1262"/>
      <c r="AM733" s="1262"/>
      <c r="AN733" s="1262"/>
      <c r="AO733" s="1262"/>
    </row>
    <row r="734" spans="1:41" ht="18.75" hidden="1" customHeight="1">
      <c r="A734" s="135" t="s">
        <v>196</v>
      </c>
      <c r="B734" s="135" t="s">
        <v>132</v>
      </c>
      <c r="C734" s="135" t="s">
        <v>196</v>
      </c>
      <c r="D734" s="135" t="s">
        <v>196</v>
      </c>
      <c r="E734" s="135" t="s">
        <v>196</v>
      </c>
      <c r="F734" s="135" t="s">
        <v>132</v>
      </c>
      <c r="G734" s="135" t="s">
        <v>196</v>
      </c>
      <c r="H734" s="135" t="s">
        <v>196</v>
      </c>
      <c r="I734" s="135" t="s">
        <v>196</v>
      </c>
      <c r="J734" s="273"/>
      <c r="K734" s="274"/>
      <c r="L734" s="163"/>
      <c r="M734" s="164"/>
      <c r="N734" s="153"/>
      <c r="O734" s="165"/>
      <c r="P734" s="153"/>
      <c r="Q734" s="1272" t="s">
        <v>281</v>
      </c>
      <c r="R734" s="174" t="s">
        <v>98</v>
      </c>
      <c r="S734" s="151" t="s">
        <v>282</v>
      </c>
      <c r="T734" s="253"/>
      <c r="U734" s="269"/>
      <c r="V734" s="255" t="s">
        <v>98</v>
      </c>
      <c r="W734" s="151" t="s">
        <v>348</v>
      </c>
      <c r="X734" s="254"/>
      <c r="Y734" s="254"/>
      <c r="Z734" s="255" t="s">
        <v>98</v>
      </c>
      <c r="AA734" s="151" t="s">
        <v>349</v>
      </c>
      <c r="AB734" s="254"/>
      <c r="AC734" s="254"/>
      <c r="AD734" s="255" t="s">
        <v>98</v>
      </c>
      <c r="AE734" s="151" t="s">
        <v>350</v>
      </c>
      <c r="AF734" s="254"/>
      <c r="AG734" s="256"/>
      <c r="AH734" s="255" t="s">
        <v>98</v>
      </c>
      <c r="AI734" s="151" t="s">
        <v>220</v>
      </c>
      <c r="AJ734" s="151"/>
      <c r="AK734" s="175"/>
      <c r="AL734" s="1260"/>
      <c r="AM734" s="1260"/>
      <c r="AN734" s="1260"/>
      <c r="AO734" s="1260"/>
    </row>
    <row r="735" spans="1:41" ht="18.75" hidden="1" customHeight="1">
      <c r="A735" s="135" t="s">
        <v>196</v>
      </c>
      <c r="B735" s="135" t="s">
        <v>132</v>
      </c>
      <c r="C735" s="135" t="s">
        <v>196</v>
      </c>
      <c r="D735" s="135" t="s">
        <v>196</v>
      </c>
      <c r="E735" s="135" t="s">
        <v>196</v>
      </c>
      <c r="F735" s="135" t="s">
        <v>132</v>
      </c>
      <c r="G735" s="135" t="s">
        <v>196</v>
      </c>
      <c r="H735" s="135" t="s">
        <v>196</v>
      </c>
      <c r="I735" s="135" t="s">
        <v>196</v>
      </c>
      <c r="J735" s="275"/>
      <c r="K735" s="276"/>
      <c r="L735" s="178"/>
      <c r="M735" s="179"/>
      <c r="N735" s="160"/>
      <c r="O735" s="180"/>
      <c r="P735" s="160"/>
      <c r="Q735" s="1265"/>
      <c r="R735" s="237" t="s">
        <v>98</v>
      </c>
      <c r="S735" s="199" t="s">
        <v>351</v>
      </c>
      <c r="T735" s="238"/>
      <c r="U735" s="266"/>
      <c r="V735" s="239" t="s">
        <v>98</v>
      </c>
      <c r="W735" s="199" t="s">
        <v>283</v>
      </c>
      <c r="X735" s="244"/>
      <c r="Y735" s="244"/>
      <c r="Z735" s="244"/>
      <c r="AA735" s="244"/>
      <c r="AB735" s="244"/>
      <c r="AC735" s="244"/>
      <c r="AD735" s="244"/>
      <c r="AE735" s="244"/>
      <c r="AF735" s="244"/>
      <c r="AG735" s="245"/>
      <c r="AH735" s="150" t="s">
        <v>98</v>
      </c>
      <c r="AI735" s="158" t="s">
        <v>224</v>
      </c>
      <c r="AJ735" s="189"/>
      <c r="AK735" s="190"/>
      <c r="AL735" s="1296"/>
      <c r="AM735" s="1296"/>
      <c r="AN735" s="1296"/>
      <c r="AO735" s="1296"/>
    </row>
    <row r="736" spans="1:41" ht="18.75" hidden="1" customHeight="1">
      <c r="A736" s="135" t="s">
        <v>196</v>
      </c>
      <c r="B736" s="135" t="s">
        <v>132</v>
      </c>
      <c r="C736" s="135" t="s">
        <v>196</v>
      </c>
      <c r="D736" s="135" t="s">
        <v>196</v>
      </c>
      <c r="E736" s="135" t="s">
        <v>196</v>
      </c>
      <c r="F736" s="135" t="s">
        <v>132</v>
      </c>
      <c r="G736" s="135" t="s">
        <v>196</v>
      </c>
      <c r="H736" s="135" t="s">
        <v>196</v>
      </c>
      <c r="I736" s="135" t="s">
        <v>196</v>
      </c>
      <c r="J736" s="275"/>
      <c r="K736" s="276"/>
      <c r="L736" s="178"/>
      <c r="M736" s="179"/>
      <c r="N736" s="160"/>
      <c r="O736" s="180"/>
      <c r="P736" s="160"/>
      <c r="Q736" s="1263" t="s">
        <v>216</v>
      </c>
      <c r="R736" s="205" t="s">
        <v>98</v>
      </c>
      <c r="S736" s="206" t="s">
        <v>217</v>
      </c>
      <c r="T736" s="206"/>
      <c r="U736" s="249"/>
      <c r="V736" s="210" t="s">
        <v>98</v>
      </c>
      <c r="W736" s="206" t="s">
        <v>316</v>
      </c>
      <c r="X736" s="206"/>
      <c r="Y736" s="249"/>
      <c r="Z736" s="210" t="s">
        <v>98</v>
      </c>
      <c r="AA736" s="241" t="s">
        <v>352</v>
      </c>
      <c r="AB736" s="241"/>
      <c r="AC736" s="241"/>
      <c r="AD736" s="202"/>
      <c r="AE736" s="249"/>
      <c r="AF736" s="241"/>
      <c r="AG736" s="203"/>
      <c r="AH736" s="194"/>
      <c r="AI736" s="189"/>
      <c r="AJ736" s="189"/>
      <c r="AK736" s="190"/>
      <c r="AL736" s="1261"/>
      <c r="AM736" s="1261"/>
      <c r="AN736" s="1261"/>
      <c r="AO736" s="1261"/>
    </row>
    <row r="737" spans="1:41" ht="18.75" hidden="1" customHeight="1">
      <c r="A737" s="135" t="s">
        <v>196</v>
      </c>
      <c r="B737" s="135" t="s">
        <v>132</v>
      </c>
      <c r="C737" s="135" t="s">
        <v>196</v>
      </c>
      <c r="D737" s="135" t="s">
        <v>196</v>
      </c>
      <c r="E737" s="135" t="s">
        <v>196</v>
      </c>
      <c r="F737" s="135" t="s">
        <v>132</v>
      </c>
      <c r="G737" s="135" t="s">
        <v>196</v>
      </c>
      <c r="H737" s="135" t="s">
        <v>196</v>
      </c>
      <c r="I737" s="135" t="s">
        <v>196</v>
      </c>
      <c r="J737" s="275"/>
      <c r="K737" s="276"/>
      <c r="L737" s="178"/>
      <c r="M737" s="179"/>
      <c r="N737" s="160"/>
      <c r="O737" s="180"/>
      <c r="P737" s="160"/>
      <c r="Q737" s="1265"/>
      <c r="R737" s="237" t="s">
        <v>98</v>
      </c>
      <c r="S737" s="244" t="s">
        <v>353</v>
      </c>
      <c r="T737" s="244"/>
      <c r="U737" s="244"/>
      <c r="V737" s="239" t="s">
        <v>98</v>
      </c>
      <c r="W737" s="244" t="s">
        <v>354</v>
      </c>
      <c r="X737" s="266"/>
      <c r="Y737" s="244"/>
      <c r="Z737" s="244"/>
      <c r="AA737" s="266"/>
      <c r="AB737" s="244"/>
      <c r="AC737" s="244"/>
      <c r="AD737" s="250"/>
      <c r="AE737" s="266"/>
      <c r="AF737" s="244"/>
      <c r="AG737" s="257"/>
      <c r="AH737" s="194"/>
      <c r="AI737" s="189"/>
      <c r="AJ737" s="189"/>
      <c r="AK737" s="190"/>
      <c r="AL737" s="1261"/>
      <c r="AM737" s="1261"/>
      <c r="AN737" s="1261"/>
      <c r="AO737" s="1261"/>
    </row>
    <row r="738" spans="1:41" ht="18.75" hidden="1" customHeight="1">
      <c r="A738" s="135" t="s">
        <v>196</v>
      </c>
      <c r="B738" s="135" t="s">
        <v>132</v>
      </c>
      <c r="C738" s="135" t="s">
        <v>196</v>
      </c>
      <c r="D738" s="135" t="s">
        <v>196</v>
      </c>
      <c r="E738" s="135" t="s">
        <v>196</v>
      </c>
      <c r="F738" s="135" t="s">
        <v>132</v>
      </c>
      <c r="G738" s="135" t="s">
        <v>196</v>
      </c>
      <c r="H738" s="135" t="s">
        <v>196</v>
      </c>
      <c r="I738" s="135" t="s">
        <v>196</v>
      </c>
      <c r="J738" s="275"/>
      <c r="K738" s="276"/>
      <c r="L738" s="178"/>
      <c r="M738" s="179"/>
      <c r="N738" s="160"/>
      <c r="O738" s="180"/>
      <c r="P738" s="160"/>
      <c r="Q738" s="198" t="s">
        <v>24</v>
      </c>
      <c r="R738" s="182" t="s">
        <v>98</v>
      </c>
      <c r="S738" s="183" t="s">
        <v>285</v>
      </c>
      <c r="T738" s="184"/>
      <c r="U738" s="185"/>
      <c r="V738" s="186" t="s">
        <v>98</v>
      </c>
      <c r="W738" s="183" t="s">
        <v>286</v>
      </c>
      <c r="X738" s="187"/>
      <c r="Y738" s="187"/>
      <c r="Z738" s="187"/>
      <c r="AA738" s="187"/>
      <c r="AB738" s="187"/>
      <c r="AC738" s="187"/>
      <c r="AD738" s="187"/>
      <c r="AE738" s="187"/>
      <c r="AF738" s="187"/>
      <c r="AG738" s="193"/>
      <c r="AH738" s="194"/>
      <c r="AI738" s="189"/>
      <c r="AJ738" s="189"/>
      <c r="AK738" s="190"/>
      <c r="AL738" s="1261"/>
      <c r="AM738" s="1261"/>
      <c r="AN738" s="1261"/>
      <c r="AO738" s="1261"/>
    </row>
    <row r="739" spans="1:41" ht="19.5" hidden="1" customHeight="1">
      <c r="A739" s="135" t="s">
        <v>196</v>
      </c>
      <c r="B739" s="135" t="s">
        <v>132</v>
      </c>
      <c r="C739" s="135" t="s">
        <v>196</v>
      </c>
      <c r="D739" s="135" t="s">
        <v>196</v>
      </c>
      <c r="E739" s="135" t="s">
        <v>196</v>
      </c>
      <c r="F739" s="135" t="s">
        <v>132</v>
      </c>
      <c r="G739" s="135" t="s">
        <v>196</v>
      </c>
      <c r="H739" s="135" t="s">
        <v>196</v>
      </c>
      <c r="I739" s="135" t="s">
        <v>196</v>
      </c>
      <c r="J739" s="176"/>
      <c r="K739" s="177"/>
      <c r="L739" s="178"/>
      <c r="M739" s="179"/>
      <c r="N739" s="160"/>
      <c r="O739" s="180"/>
      <c r="P739" s="191"/>
      <c r="Q739" s="192" t="s">
        <v>225</v>
      </c>
      <c r="R739" s="182" t="s">
        <v>98</v>
      </c>
      <c r="S739" s="183" t="s">
        <v>222</v>
      </c>
      <c r="T739" s="184"/>
      <c r="U739" s="185"/>
      <c r="V739" s="186" t="s">
        <v>98</v>
      </c>
      <c r="W739" s="183" t="s">
        <v>226</v>
      </c>
      <c r="X739" s="186"/>
      <c r="Y739" s="183"/>
      <c r="Z739" s="187"/>
      <c r="AA739" s="187"/>
      <c r="AB739" s="187"/>
      <c r="AC739" s="187"/>
      <c r="AD739" s="187"/>
      <c r="AE739" s="187"/>
      <c r="AF739" s="187"/>
      <c r="AG739" s="193"/>
      <c r="AH739" s="189"/>
      <c r="AI739" s="189"/>
      <c r="AJ739" s="189"/>
      <c r="AK739" s="190"/>
      <c r="AL739" s="1261"/>
      <c r="AM739" s="1261"/>
      <c r="AN739" s="1261"/>
      <c r="AO739" s="1261"/>
    </row>
    <row r="740" spans="1:41" ht="19.5" hidden="1" customHeight="1">
      <c r="A740" s="135" t="s">
        <v>196</v>
      </c>
      <c r="B740" s="135" t="s">
        <v>132</v>
      </c>
      <c r="C740" s="135" t="s">
        <v>196</v>
      </c>
      <c r="D740" s="135" t="s">
        <v>196</v>
      </c>
      <c r="E740" s="135" t="s">
        <v>196</v>
      </c>
      <c r="F740" s="135" t="s">
        <v>132</v>
      </c>
      <c r="G740" s="135" t="s">
        <v>196</v>
      </c>
      <c r="H740" s="135" t="s">
        <v>196</v>
      </c>
      <c r="I740" s="135" t="s">
        <v>196</v>
      </c>
      <c r="J740" s="176"/>
      <c r="K740" s="177"/>
      <c r="L740" s="178"/>
      <c r="M740" s="179"/>
      <c r="N740" s="160"/>
      <c r="O740" s="180"/>
      <c r="P740" s="191"/>
      <c r="Q740" s="192" t="s">
        <v>227</v>
      </c>
      <c r="R740" s="182" t="s">
        <v>98</v>
      </c>
      <c r="S740" s="183" t="s">
        <v>222</v>
      </c>
      <c r="T740" s="184"/>
      <c r="U740" s="185"/>
      <c r="V740" s="186" t="s">
        <v>98</v>
      </c>
      <c r="W740" s="183" t="s">
        <v>226</v>
      </c>
      <c r="X740" s="186"/>
      <c r="Y740" s="183"/>
      <c r="Z740" s="187"/>
      <c r="AA740" s="187"/>
      <c r="AB740" s="187"/>
      <c r="AC740" s="187"/>
      <c r="AD740" s="187"/>
      <c r="AE740" s="187"/>
      <c r="AF740" s="187"/>
      <c r="AG740" s="193"/>
      <c r="AH740" s="189"/>
      <c r="AI740" s="189"/>
      <c r="AJ740" s="189"/>
      <c r="AK740" s="190"/>
      <c r="AL740" s="1261"/>
      <c r="AM740" s="1261"/>
      <c r="AN740" s="1261"/>
      <c r="AO740" s="1261"/>
    </row>
    <row r="741" spans="1:41" ht="18.75" hidden="1" customHeight="1">
      <c r="A741" s="135" t="s">
        <v>196</v>
      </c>
      <c r="B741" s="135" t="s">
        <v>132</v>
      </c>
      <c r="C741" s="135" t="s">
        <v>196</v>
      </c>
      <c r="D741" s="135" t="s">
        <v>196</v>
      </c>
      <c r="E741" s="135" t="s">
        <v>196</v>
      </c>
      <c r="F741" s="135" t="s">
        <v>132</v>
      </c>
      <c r="G741" s="135" t="s">
        <v>196</v>
      </c>
      <c r="H741" s="135" t="s">
        <v>196</v>
      </c>
      <c r="I741" s="135" t="s">
        <v>196</v>
      </c>
      <c r="J741" s="275"/>
      <c r="K741" s="276"/>
      <c r="L741" s="178"/>
      <c r="M741" s="179"/>
      <c r="N741" s="160"/>
      <c r="O741" s="180"/>
      <c r="P741" s="160"/>
      <c r="Q741" s="198" t="s">
        <v>356</v>
      </c>
      <c r="R741" s="182" t="s">
        <v>98</v>
      </c>
      <c r="S741" s="183" t="s">
        <v>282</v>
      </c>
      <c r="T741" s="184"/>
      <c r="U741" s="185"/>
      <c r="V741" s="186" t="s">
        <v>98</v>
      </c>
      <c r="W741" s="183" t="s">
        <v>358</v>
      </c>
      <c r="X741" s="187"/>
      <c r="Y741" s="187"/>
      <c r="Z741" s="187"/>
      <c r="AA741" s="187"/>
      <c r="AB741" s="187"/>
      <c r="AC741" s="187"/>
      <c r="AD741" s="187"/>
      <c r="AE741" s="187"/>
      <c r="AF741" s="187"/>
      <c r="AG741" s="193"/>
      <c r="AH741" s="194"/>
      <c r="AI741" s="189"/>
      <c r="AJ741" s="189"/>
      <c r="AK741" s="190"/>
      <c r="AL741" s="1261"/>
      <c r="AM741" s="1261"/>
      <c r="AN741" s="1261"/>
      <c r="AO741" s="1261"/>
    </row>
    <row r="742" spans="1:41" ht="18.75" hidden="1" customHeight="1">
      <c r="A742" s="135" t="s">
        <v>196</v>
      </c>
      <c r="B742" s="135" t="s">
        <v>132</v>
      </c>
      <c r="C742" s="135" t="s">
        <v>196</v>
      </c>
      <c r="D742" s="135" t="s">
        <v>196</v>
      </c>
      <c r="E742" s="135" t="s">
        <v>196</v>
      </c>
      <c r="F742" s="135" t="s">
        <v>132</v>
      </c>
      <c r="G742" s="135" t="s">
        <v>196</v>
      </c>
      <c r="H742" s="135" t="s">
        <v>196</v>
      </c>
      <c r="I742" s="135" t="s">
        <v>196</v>
      </c>
      <c r="J742" s="275"/>
      <c r="K742" s="276"/>
      <c r="L742" s="178"/>
      <c r="M742" s="179"/>
      <c r="N742" s="160"/>
      <c r="O742" s="180"/>
      <c r="P742" s="160"/>
      <c r="Q742" s="198" t="s">
        <v>359</v>
      </c>
      <c r="R742" s="182" t="s">
        <v>98</v>
      </c>
      <c r="S742" s="183" t="s">
        <v>282</v>
      </c>
      <c r="T742" s="184"/>
      <c r="U742" s="185"/>
      <c r="V742" s="186" t="s">
        <v>98</v>
      </c>
      <c r="W742" s="183" t="s">
        <v>358</v>
      </c>
      <c r="X742" s="187"/>
      <c r="Y742" s="187"/>
      <c r="Z742" s="187"/>
      <c r="AA742" s="187"/>
      <c r="AB742" s="187"/>
      <c r="AC742" s="187"/>
      <c r="AD742" s="187"/>
      <c r="AE742" s="187"/>
      <c r="AF742" s="187"/>
      <c r="AG742" s="193"/>
      <c r="AH742" s="194"/>
      <c r="AI742" s="189"/>
      <c r="AJ742" s="189"/>
      <c r="AK742" s="190"/>
      <c r="AL742" s="1261"/>
      <c r="AM742" s="1261"/>
      <c r="AN742" s="1261"/>
      <c r="AO742" s="1261"/>
    </row>
    <row r="743" spans="1:41" ht="18.75" hidden="1" customHeight="1">
      <c r="A743" s="135" t="s">
        <v>196</v>
      </c>
      <c r="B743" s="135" t="s">
        <v>132</v>
      </c>
      <c r="C743" s="135" t="s">
        <v>196</v>
      </c>
      <c r="D743" s="135" t="s">
        <v>196</v>
      </c>
      <c r="E743" s="135" t="s">
        <v>196</v>
      </c>
      <c r="F743" s="135" t="s">
        <v>132</v>
      </c>
      <c r="G743" s="135" t="s">
        <v>196</v>
      </c>
      <c r="H743" s="135" t="s">
        <v>196</v>
      </c>
      <c r="I743" s="135" t="s">
        <v>196</v>
      </c>
      <c r="J743" s="275"/>
      <c r="K743" s="276"/>
      <c r="L743" s="178"/>
      <c r="M743" s="179"/>
      <c r="N743" s="160"/>
      <c r="O743" s="180"/>
      <c r="P743" s="160"/>
      <c r="Q743" s="198" t="s">
        <v>403</v>
      </c>
      <c r="R743" s="182" t="s">
        <v>98</v>
      </c>
      <c r="S743" s="183" t="s">
        <v>217</v>
      </c>
      <c r="T743" s="184"/>
      <c r="U743" s="186" t="s">
        <v>98</v>
      </c>
      <c r="V743" s="183" t="s">
        <v>232</v>
      </c>
      <c r="W743" s="187"/>
      <c r="X743" s="187"/>
      <c r="Y743" s="187"/>
      <c r="Z743" s="187"/>
      <c r="AA743" s="187"/>
      <c r="AB743" s="187"/>
      <c r="AC743" s="187"/>
      <c r="AD743" s="187"/>
      <c r="AE743" s="187"/>
      <c r="AF743" s="187"/>
      <c r="AG743" s="193"/>
      <c r="AH743" s="194"/>
      <c r="AI743" s="189"/>
      <c r="AJ743" s="189"/>
      <c r="AK743" s="190"/>
      <c r="AL743" s="1261"/>
      <c r="AM743" s="1261"/>
      <c r="AN743" s="1261"/>
      <c r="AO743" s="1261"/>
    </row>
    <row r="744" spans="1:41" ht="18.75" hidden="1" customHeight="1">
      <c r="A744" s="135" t="s">
        <v>196</v>
      </c>
      <c r="B744" s="135" t="s">
        <v>132</v>
      </c>
      <c r="C744" s="135" t="s">
        <v>196</v>
      </c>
      <c r="D744" s="135" t="s">
        <v>196</v>
      </c>
      <c r="E744" s="135" t="s">
        <v>196</v>
      </c>
      <c r="F744" s="135" t="s">
        <v>132</v>
      </c>
      <c r="G744" s="135" t="s">
        <v>196</v>
      </c>
      <c r="H744" s="135" t="s">
        <v>196</v>
      </c>
      <c r="I744" s="135" t="s">
        <v>196</v>
      </c>
      <c r="J744" s="275"/>
      <c r="K744" s="276"/>
      <c r="L744" s="178"/>
      <c r="M744" s="179"/>
      <c r="N744" s="160"/>
      <c r="O744" s="180"/>
      <c r="P744" s="160"/>
      <c r="Q744" s="198" t="s">
        <v>406</v>
      </c>
      <c r="R744" s="182" t="s">
        <v>98</v>
      </c>
      <c r="S744" s="183" t="s">
        <v>285</v>
      </c>
      <c r="T744" s="184"/>
      <c r="U744" s="185"/>
      <c r="V744" s="186" t="s">
        <v>98</v>
      </c>
      <c r="W744" s="183" t="s">
        <v>286</v>
      </c>
      <c r="X744" s="187"/>
      <c r="Y744" s="187"/>
      <c r="Z744" s="187"/>
      <c r="AA744" s="187"/>
      <c r="AB744" s="187"/>
      <c r="AC744" s="187"/>
      <c r="AD744" s="187"/>
      <c r="AE744" s="187"/>
      <c r="AF744" s="187"/>
      <c r="AG744" s="193"/>
      <c r="AH744" s="194"/>
      <c r="AI744" s="189"/>
      <c r="AJ744" s="189"/>
      <c r="AK744" s="190"/>
      <c r="AL744" s="1261"/>
      <c r="AM744" s="1261"/>
      <c r="AN744" s="1261"/>
      <c r="AO744" s="1261"/>
    </row>
    <row r="745" spans="1:41" ht="19.5" hidden="1" customHeight="1">
      <c r="A745" s="135" t="s">
        <v>196</v>
      </c>
      <c r="B745" s="135" t="s">
        <v>132</v>
      </c>
      <c r="C745" s="135" t="s">
        <v>196</v>
      </c>
      <c r="D745" s="135" t="s">
        <v>196</v>
      </c>
      <c r="E745" s="135" t="s">
        <v>196</v>
      </c>
      <c r="F745" s="135" t="s">
        <v>132</v>
      </c>
      <c r="G745" s="135" t="s">
        <v>196</v>
      </c>
      <c r="H745" s="135" t="s">
        <v>196</v>
      </c>
      <c r="I745" s="135" t="s">
        <v>196</v>
      </c>
      <c r="J745" s="176"/>
      <c r="K745" s="177"/>
      <c r="L745" s="178"/>
      <c r="M745" s="179"/>
      <c r="N745" s="160"/>
      <c r="O745" s="180"/>
      <c r="P745" s="191"/>
      <c r="Q745" s="192" t="s">
        <v>50</v>
      </c>
      <c r="R745" s="182" t="s">
        <v>98</v>
      </c>
      <c r="S745" s="183" t="s">
        <v>217</v>
      </c>
      <c r="T745" s="183"/>
      <c r="U745" s="186" t="s">
        <v>98</v>
      </c>
      <c r="V745" s="183" t="s">
        <v>232</v>
      </c>
      <c r="W745" s="183"/>
      <c r="X745" s="187"/>
      <c r="Y745" s="183"/>
      <c r="Z745" s="187"/>
      <c r="AA745" s="187"/>
      <c r="AB745" s="187"/>
      <c r="AC745" s="187"/>
      <c r="AD745" s="187"/>
      <c r="AE745" s="187"/>
      <c r="AF745" s="187"/>
      <c r="AG745" s="193"/>
      <c r="AH745" s="189"/>
      <c r="AI745" s="189"/>
      <c r="AJ745" s="189"/>
      <c r="AK745" s="190"/>
      <c r="AL745" s="1261"/>
      <c r="AM745" s="1261"/>
      <c r="AN745" s="1261"/>
      <c r="AO745" s="1261"/>
    </row>
    <row r="746" spans="1:41" ht="18.75" hidden="1" customHeight="1">
      <c r="A746" s="135" t="s">
        <v>196</v>
      </c>
      <c r="B746" s="135" t="s">
        <v>132</v>
      </c>
      <c r="C746" s="135" t="s">
        <v>196</v>
      </c>
      <c r="D746" s="135" t="s">
        <v>196</v>
      </c>
      <c r="E746" s="135" t="s">
        <v>196</v>
      </c>
      <c r="F746" s="135" t="s">
        <v>132</v>
      </c>
      <c r="G746" s="135" t="s">
        <v>196</v>
      </c>
      <c r="H746" s="135" t="s">
        <v>196</v>
      </c>
      <c r="I746" s="135" t="s">
        <v>196</v>
      </c>
      <c r="J746" s="275"/>
      <c r="K746" s="276"/>
      <c r="L746" s="178"/>
      <c r="M746" s="179"/>
      <c r="N746" s="160"/>
      <c r="O746" s="180"/>
      <c r="P746" s="160"/>
      <c r="Q746" s="198" t="s">
        <v>309</v>
      </c>
      <c r="R746" s="182" t="s">
        <v>98</v>
      </c>
      <c r="S746" s="183" t="s">
        <v>217</v>
      </c>
      <c r="T746" s="184"/>
      <c r="U746" s="186" t="s">
        <v>98</v>
      </c>
      <c r="V746" s="183" t="s">
        <v>232</v>
      </c>
      <c r="W746" s="187"/>
      <c r="X746" s="187"/>
      <c r="Y746" s="187"/>
      <c r="Z746" s="187"/>
      <c r="AA746" s="187"/>
      <c r="AB746" s="187"/>
      <c r="AC746" s="187"/>
      <c r="AD746" s="187"/>
      <c r="AE746" s="187"/>
      <c r="AF746" s="187"/>
      <c r="AG746" s="193"/>
      <c r="AH746" s="194"/>
      <c r="AI746" s="189"/>
      <c r="AJ746" s="189"/>
      <c r="AK746" s="190"/>
      <c r="AL746" s="1261"/>
      <c r="AM746" s="1261"/>
      <c r="AN746" s="1261"/>
      <c r="AO746" s="1261"/>
    </row>
    <row r="747" spans="1:41" ht="18.75" hidden="1" customHeight="1">
      <c r="A747" s="135" t="s">
        <v>196</v>
      </c>
      <c r="B747" s="135" t="s">
        <v>132</v>
      </c>
      <c r="C747" s="135" t="s">
        <v>196</v>
      </c>
      <c r="D747" s="135" t="s">
        <v>196</v>
      </c>
      <c r="E747" s="135" t="s">
        <v>196</v>
      </c>
      <c r="F747" s="135" t="s">
        <v>132</v>
      </c>
      <c r="G747" s="135" t="s">
        <v>196</v>
      </c>
      <c r="H747" s="135" t="s">
        <v>196</v>
      </c>
      <c r="I747" s="135" t="s">
        <v>196</v>
      </c>
      <c r="J747" s="275"/>
      <c r="K747" s="276"/>
      <c r="L747" s="178"/>
      <c r="M747" s="179"/>
      <c r="N747" s="160"/>
      <c r="O747" s="150"/>
      <c r="P747" s="160"/>
      <c r="Q747" s="198" t="s">
        <v>56</v>
      </c>
      <c r="R747" s="182" t="s">
        <v>98</v>
      </c>
      <c r="S747" s="183" t="s">
        <v>217</v>
      </c>
      <c r="T747" s="183"/>
      <c r="U747" s="186" t="s">
        <v>98</v>
      </c>
      <c r="V747" s="183" t="s">
        <v>229</v>
      </c>
      <c r="W747" s="183"/>
      <c r="X747" s="186" t="s">
        <v>98</v>
      </c>
      <c r="Y747" s="183" t="s">
        <v>230</v>
      </c>
      <c r="Z747" s="187"/>
      <c r="AA747" s="187"/>
      <c r="AB747" s="187"/>
      <c r="AC747" s="187"/>
      <c r="AD747" s="187"/>
      <c r="AE747" s="187"/>
      <c r="AF747" s="187"/>
      <c r="AG747" s="193"/>
      <c r="AH747" s="194"/>
      <c r="AI747" s="189"/>
      <c r="AJ747" s="189"/>
      <c r="AK747" s="190"/>
      <c r="AL747" s="1261"/>
      <c r="AM747" s="1261"/>
      <c r="AN747" s="1261"/>
      <c r="AO747" s="1261"/>
    </row>
    <row r="748" spans="1:41" ht="18.75" hidden="1" customHeight="1">
      <c r="A748" s="135" t="s">
        <v>196</v>
      </c>
      <c r="B748" s="135" t="s">
        <v>132</v>
      </c>
      <c r="C748" s="135" t="s">
        <v>196</v>
      </c>
      <c r="D748" s="135" t="s">
        <v>196</v>
      </c>
      <c r="E748" s="135" t="s">
        <v>196</v>
      </c>
      <c r="F748" s="135" t="s">
        <v>132</v>
      </c>
      <c r="G748" s="135" t="s">
        <v>196</v>
      </c>
      <c r="H748" s="135" t="s">
        <v>196</v>
      </c>
      <c r="I748" s="135" t="s">
        <v>196</v>
      </c>
      <c r="J748" s="275"/>
      <c r="K748" s="276"/>
      <c r="L748" s="178"/>
      <c r="M748" s="179"/>
      <c r="N748" s="160"/>
      <c r="O748" s="180"/>
      <c r="P748" s="160"/>
      <c r="Q748" s="198" t="s">
        <v>378</v>
      </c>
      <c r="R748" s="182" t="s">
        <v>98</v>
      </c>
      <c r="S748" s="183" t="s">
        <v>217</v>
      </c>
      <c r="T748" s="183"/>
      <c r="U748" s="186" t="s">
        <v>98</v>
      </c>
      <c r="V748" s="183" t="s">
        <v>229</v>
      </c>
      <c r="W748" s="183"/>
      <c r="X748" s="186" t="s">
        <v>98</v>
      </c>
      <c r="Y748" s="183" t="s">
        <v>230</v>
      </c>
      <c r="Z748" s="187"/>
      <c r="AA748" s="187"/>
      <c r="AB748" s="187"/>
      <c r="AC748" s="187"/>
      <c r="AD748" s="187"/>
      <c r="AE748" s="187"/>
      <c r="AF748" s="187"/>
      <c r="AG748" s="193"/>
      <c r="AH748" s="194"/>
      <c r="AI748" s="189"/>
      <c r="AJ748" s="189"/>
      <c r="AK748" s="190"/>
      <c r="AL748" s="1261"/>
      <c r="AM748" s="1261"/>
      <c r="AN748" s="1261"/>
      <c r="AO748" s="1261"/>
    </row>
    <row r="749" spans="1:41" ht="18.75" hidden="1" customHeight="1">
      <c r="A749" s="135" t="s">
        <v>196</v>
      </c>
      <c r="B749" s="135" t="s">
        <v>132</v>
      </c>
      <c r="C749" s="135" t="s">
        <v>196</v>
      </c>
      <c r="D749" s="135" t="s">
        <v>196</v>
      </c>
      <c r="E749" s="135" t="s">
        <v>196</v>
      </c>
      <c r="F749" s="135" t="s">
        <v>132</v>
      </c>
      <c r="G749" s="135" t="s">
        <v>196</v>
      </c>
      <c r="H749" s="135" t="s">
        <v>196</v>
      </c>
      <c r="I749" s="135" t="s">
        <v>196</v>
      </c>
      <c r="J749" s="275"/>
      <c r="K749" s="276"/>
      <c r="L749" s="178"/>
      <c r="M749" s="179"/>
      <c r="N749" s="160"/>
      <c r="O749" s="180"/>
      <c r="P749" s="160"/>
      <c r="Q749" s="1263" t="s">
        <v>470</v>
      </c>
      <c r="R749" s="205" t="s">
        <v>98</v>
      </c>
      <c r="S749" s="206" t="s">
        <v>334</v>
      </c>
      <c r="T749" s="206"/>
      <c r="U749" s="202"/>
      <c r="V749" s="202"/>
      <c r="W749" s="202"/>
      <c r="X749" s="202"/>
      <c r="Y749" s="210" t="s">
        <v>98</v>
      </c>
      <c r="Z749" s="206" t="s">
        <v>335</v>
      </c>
      <c r="AA749" s="202"/>
      <c r="AB749" s="202"/>
      <c r="AC749" s="202"/>
      <c r="AD749" s="202"/>
      <c r="AE749" s="202"/>
      <c r="AF749" s="202"/>
      <c r="AG749" s="203"/>
      <c r="AH749" s="194"/>
      <c r="AI749" s="189"/>
      <c r="AJ749" s="189"/>
      <c r="AK749" s="190"/>
      <c r="AL749" s="1261"/>
      <c r="AM749" s="1261"/>
      <c r="AN749" s="1261"/>
      <c r="AO749" s="1261"/>
    </row>
    <row r="750" spans="1:41" ht="18.75" hidden="1" customHeight="1">
      <c r="A750" s="135" t="s">
        <v>196</v>
      </c>
      <c r="B750" s="135" t="s">
        <v>132</v>
      </c>
      <c r="C750" s="135" t="s">
        <v>196</v>
      </c>
      <c r="D750" s="135" t="s">
        <v>196</v>
      </c>
      <c r="E750" s="135" t="s">
        <v>196</v>
      </c>
      <c r="F750" s="135" t="s">
        <v>132</v>
      </c>
      <c r="G750" s="135" t="s">
        <v>196</v>
      </c>
      <c r="H750" s="135" t="s">
        <v>196</v>
      </c>
      <c r="I750" s="135" t="s">
        <v>196</v>
      </c>
      <c r="J750" s="157" t="s">
        <v>98</v>
      </c>
      <c r="K750" s="276" t="s">
        <v>471</v>
      </c>
      <c r="L750" s="178" t="s">
        <v>416</v>
      </c>
      <c r="M750" s="150" t="s">
        <v>98</v>
      </c>
      <c r="N750" s="160" t="s">
        <v>475</v>
      </c>
      <c r="O750" s="150" t="s">
        <v>98</v>
      </c>
      <c r="P750" s="160" t="s">
        <v>361</v>
      </c>
      <c r="Q750" s="1265"/>
      <c r="R750" s="237" t="s">
        <v>98</v>
      </c>
      <c r="S750" s="199" t="s">
        <v>367</v>
      </c>
      <c r="T750" s="250"/>
      <c r="U750" s="250"/>
      <c r="V750" s="250"/>
      <c r="W750" s="250"/>
      <c r="X750" s="250"/>
      <c r="Y750" s="250"/>
      <c r="Z750" s="244"/>
      <c r="AA750" s="250"/>
      <c r="AB750" s="250"/>
      <c r="AC750" s="250"/>
      <c r="AD750" s="250"/>
      <c r="AE750" s="250"/>
      <c r="AF750" s="250"/>
      <c r="AG750" s="257"/>
      <c r="AH750" s="194"/>
      <c r="AI750" s="189"/>
      <c r="AJ750" s="189"/>
      <c r="AK750" s="190"/>
      <c r="AL750" s="1261"/>
      <c r="AM750" s="1261"/>
      <c r="AN750" s="1261"/>
      <c r="AO750" s="1261"/>
    </row>
    <row r="751" spans="1:41" ht="18.75" hidden="1" customHeight="1">
      <c r="A751" s="135" t="s">
        <v>196</v>
      </c>
      <c r="B751" s="135" t="s">
        <v>132</v>
      </c>
      <c r="C751" s="135" t="s">
        <v>196</v>
      </c>
      <c r="D751" s="135" t="s">
        <v>196</v>
      </c>
      <c r="E751" s="135" t="s">
        <v>196</v>
      </c>
      <c r="F751" s="135" t="s">
        <v>132</v>
      </c>
      <c r="G751" s="135" t="s">
        <v>196</v>
      </c>
      <c r="H751" s="135" t="s">
        <v>196</v>
      </c>
      <c r="I751" s="135" t="s">
        <v>196</v>
      </c>
      <c r="J751" s="275"/>
      <c r="K751" s="276"/>
      <c r="L751" s="178"/>
      <c r="M751" s="179"/>
      <c r="N751" s="160"/>
      <c r="O751" s="150" t="s">
        <v>98</v>
      </c>
      <c r="P751" s="160" t="s">
        <v>364</v>
      </c>
      <c r="Q751" s="1263" t="s">
        <v>341</v>
      </c>
      <c r="R751" s="205" t="s">
        <v>98</v>
      </c>
      <c r="S751" s="206" t="s">
        <v>368</v>
      </c>
      <c r="T751" s="248"/>
      <c r="U751" s="249"/>
      <c r="V751" s="210" t="s">
        <v>98</v>
      </c>
      <c r="W751" s="206" t="s">
        <v>369</v>
      </c>
      <c r="X751" s="202"/>
      <c r="Y751" s="202"/>
      <c r="Z751" s="210" t="s">
        <v>98</v>
      </c>
      <c r="AA751" s="206" t="s">
        <v>370</v>
      </c>
      <c r="AB751" s="202"/>
      <c r="AC751" s="202"/>
      <c r="AD751" s="202"/>
      <c r="AE751" s="202"/>
      <c r="AF751" s="202"/>
      <c r="AG751" s="203"/>
      <c r="AH751" s="194"/>
      <c r="AI751" s="189"/>
      <c r="AJ751" s="189"/>
      <c r="AK751" s="190"/>
      <c r="AL751" s="1261"/>
      <c r="AM751" s="1261"/>
      <c r="AN751" s="1261"/>
      <c r="AO751" s="1261"/>
    </row>
    <row r="752" spans="1:41" ht="18.75" hidden="1" customHeight="1">
      <c r="A752" s="135" t="s">
        <v>196</v>
      </c>
      <c r="B752" s="135" t="s">
        <v>132</v>
      </c>
      <c r="C752" s="135" t="s">
        <v>196</v>
      </c>
      <c r="D752" s="135" t="s">
        <v>196</v>
      </c>
      <c r="E752" s="135" t="s">
        <v>196</v>
      </c>
      <c r="F752" s="135" t="s">
        <v>132</v>
      </c>
      <c r="G752" s="135" t="s">
        <v>196</v>
      </c>
      <c r="H752" s="135" t="s">
        <v>196</v>
      </c>
      <c r="I752" s="135" t="s">
        <v>196</v>
      </c>
      <c r="J752" s="275"/>
      <c r="K752" s="276"/>
      <c r="L752" s="178"/>
      <c r="M752" s="179"/>
      <c r="N752" s="160"/>
      <c r="O752" s="180"/>
      <c r="P752" s="160"/>
      <c r="Q752" s="1265"/>
      <c r="R752" s="237" t="s">
        <v>98</v>
      </c>
      <c r="S752" s="199" t="s">
        <v>371</v>
      </c>
      <c r="T752" s="250"/>
      <c r="U752" s="250"/>
      <c r="V752" s="250"/>
      <c r="W752" s="250"/>
      <c r="X752" s="250"/>
      <c r="Y752" s="250"/>
      <c r="Z752" s="239" t="s">
        <v>98</v>
      </c>
      <c r="AA752" s="199" t="s">
        <v>372</v>
      </c>
      <c r="AB752" s="244"/>
      <c r="AC752" s="250"/>
      <c r="AD752" s="250"/>
      <c r="AE752" s="250"/>
      <c r="AF752" s="250"/>
      <c r="AG752" s="257"/>
      <c r="AH752" s="194"/>
      <c r="AI752" s="189"/>
      <c r="AJ752" s="189"/>
      <c r="AK752" s="190"/>
      <c r="AL752" s="1261"/>
      <c r="AM752" s="1261"/>
      <c r="AN752" s="1261"/>
      <c r="AO752" s="1261"/>
    </row>
    <row r="753" spans="1:41" ht="18.75" hidden="1" customHeight="1">
      <c r="A753" s="135" t="s">
        <v>196</v>
      </c>
      <c r="B753" s="135" t="s">
        <v>132</v>
      </c>
      <c r="C753" s="135" t="s">
        <v>196</v>
      </c>
      <c r="D753" s="135" t="s">
        <v>196</v>
      </c>
      <c r="E753" s="135" t="s">
        <v>196</v>
      </c>
      <c r="F753" s="135" t="s">
        <v>132</v>
      </c>
      <c r="G753" s="135" t="s">
        <v>196</v>
      </c>
      <c r="H753" s="135" t="s">
        <v>196</v>
      </c>
      <c r="I753" s="135" t="s">
        <v>196</v>
      </c>
      <c r="J753" s="275"/>
      <c r="K753" s="276"/>
      <c r="L753" s="178"/>
      <c r="M753" s="179"/>
      <c r="N753" s="160"/>
      <c r="O753" s="180"/>
      <c r="P753" s="160"/>
      <c r="Q753" s="201" t="s">
        <v>255</v>
      </c>
      <c r="R753" s="182" t="s">
        <v>98</v>
      </c>
      <c r="S753" s="183" t="s">
        <v>217</v>
      </c>
      <c r="T753" s="183"/>
      <c r="U753" s="186" t="s">
        <v>98</v>
      </c>
      <c r="V753" s="183" t="s">
        <v>229</v>
      </c>
      <c r="W753" s="183"/>
      <c r="X753" s="186" t="s">
        <v>98</v>
      </c>
      <c r="Y753" s="183" t="s">
        <v>230</v>
      </c>
      <c r="Z753" s="187"/>
      <c r="AA753" s="187"/>
      <c r="AB753" s="187"/>
      <c r="AC753" s="187"/>
      <c r="AD753" s="202"/>
      <c r="AE753" s="202"/>
      <c r="AF753" s="202"/>
      <c r="AG753" s="203"/>
      <c r="AH753" s="194"/>
      <c r="AI753" s="189"/>
      <c r="AJ753" s="189"/>
      <c r="AK753" s="190"/>
      <c r="AL753" s="1261"/>
      <c r="AM753" s="1261"/>
      <c r="AN753" s="1261"/>
      <c r="AO753" s="1261"/>
    </row>
    <row r="754" spans="1:41" ht="18.75" hidden="1" customHeight="1">
      <c r="A754" s="135" t="s">
        <v>196</v>
      </c>
      <c r="B754" s="135" t="s">
        <v>132</v>
      </c>
      <c r="C754" s="135" t="s">
        <v>196</v>
      </c>
      <c r="D754" s="135" t="s">
        <v>196</v>
      </c>
      <c r="E754" s="135" t="s">
        <v>196</v>
      </c>
      <c r="F754" s="135" t="s">
        <v>132</v>
      </c>
      <c r="G754" s="135" t="s">
        <v>196</v>
      </c>
      <c r="H754" s="135" t="s">
        <v>196</v>
      </c>
      <c r="I754" s="135" t="s">
        <v>196</v>
      </c>
      <c r="J754" s="275"/>
      <c r="K754" s="276"/>
      <c r="L754" s="178"/>
      <c r="M754" s="179"/>
      <c r="N754" s="160"/>
      <c r="O754" s="180"/>
      <c r="P754" s="160"/>
      <c r="Q754" s="196" t="s">
        <v>69</v>
      </c>
      <c r="R754" s="182" t="s">
        <v>98</v>
      </c>
      <c r="S754" s="183" t="s">
        <v>217</v>
      </c>
      <c r="T754" s="183"/>
      <c r="U754" s="186" t="s">
        <v>98</v>
      </c>
      <c r="V754" s="183" t="s">
        <v>258</v>
      </c>
      <c r="W754" s="183"/>
      <c r="X754" s="186" t="s">
        <v>98</v>
      </c>
      <c r="Y754" s="183" t="s">
        <v>315</v>
      </c>
      <c r="Z754" s="204"/>
      <c r="AA754" s="186" t="s">
        <v>98</v>
      </c>
      <c r="AB754" s="183" t="s">
        <v>259</v>
      </c>
      <c r="AC754" s="204"/>
      <c r="AD754" s="204"/>
      <c r="AE754" s="204"/>
      <c r="AF754" s="204"/>
      <c r="AG754" s="247"/>
      <c r="AH754" s="194"/>
      <c r="AI754" s="189"/>
      <c r="AJ754" s="189"/>
      <c r="AK754" s="190"/>
      <c r="AL754" s="1261"/>
      <c r="AM754" s="1261"/>
      <c r="AN754" s="1261"/>
      <c r="AO754" s="1261"/>
    </row>
    <row r="755" spans="1:41" ht="18.75" hidden="1" customHeight="1">
      <c r="A755" s="135" t="s">
        <v>196</v>
      </c>
      <c r="B755" s="135" t="s">
        <v>132</v>
      </c>
      <c r="C755" s="135" t="s">
        <v>196</v>
      </c>
      <c r="D755" s="135" t="s">
        <v>196</v>
      </c>
      <c r="E755" s="135" t="s">
        <v>196</v>
      </c>
      <c r="F755" s="135" t="s">
        <v>132</v>
      </c>
      <c r="G755" s="135" t="s">
        <v>196</v>
      </c>
      <c r="H755" s="135" t="s">
        <v>196</v>
      </c>
      <c r="I755" s="135" t="s">
        <v>196</v>
      </c>
      <c r="J755" s="275"/>
      <c r="K755" s="276"/>
      <c r="L755" s="178"/>
      <c r="M755" s="179"/>
      <c r="N755" s="160"/>
      <c r="O755" s="180"/>
      <c r="P755" s="160"/>
      <c r="Q755" s="1257" t="s">
        <v>414</v>
      </c>
      <c r="R755" s="1291" t="s">
        <v>98</v>
      </c>
      <c r="S755" s="1292" t="s">
        <v>217</v>
      </c>
      <c r="T755" s="1292"/>
      <c r="U755" s="1293" t="s">
        <v>98</v>
      </c>
      <c r="V755" s="1292" t="s">
        <v>232</v>
      </c>
      <c r="W755" s="1292"/>
      <c r="X755" s="206"/>
      <c r="Y755" s="206"/>
      <c r="Z755" s="206"/>
      <c r="AA755" s="206"/>
      <c r="AB755" s="206"/>
      <c r="AC755" s="206"/>
      <c r="AD755" s="206"/>
      <c r="AE755" s="206"/>
      <c r="AF755" s="206"/>
      <c r="AG755" s="251"/>
      <c r="AH755" s="194"/>
      <c r="AI755" s="189"/>
      <c r="AJ755" s="189"/>
      <c r="AK755" s="190"/>
      <c r="AL755" s="1261"/>
      <c r="AM755" s="1261"/>
      <c r="AN755" s="1261"/>
      <c r="AO755" s="1261"/>
    </row>
    <row r="756" spans="1:41" ht="18.75" hidden="1" customHeight="1">
      <c r="A756" s="135" t="s">
        <v>196</v>
      </c>
      <c r="B756" s="135" t="s">
        <v>132</v>
      </c>
      <c r="C756" s="135" t="s">
        <v>196</v>
      </c>
      <c r="D756" s="135" t="s">
        <v>196</v>
      </c>
      <c r="E756" s="135" t="s">
        <v>196</v>
      </c>
      <c r="F756" s="135" t="s">
        <v>132</v>
      </c>
      <c r="G756" s="135" t="s">
        <v>196</v>
      </c>
      <c r="H756" s="135" t="s">
        <v>196</v>
      </c>
      <c r="I756" s="135" t="s">
        <v>196</v>
      </c>
      <c r="J756" s="275"/>
      <c r="K756" s="276"/>
      <c r="L756" s="178"/>
      <c r="M756" s="179"/>
      <c r="N756" s="160"/>
      <c r="O756" s="180"/>
      <c r="P756" s="160"/>
      <c r="Q756" s="1279"/>
      <c r="R756" s="1291"/>
      <c r="S756" s="1292"/>
      <c r="T756" s="1292"/>
      <c r="U756" s="1293"/>
      <c r="V756" s="1292"/>
      <c r="W756" s="1292"/>
      <c r="X756" s="199"/>
      <c r="Y756" s="199"/>
      <c r="Z756" s="199"/>
      <c r="AA756" s="199"/>
      <c r="AB756" s="199"/>
      <c r="AC756" s="199"/>
      <c r="AD756" s="199"/>
      <c r="AE756" s="199"/>
      <c r="AF756" s="199"/>
      <c r="AG756" s="252"/>
      <c r="AH756" s="194"/>
      <c r="AI756" s="189"/>
      <c r="AJ756" s="189"/>
      <c r="AK756" s="190"/>
      <c r="AL756" s="1261"/>
      <c r="AM756" s="1261"/>
      <c r="AN756" s="1261"/>
      <c r="AO756" s="1261"/>
    </row>
    <row r="757" spans="1:41" ht="18.75" hidden="1" customHeight="1">
      <c r="A757" s="135" t="s">
        <v>196</v>
      </c>
      <c r="B757" s="135" t="s">
        <v>132</v>
      </c>
      <c r="C757" s="135" t="s">
        <v>196</v>
      </c>
      <c r="D757" s="135" t="s">
        <v>196</v>
      </c>
      <c r="E757" s="135" t="s">
        <v>196</v>
      </c>
      <c r="F757" s="135" t="s">
        <v>132</v>
      </c>
      <c r="G757" s="135" t="s">
        <v>196</v>
      </c>
      <c r="H757" s="135" t="s">
        <v>196</v>
      </c>
      <c r="I757" s="135" t="s">
        <v>196</v>
      </c>
      <c r="J757" s="176"/>
      <c r="K757" s="177"/>
      <c r="L757" s="178"/>
      <c r="M757" s="179"/>
      <c r="N757" s="160"/>
      <c r="O757" s="180"/>
      <c r="P757" s="191"/>
      <c r="Q757" s="1257" t="s">
        <v>260</v>
      </c>
      <c r="R757" s="205" t="s">
        <v>98</v>
      </c>
      <c r="S757" s="206" t="s">
        <v>217</v>
      </c>
      <c r="T757" s="206"/>
      <c r="U757" s="207"/>
      <c r="V757" s="208"/>
      <c r="W757" s="208"/>
      <c r="X757" s="207"/>
      <c r="Y757" s="208"/>
      <c r="Z757" s="209"/>
      <c r="AA757" s="207"/>
      <c r="AB757" s="208"/>
      <c r="AC757" s="209"/>
      <c r="AD757" s="210" t="s">
        <v>98</v>
      </c>
      <c r="AE757" s="206" t="s">
        <v>261</v>
      </c>
      <c r="AF757" s="202"/>
      <c r="AG757" s="203"/>
      <c r="AH757" s="189"/>
      <c r="AI757" s="189"/>
      <c r="AJ757" s="189"/>
      <c r="AK757" s="190"/>
      <c r="AL757" s="1261"/>
      <c r="AM757" s="1261"/>
      <c r="AN757" s="1261"/>
      <c r="AO757" s="1261"/>
    </row>
    <row r="758" spans="1:41" ht="18.75" hidden="1" customHeight="1">
      <c r="A758" s="135" t="s">
        <v>196</v>
      </c>
      <c r="B758" s="135" t="s">
        <v>132</v>
      </c>
      <c r="C758" s="135" t="s">
        <v>196</v>
      </c>
      <c r="D758" s="135" t="s">
        <v>196</v>
      </c>
      <c r="E758" s="135" t="s">
        <v>196</v>
      </c>
      <c r="F758" s="135" t="s">
        <v>132</v>
      </c>
      <c r="G758" s="135" t="s">
        <v>196</v>
      </c>
      <c r="H758" s="135" t="s">
        <v>196</v>
      </c>
      <c r="I758" s="135" t="s">
        <v>196</v>
      </c>
      <c r="J758" s="176"/>
      <c r="K758" s="177"/>
      <c r="L758" s="178"/>
      <c r="M758" s="179"/>
      <c r="N758" s="160"/>
      <c r="O758" s="180"/>
      <c r="P758" s="191"/>
      <c r="Q758" s="1258"/>
      <c r="R758" s="157" t="s">
        <v>98</v>
      </c>
      <c r="S758" s="158" t="s">
        <v>262</v>
      </c>
      <c r="T758" s="158"/>
      <c r="U758" s="150"/>
      <c r="V758" s="150" t="s">
        <v>98</v>
      </c>
      <c r="W758" s="158" t="s">
        <v>263</v>
      </c>
      <c r="X758" s="150"/>
      <c r="Y758" s="150"/>
      <c r="Z758" s="150" t="s">
        <v>98</v>
      </c>
      <c r="AA758" s="158" t="s">
        <v>264</v>
      </c>
      <c r="AB758" s="137"/>
      <c r="AC758" s="158"/>
      <c r="AD758" s="150" t="s">
        <v>98</v>
      </c>
      <c r="AE758" s="158" t="s">
        <v>265</v>
      </c>
      <c r="AF758" s="211"/>
      <c r="AG758" s="212"/>
      <c r="AH758" s="189"/>
      <c r="AI758" s="189"/>
      <c r="AJ758" s="189"/>
      <c r="AK758" s="190"/>
      <c r="AL758" s="1261"/>
      <c r="AM758" s="1261"/>
      <c r="AN758" s="1261"/>
      <c r="AO758" s="1261"/>
    </row>
    <row r="759" spans="1:41" ht="18.75" hidden="1" customHeight="1">
      <c r="A759" s="135" t="s">
        <v>196</v>
      </c>
      <c r="B759" s="135" t="s">
        <v>132</v>
      </c>
      <c r="C759" s="135" t="s">
        <v>196</v>
      </c>
      <c r="D759" s="135" t="s">
        <v>196</v>
      </c>
      <c r="E759" s="135" t="s">
        <v>196</v>
      </c>
      <c r="F759" s="135" t="s">
        <v>132</v>
      </c>
      <c r="G759" s="135" t="s">
        <v>196</v>
      </c>
      <c r="H759" s="135" t="s">
        <v>196</v>
      </c>
      <c r="I759" s="135" t="s">
        <v>196</v>
      </c>
      <c r="J759" s="176"/>
      <c r="K759" s="177"/>
      <c r="L759" s="178"/>
      <c r="M759" s="179"/>
      <c r="N759" s="160"/>
      <c r="O759" s="180"/>
      <c r="P759" s="191"/>
      <c r="Q759" s="1258"/>
      <c r="R759" s="157" t="s">
        <v>98</v>
      </c>
      <c r="S759" s="158" t="s">
        <v>266</v>
      </c>
      <c r="T759" s="158"/>
      <c r="U759" s="150"/>
      <c r="V759" s="150" t="s">
        <v>98</v>
      </c>
      <c r="W759" s="158" t="s">
        <v>267</v>
      </c>
      <c r="X759" s="150"/>
      <c r="Y759" s="150"/>
      <c r="Z759" s="150" t="s">
        <v>98</v>
      </c>
      <c r="AA759" s="158" t="s">
        <v>268</v>
      </c>
      <c r="AB759" s="137"/>
      <c r="AC759" s="158"/>
      <c r="AD759" s="150" t="s">
        <v>98</v>
      </c>
      <c r="AE759" s="158" t="s">
        <v>269</v>
      </c>
      <c r="AF759" s="211"/>
      <c r="AG759" s="212"/>
      <c r="AH759" s="189"/>
      <c r="AI759" s="189"/>
      <c r="AJ759" s="189"/>
      <c r="AK759" s="190"/>
      <c r="AL759" s="1261"/>
      <c r="AM759" s="1261"/>
      <c r="AN759" s="1261"/>
      <c r="AO759" s="1261"/>
    </row>
    <row r="760" spans="1:41" ht="18.75" hidden="1" customHeight="1">
      <c r="A760" s="135" t="s">
        <v>196</v>
      </c>
      <c r="B760" s="135" t="s">
        <v>132</v>
      </c>
      <c r="C760" s="135" t="s">
        <v>196</v>
      </c>
      <c r="D760" s="135" t="s">
        <v>196</v>
      </c>
      <c r="E760" s="135" t="s">
        <v>196</v>
      </c>
      <c r="F760" s="135" t="s">
        <v>132</v>
      </c>
      <c r="G760" s="135" t="s">
        <v>196</v>
      </c>
      <c r="H760" s="135" t="s">
        <v>196</v>
      </c>
      <c r="I760" s="135" t="s">
        <v>196</v>
      </c>
      <c r="J760" s="176"/>
      <c r="K760" s="177"/>
      <c r="L760" s="178"/>
      <c r="M760" s="179"/>
      <c r="N760" s="160"/>
      <c r="O760" s="180"/>
      <c r="P760" s="191"/>
      <c r="Q760" s="1258"/>
      <c r="R760" s="157" t="s">
        <v>98</v>
      </c>
      <c r="S760" s="158" t="s">
        <v>270</v>
      </c>
      <c r="T760" s="158"/>
      <c r="U760" s="150"/>
      <c r="V760" s="150" t="s">
        <v>98</v>
      </c>
      <c r="W760" s="158" t="s">
        <v>271</v>
      </c>
      <c r="X760" s="150"/>
      <c r="Y760" s="150"/>
      <c r="Z760" s="150" t="s">
        <v>98</v>
      </c>
      <c r="AA760" s="158" t="s">
        <v>272</v>
      </c>
      <c r="AB760" s="137"/>
      <c r="AC760" s="158"/>
      <c r="AD760" s="150" t="s">
        <v>98</v>
      </c>
      <c r="AE760" s="158" t="s">
        <v>273</v>
      </c>
      <c r="AF760" s="211"/>
      <c r="AG760" s="212"/>
      <c r="AH760" s="189"/>
      <c r="AI760" s="189"/>
      <c r="AJ760" s="189"/>
      <c r="AK760" s="190"/>
      <c r="AL760" s="1261"/>
      <c r="AM760" s="1261"/>
      <c r="AN760" s="1261"/>
      <c r="AO760" s="1261"/>
    </row>
    <row r="761" spans="1:41" ht="18.75" hidden="1" customHeight="1">
      <c r="A761" s="135" t="s">
        <v>196</v>
      </c>
      <c r="B761" s="135" t="s">
        <v>132</v>
      </c>
      <c r="C761" s="135" t="s">
        <v>196</v>
      </c>
      <c r="D761" s="135" t="s">
        <v>196</v>
      </c>
      <c r="E761" s="135" t="s">
        <v>196</v>
      </c>
      <c r="F761" s="135" t="s">
        <v>132</v>
      </c>
      <c r="G761" s="135" t="s">
        <v>196</v>
      </c>
      <c r="H761" s="135" t="s">
        <v>196</v>
      </c>
      <c r="I761" s="135" t="s">
        <v>196</v>
      </c>
      <c r="J761" s="176"/>
      <c r="K761" s="177"/>
      <c r="L761" s="178"/>
      <c r="M761" s="179"/>
      <c r="N761" s="160"/>
      <c r="O761" s="180"/>
      <c r="P761" s="191"/>
      <c r="Q761" s="1258"/>
      <c r="R761" s="157" t="s">
        <v>98</v>
      </c>
      <c r="S761" s="158" t="s">
        <v>274</v>
      </c>
      <c r="T761" s="158"/>
      <c r="U761" s="150"/>
      <c r="V761" s="150" t="s">
        <v>98</v>
      </c>
      <c r="W761" s="158" t="s">
        <v>275</v>
      </c>
      <c r="X761" s="150"/>
      <c r="Y761" s="150"/>
      <c r="Z761" s="150" t="s">
        <v>98</v>
      </c>
      <c r="AA761" s="158" t="s">
        <v>276</v>
      </c>
      <c r="AB761" s="137"/>
      <c r="AC761" s="158"/>
      <c r="AD761" s="150" t="s">
        <v>98</v>
      </c>
      <c r="AE761" s="158" t="s">
        <v>277</v>
      </c>
      <c r="AF761" s="211"/>
      <c r="AG761" s="212"/>
      <c r="AH761" s="189"/>
      <c r="AI761" s="189"/>
      <c r="AJ761" s="189"/>
      <c r="AK761" s="190"/>
      <c r="AL761" s="1261"/>
      <c r="AM761" s="1261"/>
      <c r="AN761" s="1261"/>
      <c r="AO761" s="1261"/>
    </row>
    <row r="762" spans="1:41" ht="18.75" hidden="1" customHeight="1">
      <c r="A762" s="155" t="s">
        <v>196</v>
      </c>
      <c r="B762" s="155" t="s">
        <v>132</v>
      </c>
      <c r="C762" s="155" t="s">
        <v>196</v>
      </c>
      <c r="D762" s="155" t="s">
        <v>196</v>
      </c>
      <c r="E762" s="155" t="s">
        <v>196</v>
      </c>
      <c r="F762" s="155" t="s">
        <v>132</v>
      </c>
      <c r="G762" s="155" t="s">
        <v>196</v>
      </c>
      <c r="H762" s="155" t="s">
        <v>196</v>
      </c>
      <c r="I762" s="156" t="s">
        <v>196</v>
      </c>
      <c r="J762" s="213"/>
      <c r="K762" s="214"/>
      <c r="L762" s="215"/>
      <c r="M762" s="216"/>
      <c r="N762" s="217"/>
      <c r="O762" s="218"/>
      <c r="P762" s="219"/>
      <c r="Q762" s="1259"/>
      <c r="R762" s="220" t="s">
        <v>98</v>
      </c>
      <c r="S762" s="221" t="s">
        <v>278</v>
      </c>
      <c r="T762" s="221"/>
      <c r="U762" s="222"/>
      <c r="V762" s="222"/>
      <c r="W762" s="221"/>
      <c r="X762" s="222"/>
      <c r="Y762" s="222"/>
      <c r="Z762" s="222"/>
      <c r="AA762" s="221"/>
      <c r="AB762" s="223"/>
      <c r="AC762" s="221"/>
      <c r="AD762" s="222"/>
      <c r="AE762" s="221"/>
      <c r="AF762" s="224"/>
      <c r="AG762" s="225"/>
      <c r="AH762" s="226"/>
      <c r="AI762" s="226"/>
      <c r="AJ762" s="226"/>
      <c r="AK762" s="227"/>
      <c r="AL762" s="1262"/>
      <c r="AM762" s="1262"/>
      <c r="AN762" s="1262"/>
      <c r="AO762" s="1262"/>
    </row>
    <row r="763" spans="1:41" ht="18.75" hidden="1" customHeight="1">
      <c r="A763" s="135" t="s">
        <v>196</v>
      </c>
      <c r="B763" s="135" t="s">
        <v>132</v>
      </c>
      <c r="C763" s="135" t="s">
        <v>196</v>
      </c>
      <c r="D763" s="135" t="s">
        <v>196</v>
      </c>
      <c r="E763" s="135" t="s">
        <v>196</v>
      </c>
      <c r="F763" s="135" t="s">
        <v>132</v>
      </c>
      <c r="G763" s="135" t="s">
        <v>196</v>
      </c>
      <c r="H763" s="135" t="s">
        <v>196</v>
      </c>
      <c r="I763" s="135" t="s">
        <v>196</v>
      </c>
      <c r="J763" s="273"/>
      <c r="K763" s="274"/>
      <c r="L763" s="163"/>
      <c r="M763" s="164"/>
      <c r="N763" s="153"/>
      <c r="O763" s="165"/>
      <c r="P763" s="153"/>
      <c r="Q763" s="1272" t="s">
        <v>281</v>
      </c>
      <c r="R763" s="174" t="s">
        <v>98</v>
      </c>
      <c r="S763" s="151" t="s">
        <v>282</v>
      </c>
      <c r="T763" s="253"/>
      <c r="U763" s="269"/>
      <c r="V763" s="255" t="s">
        <v>98</v>
      </c>
      <c r="W763" s="151" t="s">
        <v>348</v>
      </c>
      <c r="X763" s="254"/>
      <c r="Y763" s="254"/>
      <c r="Z763" s="255" t="s">
        <v>98</v>
      </c>
      <c r="AA763" s="151" t="s">
        <v>349</v>
      </c>
      <c r="AB763" s="254"/>
      <c r="AC763" s="254"/>
      <c r="AD763" s="255" t="s">
        <v>98</v>
      </c>
      <c r="AE763" s="151" t="s">
        <v>350</v>
      </c>
      <c r="AF763" s="254"/>
      <c r="AG763" s="256"/>
      <c r="AH763" s="174" t="s">
        <v>98</v>
      </c>
      <c r="AI763" s="151" t="s">
        <v>220</v>
      </c>
      <c r="AJ763" s="151"/>
      <c r="AK763" s="175"/>
      <c r="AL763" s="1260"/>
      <c r="AM763" s="1260"/>
      <c r="AN763" s="1260"/>
      <c r="AO763" s="1260"/>
    </row>
    <row r="764" spans="1:41" ht="18.75" hidden="1" customHeight="1">
      <c r="A764" s="135" t="s">
        <v>196</v>
      </c>
      <c r="B764" s="135" t="s">
        <v>132</v>
      </c>
      <c r="C764" s="135" t="s">
        <v>196</v>
      </c>
      <c r="D764" s="135" t="s">
        <v>196</v>
      </c>
      <c r="E764" s="135" t="s">
        <v>196</v>
      </c>
      <c r="F764" s="135" t="s">
        <v>132</v>
      </c>
      <c r="G764" s="135" t="s">
        <v>196</v>
      </c>
      <c r="H764" s="135" t="s">
        <v>196</v>
      </c>
      <c r="I764" s="135" t="s">
        <v>196</v>
      </c>
      <c r="J764" s="275"/>
      <c r="K764" s="276"/>
      <c r="L764" s="178"/>
      <c r="M764" s="179"/>
      <c r="N764" s="160"/>
      <c r="O764" s="180"/>
      <c r="P764" s="160"/>
      <c r="Q764" s="1265"/>
      <c r="R764" s="237" t="s">
        <v>98</v>
      </c>
      <c r="S764" s="199" t="s">
        <v>351</v>
      </c>
      <c r="T764" s="238"/>
      <c r="U764" s="266"/>
      <c r="V764" s="239" t="s">
        <v>98</v>
      </c>
      <c r="W764" s="199" t="s">
        <v>283</v>
      </c>
      <c r="X764" s="244"/>
      <c r="Y764" s="244"/>
      <c r="Z764" s="244"/>
      <c r="AA764" s="244"/>
      <c r="AB764" s="244"/>
      <c r="AC764" s="244"/>
      <c r="AD764" s="244"/>
      <c r="AE764" s="244"/>
      <c r="AF764" s="244"/>
      <c r="AG764" s="245"/>
      <c r="AH764" s="150" t="s">
        <v>98</v>
      </c>
      <c r="AI764" s="158" t="s">
        <v>224</v>
      </c>
      <c r="AJ764" s="189"/>
      <c r="AK764" s="190"/>
      <c r="AL764" s="1296"/>
      <c r="AM764" s="1296"/>
      <c r="AN764" s="1296"/>
      <c r="AO764" s="1296"/>
    </row>
    <row r="765" spans="1:41" ht="18.75" hidden="1" customHeight="1">
      <c r="A765" s="135" t="s">
        <v>196</v>
      </c>
      <c r="B765" s="135" t="s">
        <v>132</v>
      </c>
      <c r="C765" s="135" t="s">
        <v>196</v>
      </c>
      <c r="D765" s="135" t="s">
        <v>196</v>
      </c>
      <c r="E765" s="135" t="s">
        <v>196</v>
      </c>
      <c r="F765" s="135" t="s">
        <v>132</v>
      </c>
      <c r="G765" s="135" t="s">
        <v>196</v>
      </c>
      <c r="H765" s="135" t="s">
        <v>196</v>
      </c>
      <c r="I765" s="135" t="s">
        <v>196</v>
      </c>
      <c r="J765" s="275"/>
      <c r="K765" s="276"/>
      <c r="L765" s="178"/>
      <c r="M765" s="179"/>
      <c r="N765" s="160"/>
      <c r="O765" s="180"/>
      <c r="P765" s="160"/>
      <c r="Q765" s="1263" t="s">
        <v>216</v>
      </c>
      <c r="R765" s="205" t="s">
        <v>98</v>
      </c>
      <c r="S765" s="206" t="s">
        <v>217</v>
      </c>
      <c r="T765" s="206"/>
      <c r="U765" s="249"/>
      <c r="V765" s="210" t="s">
        <v>98</v>
      </c>
      <c r="W765" s="206" t="s">
        <v>316</v>
      </c>
      <c r="X765" s="206"/>
      <c r="Y765" s="249"/>
      <c r="Z765" s="210" t="s">
        <v>98</v>
      </c>
      <c r="AA765" s="241" t="s">
        <v>352</v>
      </c>
      <c r="AB765" s="241"/>
      <c r="AC765" s="241"/>
      <c r="AD765" s="202"/>
      <c r="AE765" s="249"/>
      <c r="AF765" s="241"/>
      <c r="AG765" s="203"/>
      <c r="AH765" s="194"/>
      <c r="AI765" s="189"/>
      <c r="AJ765" s="189"/>
      <c r="AK765" s="190"/>
      <c r="AL765" s="1261"/>
      <c r="AM765" s="1261"/>
      <c r="AN765" s="1261"/>
      <c r="AO765" s="1261"/>
    </row>
    <row r="766" spans="1:41" ht="18.75" hidden="1" customHeight="1">
      <c r="A766" s="135" t="s">
        <v>196</v>
      </c>
      <c r="B766" s="135" t="s">
        <v>132</v>
      </c>
      <c r="C766" s="135" t="s">
        <v>196</v>
      </c>
      <c r="D766" s="135" t="s">
        <v>196</v>
      </c>
      <c r="E766" s="135" t="s">
        <v>196</v>
      </c>
      <c r="F766" s="135" t="s">
        <v>132</v>
      </c>
      <c r="G766" s="135" t="s">
        <v>196</v>
      </c>
      <c r="H766" s="135" t="s">
        <v>196</v>
      </c>
      <c r="I766" s="135" t="s">
        <v>196</v>
      </c>
      <c r="J766" s="275"/>
      <c r="K766" s="276"/>
      <c r="L766" s="178"/>
      <c r="M766" s="179"/>
      <c r="N766" s="160"/>
      <c r="O766" s="180"/>
      <c r="P766" s="160"/>
      <c r="Q766" s="1265"/>
      <c r="R766" s="237" t="s">
        <v>98</v>
      </c>
      <c r="S766" s="244" t="s">
        <v>353</v>
      </c>
      <c r="T766" s="244"/>
      <c r="U766" s="244"/>
      <c r="V766" s="239" t="s">
        <v>98</v>
      </c>
      <c r="W766" s="244" t="s">
        <v>354</v>
      </c>
      <c r="X766" s="266"/>
      <c r="Y766" s="244"/>
      <c r="Z766" s="244"/>
      <c r="AA766" s="266"/>
      <c r="AB766" s="244"/>
      <c r="AC766" s="244"/>
      <c r="AD766" s="250"/>
      <c r="AE766" s="266"/>
      <c r="AF766" s="244"/>
      <c r="AG766" s="257"/>
      <c r="AH766" s="194"/>
      <c r="AI766" s="189"/>
      <c r="AJ766" s="189"/>
      <c r="AK766" s="190"/>
      <c r="AL766" s="1261"/>
      <c r="AM766" s="1261"/>
      <c r="AN766" s="1261"/>
      <c r="AO766" s="1261"/>
    </row>
    <row r="767" spans="1:41" ht="18.75" hidden="1" customHeight="1">
      <c r="A767" s="135" t="s">
        <v>196</v>
      </c>
      <c r="B767" s="135" t="s">
        <v>132</v>
      </c>
      <c r="C767" s="135" t="s">
        <v>196</v>
      </c>
      <c r="D767" s="135" t="s">
        <v>196</v>
      </c>
      <c r="E767" s="135" t="s">
        <v>196</v>
      </c>
      <c r="F767" s="135" t="s">
        <v>132</v>
      </c>
      <c r="G767" s="135" t="s">
        <v>196</v>
      </c>
      <c r="H767" s="135" t="s">
        <v>196</v>
      </c>
      <c r="I767" s="135" t="s">
        <v>196</v>
      </c>
      <c r="J767" s="275"/>
      <c r="K767" s="276"/>
      <c r="L767" s="178"/>
      <c r="M767" s="179"/>
      <c r="N767" s="160"/>
      <c r="O767" s="180"/>
      <c r="P767" s="160"/>
      <c r="Q767" s="198" t="s">
        <v>24</v>
      </c>
      <c r="R767" s="182" t="s">
        <v>98</v>
      </c>
      <c r="S767" s="183" t="s">
        <v>285</v>
      </c>
      <c r="T767" s="184"/>
      <c r="U767" s="185"/>
      <c r="V767" s="186" t="s">
        <v>98</v>
      </c>
      <c r="W767" s="183" t="s">
        <v>286</v>
      </c>
      <c r="X767" s="187"/>
      <c r="Y767" s="187"/>
      <c r="Z767" s="187"/>
      <c r="AA767" s="187"/>
      <c r="AB767" s="187"/>
      <c r="AC767" s="187"/>
      <c r="AD767" s="187"/>
      <c r="AE767" s="187"/>
      <c r="AF767" s="187"/>
      <c r="AG767" s="193"/>
      <c r="AH767" s="194"/>
      <c r="AI767" s="189"/>
      <c r="AJ767" s="189"/>
      <c r="AK767" s="190"/>
      <c r="AL767" s="1261"/>
      <c r="AM767" s="1261"/>
      <c r="AN767" s="1261"/>
      <c r="AO767" s="1261"/>
    </row>
    <row r="768" spans="1:41" ht="19.5" hidden="1" customHeight="1">
      <c r="A768" s="135" t="s">
        <v>196</v>
      </c>
      <c r="B768" s="135" t="s">
        <v>132</v>
      </c>
      <c r="C768" s="135" t="s">
        <v>196</v>
      </c>
      <c r="D768" s="135" t="s">
        <v>196</v>
      </c>
      <c r="E768" s="135" t="s">
        <v>196</v>
      </c>
      <c r="F768" s="135" t="s">
        <v>132</v>
      </c>
      <c r="G768" s="135" t="s">
        <v>196</v>
      </c>
      <c r="H768" s="135" t="s">
        <v>196</v>
      </c>
      <c r="I768" s="135" t="s">
        <v>196</v>
      </c>
      <c r="J768" s="176"/>
      <c r="K768" s="177"/>
      <c r="L768" s="178"/>
      <c r="M768" s="179"/>
      <c r="N768" s="160"/>
      <c r="O768" s="180"/>
      <c r="P768" s="191"/>
      <c r="Q768" s="192" t="s">
        <v>225</v>
      </c>
      <c r="R768" s="182" t="s">
        <v>98</v>
      </c>
      <c r="S768" s="183" t="s">
        <v>222</v>
      </c>
      <c r="T768" s="184"/>
      <c r="U768" s="185"/>
      <c r="V768" s="186" t="s">
        <v>98</v>
      </c>
      <c r="W768" s="183" t="s">
        <v>226</v>
      </c>
      <c r="X768" s="186"/>
      <c r="Y768" s="183"/>
      <c r="Z768" s="187"/>
      <c r="AA768" s="187"/>
      <c r="AB768" s="187"/>
      <c r="AC768" s="187"/>
      <c r="AD768" s="187"/>
      <c r="AE768" s="187"/>
      <c r="AF768" s="187"/>
      <c r="AG768" s="193"/>
      <c r="AH768" s="189"/>
      <c r="AI768" s="189"/>
      <c r="AJ768" s="189"/>
      <c r="AK768" s="190"/>
      <c r="AL768" s="1261"/>
      <c r="AM768" s="1261"/>
      <c r="AN768" s="1261"/>
      <c r="AO768" s="1261"/>
    </row>
    <row r="769" spans="1:41" ht="19.5" hidden="1" customHeight="1">
      <c r="A769" s="135" t="s">
        <v>196</v>
      </c>
      <c r="B769" s="135" t="s">
        <v>132</v>
      </c>
      <c r="C769" s="135" t="s">
        <v>196</v>
      </c>
      <c r="D769" s="135" t="s">
        <v>196</v>
      </c>
      <c r="E769" s="135" t="s">
        <v>196</v>
      </c>
      <c r="F769" s="135" t="s">
        <v>132</v>
      </c>
      <c r="G769" s="135" t="s">
        <v>196</v>
      </c>
      <c r="H769" s="135" t="s">
        <v>196</v>
      </c>
      <c r="I769" s="135" t="s">
        <v>196</v>
      </c>
      <c r="J769" s="176"/>
      <c r="K769" s="177"/>
      <c r="L769" s="178"/>
      <c r="M769" s="179"/>
      <c r="N769" s="160"/>
      <c r="O769" s="180"/>
      <c r="P769" s="191"/>
      <c r="Q769" s="192" t="s">
        <v>227</v>
      </c>
      <c r="R769" s="182" t="s">
        <v>98</v>
      </c>
      <c r="S769" s="183" t="s">
        <v>222</v>
      </c>
      <c r="T769" s="184"/>
      <c r="U769" s="185"/>
      <c r="V769" s="186" t="s">
        <v>98</v>
      </c>
      <c r="W769" s="183" t="s">
        <v>226</v>
      </c>
      <c r="X769" s="186"/>
      <c r="Y769" s="183"/>
      <c r="Z769" s="187"/>
      <c r="AA769" s="187"/>
      <c r="AB769" s="187"/>
      <c r="AC769" s="187"/>
      <c r="AD769" s="187"/>
      <c r="AE769" s="187"/>
      <c r="AF769" s="187"/>
      <c r="AG769" s="193"/>
      <c r="AH769" s="189"/>
      <c r="AI769" s="189"/>
      <c r="AJ769" s="189"/>
      <c r="AK769" s="190"/>
      <c r="AL769" s="1261"/>
      <c r="AM769" s="1261"/>
      <c r="AN769" s="1261"/>
      <c r="AO769" s="1261"/>
    </row>
    <row r="770" spans="1:41" ht="18.75" hidden="1" customHeight="1">
      <c r="A770" s="135" t="s">
        <v>196</v>
      </c>
      <c r="B770" s="135" t="s">
        <v>132</v>
      </c>
      <c r="C770" s="135" t="s">
        <v>196</v>
      </c>
      <c r="D770" s="135" t="s">
        <v>196</v>
      </c>
      <c r="E770" s="135" t="s">
        <v>196</v>
      </c>
      <c r="F770" s="135" t="s">
        <v>132</v>
      </c>
      <c r="G770" s="135" t="s">
        <v>196</v>
      </c>
      <c r="H770" s="135" t="s">
        <v>196</v>
      </c>
      <c r="I770" s="135" t="s">
        <v>196</v>
      </c>
      <c r="J770" s="275"/>
      <c r="K770" s="276"/>
      <c r="L770" s="178"/>
      <c r="M770" s="179"/>
      <c r="N770" s="160"/>
      <c r="O770" s="180"/>
      <c r="P770" s="160"/>
      <c r="Q770" s="198" t="s">
        <v>356</v>
      </c>
      <c r="R770" s="182" t="s">
        <v>98</v>
      </c>
      <c r="S770" s="183" t="s">
        <v>282</v>
      </c>
      <c r="T770" s="184"/>
      <c r="U770" s="185"/>
      <c r="V770" s="186" t="s">
        <v>98</v>
      </c>
      <c r="W770" s="183" t="s">
        <v>358</v>
      </c>
      <c r="X770" s="187"/>
      <c r="Y770" s="187"/>
      <c r="Z770" s="187"/>
      <c r="AA770" s="187"/>
      <c r="AB770" s="187"/>
      <c r="AC770" s="187"/>
      <c r="AD770" s="187"/>
      <c r="AE770" s="187"/>
      <c r="AF770" s="187"/>
      <c r="AG770" s="193"/>
      <c r="AH770" s="194"/>
      <c r="AI770" s="189"/>
      <c r="AJ770" s="189"/>
      <c r="AK770" s="190"/>
      <c r="AL770" s="1261"/>
      <c r="AM770" s="1261"/>
      <c r="AN770" s="1261"/>
      <c r="AO770" s="1261"/>
    </row>
    <row r="771" spans="1:41" ht="18.75" hidden="1" customHeight="1">
      <c r="A771" s="135" t="s">
        <v>196</v>
      </c>
      <c r="B771" s="135" t="s">
        <v>132</v>
      </c>
      <c r="C771" s="135" t="s">
        <v>196</v>
      </c>
      <c r="D771" s="135" t="s">
        <v>196</v>
      </c>
      <c r="E771" s="135" t="s">
        <v>196</v>
      </c>
      <c r="F771" s="135" t="s">
        <v>132</v>
      </c>
      <c r="G771" s="135" t="s">
        <v>196</v>
      </c>
      <c r="H771" s="135" t="s">
        <v>196</v>
      </c>
      <c r="I771" s="135" t="s">
        <v>196</v>
      </c>
      <c r="J771" s="275"/>
      <c r="K771" s="276"/>
      <c r="L771" s="178"/>
      <c r="M771" s="179"/>
      <c r="N771" s="160"/>
      <c r="O771" s="180"/>
      <c r="P771" s="160"/>
      <c r="Q771" s="198" t="s">
        <v>359</v>
      </c>
      <c r="R771" s="182" t="s">
        <v>98</v>
      </c>
      <c r="S771" s="183" t="s">
        <v>282</v>
      </c>
      <c r="T771" s="184"/>
      <c r="U771" s="185"/>
      <c r="V771" s="186" t="s">
        <v>98</v>
      </c>
      <c r="W771" s="183" t="s">
        <v>358</v>
      </c>
      <c r="X771" s="187"/>
      <c r="Y771" s="187"/>
      <c r="Z771" s="187"/>
      <c r="AA771" s="187"/>
      <c r="AB771" s="187"/>
      <c r="AC771" s="187"/>
      <c r="AD771" s="187"/>
      <c r="AE771" s="187"/>
      <c r="AF771" s="187"/>
      <c r="AG771" s="193"/>
      <c r="AH771" s="194"/>
      <c r="AI771" s="189"/>
      <c r="AJ771" s="189"/>
      <c r="AK771" s="190"/>
      <c r="AL771" s="1261"/>
      <c r="AM771" s="1261"/>
      <c r="AN771" s="1261"/>
      <c r="AO771" s="1261"/>
    </row>
    <row r="772" spans="1:41" ht="18.75" hidden="1" customHeight="1">
      <c r="A772" s="135" t="s">
        <v>196</v>
      </c>
      <c r="B772" s="135" t="s">
        <v>132</v>
      </c>
      <c r="C772" s="135" t="s">
        <v>196</v>
      </c>
      <c r="D772" s="135" t="s">
        <v>196</v>
      </c>
      <c r="E772" s="135" t="s">
        <v>196</v>
      </c>
      <c r="F772" s="135" t="s">
        <v>132</v>
      </c>
      <c r="G772" s="135" t="s">
        <v>196</v>
      </c>
      <c r="H772" s="135" t="s">
        <v>196</v>
      </c>
      <c r="I772" s="135" t="s">
        <v>196</v>
      </c>
      <c r="J772" s="275"/>
      <c r="K772" s="276"/>
      <c r="L772" s="178"/>
      <c r="M772" s="179"/>
      <c r="N772" s="160"/>
      <c r="O772" s="180"/>
      <c r="P772" s="160"/>
      <c r="Q772" s="198" t="s">
        <v>403</v>
      </c>
      <c r="R772" s="182" t="s">
        <v>98</v>
      </c>
      <c r="S772" s="183" t="s">
        <v>217</v>
      </c>
      <c r="T772" s="184"/>
      <c r="U772" s="186" t="s">
        <v>98</v>
      </c>
      <c r="V772" s="183" t="s">
        <v>232</v>
      </c>
      <c r="W772" s="187"/>
      <c r="X772" s="187"/>
      <c r="Y772" s="187"/>
      <c r="Z772" s="187"/>
      <c r="AA772" s="187"/>
      <c r="AB772" s="187"/>
      <c r="AC772" s="187"/>
      <c r="AD772" s="187"/>
      <c r="AE772" s="187"/>
      <c r="AF772" s="187"/>
      <c r="AG772" s="193"/>
      <c r="AH772" s="194"/>
      <c r="AI772" s="189"/>
      <c r="AJ772" s="189"/>
      <c r="AK772" s="190"/>
      <c r="AL772" s="1261"/>
      <c r="AM772" s="1261"/>
      <c r="AN772" s="1261"/>
      <c r="AO772" s="1261"/>
    </row>
    <row r="773" spans="1:41" ht="18.75" hidden="1" customHeight="1">
      <c r="A773" s="135" t="s">
        <v>196</v>
      </c>
      <c r="B773" s="135" t="s">
        <v>132</v>
      </c>
      <c r="C773" s="135" t="s">
        <v>196</v>
      </c>
      <c r="D773" s="135" t="s">
        <v>196</v>
      </c>
      <c r="E773" s="135" t="s">
        <v>196</v>
      </c>
      <c r="F773" s="135" t="s">
        <v>132</v>
      </c>
      <c r="G773" s="135" t="s">
        <v>196</v>
      </c>
      <c r="H773" s="135" t="s">
        <v>196</v>
      </c>
      <c r="I773" s="135" t="s">
        <v>196</v>
      </c>
      <c r="J773" s="275"/>
      <c r="K773" s="276"/>
      <c r="L773" s="178"/>
      <c r="M773" s="179"/>
      <c r="N773" s="160"/>
      <c r="O773" s="180"/>
      <c r="P773" s="160"/>
      <c r="Q773" s="198" t="s">
        <v>406</v>
      </c>
      <c r="R773" s="182" t="s">
        <v>98</v>
      </c>
      <c r="S773" s="183" t="s">
        <v>285</v>
      </c>
      <c r="T773" s="184"/>
      <c r="U773" s="185"/>
      <c r="V773" s="186" t="s">
        <v>98</v>
      </c>
      <c r="W773" s="183" t="s">
        <v>286</v>
      </c>
      <c r="X773" s="187"/>
      <c r="Y773" s="187"/>
      <c r="Z773" s="187"/>
      <c r="AA773" s="187"/>
      <c r="AB773" s="187"/>
      <c r="AC773" s="187"/>
      <c r="AD773" s="187"/>
      <c r="AE773" s="187"/>
      <c r="AF773" s="187"/>
      <c r="AG773" s="193"/>
      <c r="AH773" s="194"/>
      <c r="AI773" s="189"/>
      <c r="AJ773" s="189"/>
      <c r="AK773" s="190"/>
      <c r="AL773" s="1261"/>
      <c r="AM773" s="1261"/>
      <c r="AN773" s="1261"/>
      <c r="AO773" s="1261"/>
    </row>
    <row r="774" spans="1:41" ht="19.5" hidden="1" customHeight="1">
      <c r="A774" s="135" t="s">
        <v>196</v>
      </c>
      <c r="B774" s="135" t="s">
        <v>132</v>
      </c>
      <c r="C774" s="135" t="s">
        <v>196</v>
      </c>
      <c r="D774" s="135" t="s">
        <v>196</v>
      </c>
      <c r="E774" s="135" t="s">
        <v>196</v>
      </c>
      <c r="F774" s="135" t="s">
        <v>132</v>
      </c>
      <c r="G774" s="135" t="s">
        <v>196</v>
      </c>
      <c r="H774" s="135" t="s">
        <v>196</v>
      </c>
      <c r="I774" s="135" t="s">
        <v>196</v>
      </c>
      <c r="J774" s="176"/>
      <c r="K774" s="177"/>
      <c r="L774" s="178"/>
      <c r="M774" s="179"/>
      <c r="N774" s="160"/>
      <c r="O774" s="180"/>
      <c r="P774" s="191"/>
      <c r="Q774" s="192" t="s">
        <v>50</v>
      </c>
      <c r="R774" s="182" t="s">
        <v>98</v>
      </c>
      <c r="S774" s="183" t="s">
        <v>217</v>
      </c>
      <c r="T774" s="183"/>
      <c r="U774" s="186" t="s">
        <v>98</v>
      </c>
      <c r="V774" s="183" t="s">
        <v>232</v>
      </c>
      <c r="W774" s="183"/>
      <c r="X774" s="187"/>
      <c r="Y774" s="183"/>
      <c r="Z774" s="187"/>
      <c r="AA774" s="187"/>
      <c r="AB774" s="187"/>
      <c r="AC774" s="187"/>
      <c r="AD774" s="187"/>
      <c r="AE774" s="187"/>
      <c r="AF774" s="187"/>
      <c r="AG774" s="193"/>
      <c r="AH774" s="189"/>
      <c r="AI774" s="189"/>
      <c r="AJ774" s="189"/>
      <c r="AK774" s="190"/>
      <c r="AL774" s="1261"/>
      <c r="AM774" s="1261"/>
      <c r="AN774" s="1261"/>
      <c r="AO774" s="1261"/>
    </row>
    <row r="775" spans="1:41" ht="18.75" hidden="1" customHeight="1">
      <c r="A775" s="135" t="s">
        <v>196</v>
      </c>
      <c r="B775" s="135" t="s">
        <v>132</v>
      </c>
      <c r="C775" s="135" t="s">
        <v>196</v>
      </c>
      <c r="D775" s="135" t="s">
        <v>196</v>
      </c>
      <c r="E775" s="135" t="s">
        <v>196</v>
      </c>
      <c r="F775" s="135" t="s">
        <v>132</v>
      </c>
      <c r="G775" s="135" t="s">
        <v>196</v>
      </c>
      <c r="H775" s="135" t="s">
        <v>196</v>
      </c>
      <c r="I775" s="135" t="s">
        <v>196</v>
      </c>
      <c r="J775" s="275"/>
      <c r="K775" s="276"/>
      <c r="L775" s="178"/>
      <c r="M775" s="179"/>
      <c r="N775" s="160"/>
      <c r="O775" s="180"/>
      <c r="P775" s="160"/>
      <c r="Q775" s="198" t="s">
        <v>309</v>
      </c>
      <c r="R775" s="182" t="s">
        <v>98</v>
      </c>
      <c r="S775" s="183" t="s">
        <v>217</v>
      </c>
      <c r="T775" s="184"/>
      <c r="U775" s="186" t="s">
        <v>98</v>
      </c>
      <c r="V775" s="183" t="s">
        <v>232</v>
      </c>
      <c r="W775" s="187"/>
      <c r="X775" s="187"/>
      <c r="Y775" s="187"/>
      <c r="Z775" s="187"/>
      <c r="AA775" s="187"/>
      <c r="AB775" s="187"/>
      <c r="AC775" s="187"/>
      <c r="AD775" s="187"/>
      <c r="AE775" s="187"/>
      <c r="AF775" s="187"/>
      <c r="AG775" s="193"/>
      <c r="AH775" s="194"/>
      <c r="AI775" s="189"/>
      <c r="AJ775" s="189"/>
      <c r="AK775" s="190"/>
      <c r="AL775" s="1261"/>
      <c r="AM775" s="1261"/>
      <c r="AN775" s="1261"/>
      <c r="AO775" s="1261"/>
    </row>
    <row r="776" spans="1:41" ht="18.75" hidden="1" customHeight="1">
      <c r="A776" s="135" t="s">
        <v>196</v>
      </c>
      <c r="B776" s="135" t="s">
        <v>132</v>
      </c>
      <c r="C776" s="135" t="s">
        <v>196</v>
      </c>
      <c r="D776" s="135" t="s">
        <v>196</v>
      </c>
      <c r="E776" s="135" t="s">
        <v>196</v>
      </c>
      <c r="F776" s="135" t="s">
        <v>132</v>
      </c>
      <c r="G776" s="135" t="s">
        <v>196</v>
      </c>
      <c r="H776" s="135" t="s">
        <v>196</v>
      </c>
      <c r="I776" s="135" t="s">
        <v>196</v>
      </c>
      <c r="J776" s="275"/>
      <c r="K776" s="276"/>
      <c r="L776" s="178"/>
      <c r="M776" s="179"/>
      <c r="N776" s="160"/>
      <c r="O776" s="180"/>
      <c r="P776" s="160"/>
      <c r="Q776" s="198" t="s">
        <v>56</v>
      </c>
      <c r="R776" s="182" t="s">
        <v>98</v>
      </c>
      <c r="S776" s="183" t="s">
        <v>217</v>
      </c>
      <c r="T776" s="183"/>
      <c r="U776" s="186" t="s">
        <v>98</v>
      </c>
      <c r="V776" s="183" t="s">
        <v>229</v>
      </c>
      <c r="W776" s="183"/>
      <c r="X776" s="186" t="s">
        <v>98</v>
      </c>
      <c r="Y776" s="183" t="s">
        <v>230</v>
      </c>
      <c r="Z776" s="187"/>
      <c r="AA776" s="187"/>
      <c r="AB776" s="187"/>
      <c r="AC776" s="187"/>
      <c r="AD776" s="187"/>
      <c r="AE776" s="187"/>
      <c r="AF776" s="187"/>
      <c r="AG776" s="193"/>
      <c r="AH776" s="194"/>
      <c r="AI776" s="189"/>
      <c r="AJ776" s="189"/>
      <c r="AK776" s="190"/>
      <c r="AL776" s="1261"/>
      <c r="AM776" s="1261"/>
      <c r="AN776" s="1261"/>
      <c r="AO776" s="1261"/>
    </row>
    <row r="777" spans="1:41" ht="18.75" hidden="1" customHeight="1">
      <c r="A777" s="135" t="s">
        <v>196</v>
      </c>
      <c r="B777" s="135" t="s">
        <v>132</v>
      </c>
      <c r="C777" s="135" t="s">
        <v>196</v>
      </c>
      <c r="D777" s="135" t="s">
        <v>196</v>
      </c>
      <c r="E777" s="135" t="s">
        <v>196</v>
      </c>
      <c r="F777" s="135" t="s">
        <v>132</v>
      </c>
      <c r="G777" s="135" t="s">
        <v>196</v>
      </c>
      <c r="H777" s="135" t="s">
        <v>196</v>
      </c>
      <c r="I777" s="135" t="s">
        <v>196</v>
      </c>
      <c r="J777" s="275"/>
      <c r="K777" s="276"/>
      <c r="L777" s="178"/>
      <c r="M777" s="179"/>
      <c r="N777" s="160"/>
      <c r="O777" s="180"/>
      <c r="P777" s="160"/>
      <c r="Q777" s="198" t="s">
        <v>378</v>
      </c>
      <c r="R777" s="182" t="s">
        <v>98</v>
      </c>
      <c r="S777" s="183" t="s">
        <v>217</v>
      </c>
      <c r="T777" s="183"/>
      <c r="U777" s="186" t="s">
        <v>98</v>
      </c>
      <c r="V777" s="183" t="s">
        <v>229</v>
      </c>
      <c r="W777" s="183"/>
      <c r="X777" s="186" t="s">
        <v>98</v>
      </c>
      <c r="Y777" s="183" t="s">
        <v>230</v>
      </c>
      <c r="Z777" s="187"/>
      <c r="AA777" s="187"/>
      <c r="AB777" s="187"/>
      <c r="AC777" s="187"/>
      <c r="AD777" s="187"/>
      <c r="AE777" s="187"/>
      <c r="AF777" s="187"/>
      <c r="AG777" s="193"/>
      <c r="AH777" s="194"/>
      <c r="AI777" s="189"/>
      <c r="AJ777" s="189"/>
      <c r="AK777" s="190"/>
      <c r="AL777" s="1261"/>
      <c r="AM777" s="1261"/>
      <c r="AN777" s="1261"/>
      <c r="AO777" s="1261"/>
    </row>
    <row r="778" spans="1:41" ht="18.75" hidden="1" customHeight="1">
      <c r="A778" s="135" t="s">
        <v>196</v>
      </c>
      <c r="B778" s="135" t="s">
        <v>132</v>
      </c>
      <c r="C778" s="135" t="s">
        <v>196</v>
      </c>
      <c r="D778" s="135" t="s">
        <v>196</v>
      </c>
      <c r="E778" s="135" t="s">
        <v>196</v>
      </c>
      <c r="F778" s="135" t="s">
        <v>132</v>
      </c>
      <c r="G778" s="135" t="s">
        <v>196</v>
      </c>
      <c r="H778" s="135" t="s">
        <v>196</v>
      </c>
      <c r="I778" s="135" t="s">
        <v>196</v>
      </c>
      <c r="J778" s="157" t="s">
        <v>98</v>
      </c>
      <c r="K778" s="276" t="s">
        <v>471</v>
      </c>
      <c r="L778" s="178" t="s">
        <v>416</v>
      </c>
      <c r="M778" s="150" t="s">
        <v>98</v>
      </c>
      <c r="N778" s="160" t="s">
        <v>390</v>
      </c>
      <c r="O778" s="180"/>
      <c r="P778" s="160"/>
      <c r="Q778" s="1263" t="s">
        <v>470</v>
      </c>
      <c r="R778" s="205" t="s">
        <v>98</v>
      </c>
      <c r="S778" s="206" t="s">
        <v>334</v>
      </c>
      <c r="T778" s="206"/>
      <c r="U778" s="202"/>
      <c r="V778" s="202"/>
      <c r="W778" s="202"/>
      <c r="X778" s="202"/>
      <c r="Y778" s="210" t="s">
        <v>98</v>
      </c>
      <c r="Z778" s="206" t="s">
        <v>335</v>
      </c>
      <c r="AA778" s="202"/>
      <c r="AB778" s="202"/>
      <c r="AC778" s="202"/>
      <c r="AD778" s="202"/>
      <c r="AE778" s="202"/>
      <c r="AF778" s="202"/>
      <c r="AG778" s="203"/>
      <c r="AH778" s="194"/>
      <c r="AI778" s="189"/>
      <c r="AJ778" s="189"/>
      <c r="AK778" s="190"/>
      <c r="AL778" s="1261"/>
      <c r="AM778" s="1261"/>
      <c r="AN778" s="1261"/>
      <c r="AO778" s="1261"/>
    </row>
    <row r="779" spans="1:41" ht="18.75" hidden="1" customHeight="1">
      <c r="A779" s="135" t="s">
        <v>196</v>
      </c>
      <c r="B779" s="135" t="s">
        <v>132</v>
      </c>
      <c r="C779" s="135" t="s">
        <v>196</v>
      </c>
      <c r="D779" s="135" t="s">
        <v>196</v>
      </c>
      <c r="E779" s="135" t="s">
        <v>196</v>
      </c>
      <c r="F779" s="135" t="s">
        <v>132</v>
      </c>
      <c r="G779" s="135" t="s">
        <v>196</v>
      </c>
      <c r="H779" s="135" t="s">
        <v>196</v>
      </c>
      <c r="I779" s="135" t="s">
        <v>196</v>
      </c>
      <c r="J779" s="275"/>
      <c r="K779" s="276"/>
      <c r="L779" s="178"/>
      <c r="M779" s="179"/>
      <c r="N779" s="160"/>
      <c r="O779" s="180"/>
      <c r="P779" s="160"/>
      <c r="Q779" s="1265"/>
      <c r="R779" s="237" t="s">
        <v>98</v>
      </c>
      <c r="S779" s="199" t="s">
        <v>367</v>
      </c>
      <c r="T779" s="250"/>
      <c r="U779" s="250"/>
      <c r="V779" s="250"/>
      <c r="W779" s="250"/>
      <c r="X779" s="250"/>
      <c r="Y779" s="250"/>
      <c r="Z779" s="244"/>
      <c r="AA779" s="250"/>
      <c r="AB779" s="250"/>
      <c r="AC779" s="250"/>
      <c r="AD779" s="250"/>
      <c r="AE779" s="250"/>
      <c r="AF779" s="250"/>
      <c r="AG779" s="257"/>
      <c r="AH779" s="194"/>
      <c r="AI779" s="189"/>
      <c r="AJ779" s="189"/>
      <c r="AK779" s="190"/>
      <c r="AL779" s="1261"/>
      <c r="AM779" s="1261"/>
      <c r="AN779" s="1261"/>
      <c r="AO779" s="1261"/>
    </row>
    <row r="780" spans="1:41" ht="18.75" hidden="1" customHeight="1">
      <c r="A780" s="135" t="s">
        <v>196</v>
      </c>
      <c r="B780" s="135" t="s">
        <v>132</v>
      </c>
      <c r="C780" s="135" t="s">
        <v>196</v>
      </c>
      <c r="D780" s="135" t="s">
        <v>196</v>
      </c>
      <c r="E780" s="135" t="s">
        <v>196</v>
      </c>
      <c r="F780" s="135" t="s">
        <v>132</v>
      </c>
      <c r="G780" s="135" t="s">
        <v>196</v>
      </c>
      <c r="H780" s="135" t="s">
        <v>196</v>
      </c>
      <c r="I780" s="135" t="s">
        <v>196</v>
      </c>
      <c r="J780" s="275"/>
      <c r="K780" s="276"/>
      <c r="L780" s="178"/>
      <c r="M780" s="179"/>
      <c r="N780" s="160"/>
      <c r="O780" s="180"/>
      <c r="P780" s="160"/>
      <c r="Q780" s="1263" t="s">
        <v>341</v>
      </c>
      <c r="R780" s="205" t="s">
        <v>98</v>
      </c>
      <c r="S780" s="206" t="s">
        <v>368</v>
      </c>
      <c r="T780" s="248"/>
      <c r="U780" s="249"/>
      <c r="V780" s="210" t="s">
        <v>98</v>
      </c>
      <c r="W780" s="206" t="s">
        <v>369</v>
      </c>
      <c r="X780" s="202"/>
      <c r="Y780" s="202"/>
      <c r="Z780" s="210" t="s">
        <v>98</v>
      </c>
      <c r="AA780" s="206" t="s">
        <v>370</v>
      </c>
      <c r="AB780" s="202"/>
      <c r="AC780" s="202"/>
      <c r="AD780" s="202"/>
      <c r="AE780" s="202"/>
      <c r="AF780" s="202"/>
      <c r="AG780" s="203"/>
      <c r="AH780" s="194"/>
      <c r="AI780" s="189"/>
      <c r="AJ780" s="189"/>
      <c r="AK780" s="190"/>
      <c r="AL780" s="1261"/>
      <c r="AM780" s="1261"/>
      <c r="AN780" s="1261"/>
      <c r="AO780" s="1261"/>
    </row>
    <row r="781" spans="1:41" ht="18.75" hidden="1" customHeight="1">
      <c r="A781" s="135" t="s">
        <v>196</v>
      </c>
      <c r="B781" s="135" t="s">
        <v>132</v>
      </c>
      <c r="C781" s="135" t="s">
        <v>196</v>
      </c>
      <c r="D781" s="135" t="s">
        <v>196</v>
      </c>
      <c r="E781" s="135" t="s">
        <v>196</v>
      </c>
      <c r="F781" s="135" t="s">
        <v>132</v>
      </c>
      <c r="G781" s="135" t="s">
        <v>196</v>
      </c>
      <c r="H781" s="135" t="s">
        <v>196</v>
      </c>
      <c r="I781" s="135" t="s">
        <v>196</v>
      </c>
      <c r="J781" s="275"/>
      <c r="K781" s="276"/>
      <c r="L781" s="178"/>
      <c r="M781" s="179"/>
      <c r="N781" s="160"/>
      <c r="O781" s="180"/>
      <c r="P781" s="160"/>
      <c r="Q781" s="1265"/>
      <c r="R781" s="237" t="s">
        <v>98</v>
      </c>
      <c r="S781" s="199" t="s">
        <v>371</v>
      </c>
      <c r="T781" s="250"/>
      <c r="U781" s="250"/>
      <c r="V781" s="250"/>
      <c r="W781" s="250"/>
      <c r="X781" s="250"/>
      <c r="Y781" s="250"/>
      <c r="Z781" s="239" t="s">
        <v>98</v>
      </c>
      <c r="AA781" s="199" t="s">
        <v>372</v>
      </c>
      <c r="AB781" s="244"/>
      <c r="AC781" s="250"/>
      <c r="AD781" s="250"/>
      <c r="AE781" s="250"/>
      <c r="AF781" s="250"/>
      <c r="AG781" s="257"/>
      <c r="AH781" s="194"/>
      <c r="AI781" s="189"/>
      <c r="AJ781" s="189"/>
      <c r="AK781" s="190"/>
      <c r="AL781" s="1261"/>
      <c r="AM781" s="1261"/>
      <c r="AN781" s="1261"/>
      <c r="AO781" s="1261"/>
    </row>
    <row r="782" spans="1:41" ht="18.75" hidden="1" customHeight="1">
      <c r="A782" s="135" t="s">
        <v>196</v>
      </c>
      <c r="B782" s="135" t="s">
        <v>132</v>
      </c>
      <c r="C782" s="135" t="s">
        <v>196</v>
      </c>
      <c r="D782" s="135" t="s">
        <v>196</v>
      </c>
      <c r="E782" s="135" t="s">
        <v>196</v>
      </c>
      <c r="F782" s="135" t="s">
        <v>132</v>
      </c>
      <c r="G782" s="135" t="s">
        <v>196</v>
      </c>
      <c r="H782" s="135" t="s">
        <v>196</v>
      </c>
      <c r="I782" s="135" t="s">
        <v>196</v>
      </c>
      <c r="J782" s="275"/>
      <c r="K782" s="276"/>
      <c r="L782" s="178"/>
      <c r="M782" s="179"/>
      <c r="N782" s="160"/>
      <c r="O782" s="180"/>
      <c r="P782" s="160"/>
      <c r="Q782" s="201" t="s">
        <v>255</v>
      </c>
      <c r="R782" s="182" t="s">
        <v>98</v>
      </c>
      <c r="S782" s="183" t="s">
        <v>217</v>
      </c>
      <c r="T782" s="183"/>
      <c r="U782" s="186" t="s">
        <v>98</v>
      </c>
      <c r="V782" s="183" t="s">
        <v>229</v>
      </c>
      <c r="W782" s="183"/>
      <c r="X782" s="186" t="s">
        <v>98</v>
      </c>
      <c r="Y782" s="183" t="s">
        <v>230</v>
      </c>
      <c r="Z782" s="187"/>
      <c r="AA782" s="187"/>
      <c r="AB782" s="187"/>
      <c r="AC782" s="187"/>
      <c r="AD782" s="202"/>
      <c r="AE782" s="202"/>
      <c r="AF782" s="202"/>
      <c r="AG782" s="203"/>
      <c r="AH782" s="194"/>
      <c r="AI782" s="189"/>
      <c r="AJ782" s="189"/>
      <c r="AK782" s="190"/>
      <c r="AL782" s="1261"/>
      <c r="AM782" s="1261"/>
      <c r="AN782" s="1261"/>
      <c r="AO782" s="1261"/>
    </row>
    <row r="783" spans="1:41" ht="18.75" hidden="1" customHeight="1">
      <c r="A783" s="135" t="s">
        <v>196</v>
      </c>
      <c r="B783" s="135" t="s">
        <v>132</v>
      </c>
      <c r="C783" s="135" t="s">
        <v>196</v>
      </c>
      <c r="D783" s="135" t="s">
        <v>196</v>
      </c>
      <c r="E783" s="135" t="s">
        <v>196</v>
      </c>
      <c r="F783" s="135" t="s">
        <v>132</v>
      </c>
      <c r="G783" s="135" t="s">
        <v>196</v>
      </c>
      <c r="H783" s="135" t="s">
        <v>196</v>
      </c>
      <c r="I783" s="135" t="s">
        <v>196</v>
      </c>
      <c r="J783" s="275"/>
      <c r="K783" s="276"/>
      <c r="L783" s="178"/>
      <c r="M783" s="179"/>
      <c r="N783" s="160"/>
      <c r="O783" s="180"/>
      <c r="P783" s="160"/>
      <c r="Q783" s="196" t="s">
        <v>69</v>
      </c>
      <c r="R783" s="182" t="s">
        <v>98</v>
      </c>
      <c r="S783" s="183" t="s">
        <v>217</v>
      </c>
      <c r="T783" s="183"/>
      <c r="U783" s="186" t="s">
        <v>98</v>
      </c>
      <c r="V783" s="183" t="s">
        <v>258</v>
      </c>
      <c r="W783" s="183"/>
      <c r="X783" s="186" t="s">
        <v>98</v>
      </c>
      <c r="Y783" s="183" t="s">
        <v>315</v>
      </c>
      <c r="Z783" s="204"/>
      <c r="AA783" s="186" t="s">
        <v>98</v>
      </c>
      <c r="AB783" s="183" t="s">
        <v>259</v>
      </c>
      <c r="AC783" s="204"/>
      <c r="AD783" s="204"/>
      <c r="AE783" s="204"/>
      <c r="AF783" s="204"/>
      <c r="AG783" s="247"/>
      <c r="AH783" s="194"/>
      <c r="AI783" s="189"/>
      <c r="AJ783" s="189"/>
      <c r="AK783" s="190"/>
      <c r="AL783" s="1261"/>
      <c r="AM783" s="1261"/>
      <c r="AN783" s="1261"/>
      <c r="AO783" s="1261"/>
    </row>
    <row r="784" spans="1:41" ht="18.75" hidden="1" customHeight="1">
      <c r="A784" s="135" t="s">
        <v>196</v>
      </c>
      <c r="B784" s="135" t="s">
        <v>132</v>
      </c>
      <c r="C784" s="135" t="s">
        <v>196</v>
      </c>
      <c r="D784" s="135" t="s">
        <v>196</v>
      </c>
      <c r="E784" s="135" t="s">
        <v>196</v>
      </c>
      <c r="F784" s="135" t="s">
        <v>132</v>
      </c>
      <c r="G784" s="135" t="s">
        <v>196</v>
      </c>
      <c r="H784" s="135" t="s">
        <v>196</v>
      </c>
      <c r="I784" s="135" t="s">
        <v>196</v>
      </c>
      <c r="J784" s="275"/>
      <c r="K784" s="276"/>
      <c r="L784" s="178"/>
      <c r="M784" s="179"/>
      <c r="N784" s="160"/>
      <c r="O784" s="180"/>
      <c r="P784" s="160"/>
      <c r="Q784" s="1257" t="s">
        <v>414</v>
      </c>
      <c r="R784" s="1291" t="s">
        <v>98</v>
      </c>
      <c r="S784" s="1292" t="s">
        <v>217</v>
      </c>
      <c r="T784" s="1292"/>
      <c r="U784" s="1293" t="s">
        <v>98</v>
      </c>
      <c r="V784" s="1292" t="s">
        <v>232</v>
      </c>
      <c r="W784" s="1292"/>
      <c r="X784" s="206"/>
      <c r="Y784" s="206"/>
      <c r="Z784" s="206"/>
      <c r="AA784" s="206"/>
      <c r="AB784" s="206"/>
      <c r="AC784" s="206"/>
      <c r="AD784" s="206"/>
      <c r="AE784" s="206"/>
      <c r="AF784" s="206"/>
      <c r="AG784" s="251"/>
      <c r="AH784" s="194"/>
      <c r="AI784" s="189"/>
      <c r="AJ784" s="189"/>
      <c r="AK784" s="190"/>
      <c r="AL784" s="1261"/>
      <c r="AM784" s="1261"/>
      <c r="AN784" s="1261"/>
      <c r="AO784" s="1261"/>
    </row>
    <row r="785" spans="1:41" ht="18.75" hidden="1" customHeight="1">
      <c r="A785" s="135" t="s">
        <v>196</v>
      </c>
      <c r="B785" s="135" t="s">
        <v>132</v>
      </c>
      <c r="C785" s="135" t="s">
        <v>196</v>
      </c>
      <c r="D785" s="135" t="s">
        <v>196</v>
      </c>
      <c r="E785" s="135" t="s">
        <v>196</v>
      </c>
      <c r="F785" s="135" t="s">
        <v>132</v>
      </c>
      <c r="G785" s="135" t="s">
        <v>196</v>
      </c>
      <c r="H785" s="135" t="s">
        <v>196</v>
      </c>
      <c r="I785" s="135" t="s">
        <v>196</v>
      </c>
      <c r="J785" s="275"/>
      <c r="K785" s="276"/>
      <c r="L785" s="178"/>
      <c r="M785" s="179"/>
      <c r="N785" s="160"/>
      <c r="O785" s="180"/>
      <c r="P785" s="160"/>
      <c r="Q785" s="1279"/>
      <c r="R785" s="1291"/>
      <c r="S785" s="1292"/>
      <c r="T785" s="1292"/>
      <c r="U785" s="1293"/>
      <c r="V785" s="1292"/>
      <c r="W785" s="1292"/>
      <c r="X785" s="199"/>
      <c r="Y785" s="199"/>
      <c r="Z785" s="199"/>
      <c r="AA785" s="199"/>
      <c r="AB785" s="199"/>
      <c r="AC785" s="199"/>
      <c r="AD785" s="199"/>
      <c r="AE785" s="199"/>
      <c r="AF785" s="199"/>
      <c r="AG785" s="252"/>
      <c r="AH785" s="194"/>
      <c r="AI785" s="189"/>
      <c r="AJ785" s="189"/>
      <c r="AK785" s="190"/>
      <c r="AL785" s="1261"/>
      <c r="AM785" s="1261"/>
      <c r="AN785" s="1261"/>
      <c r="AO785" s="1261"/>
    </row>
    <row r="786" spans="1:41" ht="18.75" hidden="1" customHeight="1">
      <c r="A786" s="135" t="s">
        <v>196</v>
      </c>
      <c r="B786" s="135" t="s">
        <v>132</v>
      </c>
      <c r="C786" s="135" t="s">
        <v>196</v>
      </c>
      <c r="D786" s="135" t="s">
        <v>196</v>
      </c>
      <c r="E786" s="135" t="s">
        <v>196</v>
      </c>
      <c r="F786" s="135" t="s">
        <v>132</v>
      </c>
      <c r="G786" s="135" t="s">
        <v>196</v>
      </c>
      <c r="H786" s="135" t="s">
        <v>196</v>
      </c>
      <c r="I786" s="135" t="s">
        <v>196</v>
      </c>
      <c r="J786" s="176"/>
      <c r="K786" s="177"/>
      <c r="L786" s="178"/>
      <c r="M786" s="179"/>
      <c r="N786" s="160"/>
      <c r="O786" s="180"/>
      <c r="P786" s="191"/>
      <c r="Q786" s="1257" t="s">
        <v>260</v>
      </c>
      <c r="R786" s="205" t="s">
        <v>98</v>
      </c>
      <c r="S786" s="206" t="s">
        <v>217</v>
      </c>
      <c r="T786" s="206"/>
      <c r="U786" s="207"/>
      <c r="V786" s="208"/>
      <c r="W786" s="208"/>
      <c r="X786" s="207"/>
      <c r="Y786" s="208"/>
      <c r="Z786" s="209"/>
      <c r="AA786" s="207"/>
      <c r="AB786" s="208"/>
      <c r="AC786" s="209"/>
      <c r="AD786" s="210" t="s">
        <v>98</v>
      </c>
      <c r="AE786" s="206" t="s">
        <v>261</v>
      </c>
      <c r="AF786" s="202"/>
      <c r="AG786" s="203"/>
      <c r="AH786" s="189"/>
      <c r="AI786" s="189"/>
      <c r="AJ786" s="189"/>
      <c r="AK786" s="190"/>
      <c r="AL786" s="1261"/>
      <c r="AM786" s="1261"/>
      <c r="AN786" s="1261"/>
      <c r="AO786" s="1261"/>
    </row>
    <row r="787" spans="1:41" ht="18.75" hidden="1" customHeight="1">
      <c r="A787" s="135" t="s">
        <v>196</v>
      </c>
      <c r="B787" s="135" t="s">
        <v>132</v>
      </c>
      <c r="C787" s="135" t="s">
        <v>196</v>
      </c>
      <c r="D787" s="135" t="s">
        <v>196</v>
      </c>
      <c r="E787" s="135" t="s">
        <v>196</v>
      </c>
      <c r="F787" s="135" t="s">
        <v>132</v>
      </c>
      <c r="G787" s="135" t="s">
        <v>196</v>
      </c>
      <c r="H787" s="135" t="s">
        <v>196</v>
      </c>
      <c r="I787" s="135" t="s">
        <v>196</v>
      </c>
      <c r="J787" s="176"/>
      <c r="K787" s="177"/>
      <c r="L787" s="178"/>
      <c r="M787" s="179"/>
      <c r="N787" s="160"/>
      <c r="O787" s="180"/>
      <c r="P787" s="191"/>
      <c r="Q787" s="1258"/>
      <c r="R787" s="157" t="s">
        <v>98</v>
      </c>
      <c r="S787" s="158" t="s">
        <v>262</v>
      </c>
      <c r="T787" s="158"/>
      <c r="U787" s="150"/>
      <c r="V787" s="150" t="s">
        <v>98</v>
      </c>
      <c r="W787" s="158" t="s">
        <v>263</v>
      </c>
      <c r="X787" s="150"/>
      <c r="Y787" s="150"/>
      <c r="Z787" s="150" t="s">
        <v>98</v>
      </c>
      <c r="AA787" s="158" t="s">
        <v>264</v>
      </c>
      <c r="AB787" s="137"/>
      <c r="AC787" s="158"/>
      <c r="AD787" s="150" t="s">
        <v>98</v>
      </c>
      <c r="AE787" s="158" t="s">
        <v>265</v>
      </c>
      <c r="AF787" s="211"/>
      <c r="AG787" s="212"/>
      <c r="AH787" s="189"/>
      <c r="AI787" s="189"/>
      <c r="AJ787" s="189"/>
      <c r="AK787" s="190"/>
      <c r="AL787" s="1261"/>
      <c r="AM787" s="1261"/>
      <c r="AN787" s="1261"/>
      <c r="AO787" s="1261"/>
    </row>
    <row r="788" spans="1:41" ht="18.75" hidden="1" customHeight="1">
      <c r="A788" s="135" t="s">
        <v>196</v>
      </c>
      <c r="B788" s="135" t="s">
        <v>132</v>
      </c>
      <c r="C788" s="135" t="s">
        <v>196</v>
      </c>
      <c r="D788" s="135" t="s">
        <v>196</v>
      </c>
      <c r="E788" s="135" t="s">
        <v>196</v>
      </c>
      <c r="F788" s="135" t="s">
        <v>132</v>
      </c>
      <c r="G788" s="135" t="s">
        <v>196</v>
      </c>
      <c r="H788" s="135" t="s">
        <v>196</v>
      </c>
      <c r="I788" s="135" t="s">
        <v>196</v>
      </c>
      <c r="J788" s="176"/>
      <c r="K788" s="177"/>
      <c r="L788" s="178"/>
      <c r="M788" s="179"/>
      <c r="N788" s="160"/>
      <c r="O788" s="180"/>
      <c r="P788" s="191"/>
      <c r="Q788" s="1258"/>
      <c r="R788" s="157" t="s">
        <v>98</v>
      </c>
      <c r="S788" s="158" t="s">
        <v>266</v>
      </c>
      <c r="T788" s="158"/>
      <c r="U788" s="150"/>
      <c r="V788" s="150" t="s">
        <v>98</v>
      </c>
      <c r="W788" s="158" t="s">
        <v>267</v>
      </c>
      <c r="X788" s="150"/>
      <c r="Y788" s="150"/>
      <c r="Z788" s="150" t="s">
        <v>98</v>
      </c>
      <c r="AA788" s="158" t="s">
        <v>268</v>
      </c>
      <c r="AB788" s="137"/>
      <c r="AC788" s="158"/>
      <c r="AD788" s="150" t="s">
        <v>98</v>
      </c>
      <c r="AE788" s="158" t="s">
        <v>269</v>
      </c>
      <c r="AF788" s="211"/>
      <c r="AG788" s="212"/>
      <c r="AH788" s="189"/>
      <c r="AI788" s="189"/>
      <c r="AJ788" s="189"/>
      <c r="AK788" s="190"/>
      <c r="AL788" s="1261"/>
      <c r="AM788" s="1261"/>
      <c r="AN788" s="1261"/>
      <c r="AO788" s="1261"/>
    </row>
    <row r="789" spans="1:41" ht="18.75" hidden="1" customHeight="1">
      <c r="A789" s="135" t="s">
        <v>196</v>
      </c>
      <c r="B789" s="135" t="s">
        <v>132</v>
      </c>
      <c r="C789" s="135" t="s">
        <v>196</v>
      </c>
      <c r="D789" s="135" t="s">
        <v>196</v>
      </c>
      <c r="E789" s="135" t="s">
        <v>196</v>
      </c>
      <c r="F789" s="135" t="s">
        <v>132</v>
      </c>
      <c r="G789" s="135" t="s">
        <v>196</v>
      </c>
      <c r="H789" s="135" t="s">
        <v>196</v>
      </c>
      <c r="I789" s="135" t="s">
        <v>196</v>
      </c>
      <c r="J789" s="176"/>
      <c r="K789" s="177"/>
      <c r="L789" s="178"/>
      <c r="M789" s="179"/>
      <c r="N789" s="160"/>
      <c r="O789" s="180"/>
      <c r="P789" s="191"/>
      <c r="Q789" s="1258"/>
      <c r="R789" s="157" t="s">
        <v>98</v>
      </c>
      <c r="S789" s="158" t="s">
        <v>270</v>
      </c>
      <c r="T789" s="158"/>
      <c r="U789" s="150"/>
      <c r="V789" s="150" t="s">
        <v>98</v>
      </c>
      <c r="W789" s="158" t="s">
        <v>271</v>
      </c>
      <c r="X789" s="150"/>
      <c r="Y789" s="150"/>
      <c r="Z789" s="150" t="s">
        <v>98</v>
      </c>
      <c r="AA789" s="158" t="s">
        <v>272</v>
      </c>
      <c r="AB789" s="137"/>
      <c r="AC789" s="158"/>
      <c r="AD789" s="150" t="s">
        <v>98</v>
      </c>
      <c r="AE789" s="158" t="s">
        <v>273</v>
      </c>
      <c r="AF789" s="211"/>
      <c r="AG789" s="212"/>
      <c r="AH789" s="189"/>
      <c r="AI789" s="189"/>
      <c r="AJ789" s="189"/>
      <c r="AK789" s="190"/>
      <c r="AL789" s="1261"/>
      <c r="AM789" s="1261"/>
      <c r="AN789" s="1261"/>
      <c r="AO789" s="1261"/>
    </row>
    <row r="790" spans="1:41" ht="18.75" hidden="1" customHeight="1">
      <c r="A790" s="148" t="s">
        <v>196</v>
      </c>
      <c r="B790" s="148" t="s">
        <v>132</v>
      </c>
      <c r="C790" s="148" t="s">
        <v>196</v>
      </c>
      <c r="D790" s="148" t="s">
        <v>196</v>
      </c>
      <c r="E790" s="148" t="s">
        <v>196</v>
      </c>
      <c r="F790" s="148" t="s">
        <v>132</v>
      </c>
      <c r="G790" s="148" t="s">
        <v>196</v>
      </c>
      <c r="H790" s="148" t="s">
        <v>196</v>
      </c>
      <c r="I790" s="149" t="s">
        <v>196</v>
      </c>
      <c r="J790" s="176"/>
      <c r="K790" s="177"/>
      <c r="L790" s="178"/>
      <c r="M790" s="179"/>
      <c r="N790" s="160"/>
      <c r="O790" s="180"/>
      <c r="P790" s="191"/>
      <c r="Q790" s="1258"/>
      <c r="R790" s="157" t="s">
        <v>98</v>
      </c>
      <c r="S790" s="158" t="s">
        <v>274</v>
      </c>
      <c r="T790" s="158"/>
      <c r="U790" s="150"/>
      <c r="V790" s="150" t="s">
        <v>98</v>
      </c>
      <c r="W790" s="158" t="s">
        <v>275</v>
      </c>
      <c r="X790" s="150"/>
      <c r="Y790" s="150"/>
      <c r="Z790" s="150" t="s">
        <v>98</v>
      </c>
      <c r="AA790" s="158" t="s">
        <v>276</v>
      </c>
      <c r="AB790" s="137"/>
      <c r="AC790" s="158"/>
      <c r="AD790" s="150" t="s">
        <v>98</v>
      </c>
      <c r="AE790" s="158" t="s">
        <v>277</v>
      </c>
      <c r="AF790" s="211"/>
      <c r="AG790" s="212"/>
      <c r="AH790" s="189"/>
      <c r="AI790" s="189"/>
      <c r="AJ790" s="189"/>
      <c r="AK790" s="190"/>
      <c r="AL790" s="1261"/>
      <c r="AM790" s="1261"/>
      <c r="AN790" s="1261"/>
      <c r="AO790" s="1261"/>
    </row>
    <row r="791" spans="1:41" ht="18.75" hidden="1" customHeight="1">
      <c r="A791" s="155" t="s">
        <v>196</v>
      </c>
      <c r="B791" s="155" t="s">
        <v>132</v>
      </c>
      <c r="C791" s="155" t="s">
        <v>196</v>
      </c>
      <c r="D791" s="155" t="s">
        <v>196</v>
      </c>
      <c r="E791" s="155" t="s">
        <v>196</v>
      </c>
      <c r="F791" s="155" t="s">
        <v>132</v>
      </c>
      <c r="G791" s="155" t="s">
        <v>196</v>
      </c>
      <c r="H791" s="155" t="s">
        <v>196</v>
      </c>
      <c r="I791" s="156" t="s">
        <v>196</v>
      </c>
      <c r="J791" s="213"/>
      <c r="K791" s="214"/>
      <c r="L791" s="215"/>
      <c r="M791" s="216"/>
      <c r="N791" s="217"/>
      <c r="O791" s="218"/>
      <c r="P791" s="219"/>
      <c r="Q791" s="1259"/>
      <c r="R791" s="220" t="s">
        <v>98</v>
      </c>
      <c r="S791" s="221" t="s">
        <v>278</v>
      </c>
      <c r="T791" s="221"/>
      <c r="U791" s="222"/>
      <c r="V791" s="222"/>
      <c r="W791" s="221"/>
      <c r="X791" s="222"/>
      <c r="Y791" s="222"/>
      <c r="Z791" s="222"/>
      <c r="AA791" s="221"/>
      <c r="AB791" s="223"/>
      <c r="AC791" s="221"/>
      <c r="AD791" s="222"/>
      <c r="AE791" s="221"/>
      <c r="AF791" s="224"/>
      <c r="AG791" s="225"/>
      <c r="AH791" s="226"/>
      <c r="AI791" s="226"/>
      <c r="AJ791" s="226"/>
      <c r="AK791" s="227"/>
      <c r="AL791" s="1262"/>
      <c r="AM791" s="1262"/>
      <c r="AN791" s="1262"/>
      <c r="AO791" s="1262"/>
    </row>
    <row r="792" spans="1:41" ht="18.75" hidden="1" customHeight="1">
      <c r="A792" s="135" t="s">
        <v>196</v>
      </c>
      <c r="B792" s="135" t="s">
        <v>132</v>
      </c>
      <c r="C792" s="135" t="s">
        <v>196</v>
      </c>
      <c r="D792" s="135" t="s">
        <v>196</v>
      </c>
      <c r="E792" s="135" t="s">
        <v>196</v>
      </c>
      <c r="F792" s="135" t="s">
        <v>132</v>
      </c>
      <c r="G792" s="135" t="s">
        <v>196</v>
      </c>
      <c r="H792" s="135" t="s">
        <v>196</v>
      </c>
      <c r="I792" s="135" t="s">
        <v>196</v>
      </c>
      <c r="J792" s="273"/>
      <c r="K792" s="274"/>
      <c r="L792" s="163"/>
      <c r="M792" s="164"/>
      <c r="N792" s="153"/>
      <c r="O792" s="165"/>
      <c r="P792" s="153"/>
      <c r="Q792" s="1272" t="s">
        <v>281</v>
      </c>
      <c r="R792" s="174" t="s">
        <v>98</v>
      </c>
      <c r="S792" s="151" t="s">
        <v>282</v>
      </c>
      <c r="T792" s="253"/>
      <c r="U792" s="269"/>
      <c r="V792" s="255" t="s">
        <v>98</v>
      </c>
      <c r="W792" s="151" t="s">
        <v>348</v>
      </c>
      <c r="X792" s="254"/>
      <c r="Y792" s="254"/>
      <c r="Z792" s="255" t="s">
        <v>98</v>
      </c>
      <c r="AA792" s="151" t="s">
        <v>349</v>
      </c>
      <c r="AB792" s="254"/>
      <c r="AC792" s="254"/>
      <c r="AD792" s="255" t="s">
        <v>98</v>
      </c>
      <c r="AE792" s="151" t="s">
        <v>350</v>
      </c>
      <c r="AF792" s="254"/>
      <c r="AG792" s="256"/>
      <c r="AH792" s="255" t="s">
        <v>98</v>
      </c>
      <c r="AI792" s="151" t="s">
        <v>220</v>
      </c>
      <c r="AJ792" s="151"/>
      <c r="AK792" s="175"/>
      <c r="AL792" s="1260"/>
      <c r="AM792" s="1260"/>
      <c r="AN792" s="1260"/>
      <c r="AO792" s="1260"/>
    </row>
    <row r="793" spans="1:41" ht="18.75" hidden="1" customHeight="1">
      <c r="A793" s="135" t="s">
        <v>196</v>
      </c>
      <c r="B793" s="135" t="s">
        <v>132</v>
      </c>
      <c r="C793" s="135" t="s">
        <v>196</v>
      </c>
      <c r="D793" s="135" t="s">
        <v>196</v>
      </c>
      <c r="E793" s="135" t="s">
        <v>196</v>
      </c>
      <c r="F793" s="135" t="s">
        <v>132</v>
      </c>
      <c r="G793" s="135" t="s">
        <v>196</v>
      </c>
      <c r="H793" s="135" t="s">
        <v>196</v>
      </c>
      <c r="I793" s="135" t="s">
        <v>196</v>
      </c>
      <c r="J793" s="275"/>
      <c r="K793" s="276"/>
      <c r="L793" s="178"/>
      <c r="M793" s="179"/>
      <c r="N793" s="160"/>
      <c r="O793" s="180"/>
      <c r="P793" s="160"/>
      <c r="Q793" s="1265"/>
      <c r="R793" s="237" t="s">
        <v>98</v>
      </c>
      <c r="S793" s="199" t="s">
        <v>351</v>
      </c>
      <c r="T793" s="238"/>
      <c r="U793" s="266"/>
      <c r="V793" s="239" t="s">
        <v>98</v>
      </c>
      <c r="W793" s="199" t="s">
        <v>283</v>
      </c>
      <c r="X793" s="244"/>
      <c r="Y793" s="244"/>
      <c r="Z793" s="244"/>
      <c r="AA793" s="244"/>
      <c r="AB793" s="244"/>
      <c r="AC793" s="244"/>
      <c r="AD793" s="244"/>
      <c r="AE793" s="244"/>
      <c r="AF793" s="244"/>
      <c r="AG793" s="245"/>
      <c r="AH793" s="150" t="s">
        <v>98</v>
      </c>
      <c r="AI793" s="158" t="s">
        <v>224</v>
      </c>
      <c r="AJ793" s="189"/>
      <c r="AK793" s="190"/>
      <c r="AL793" s="1296"/>
      <c r="AM793" s="1296"/>
      <c r="AN793" s="1296"/>
      <c r="AO793" s="1296"/>
    </row>
    <row r="794" spans="1:41" ht="18.75" hidden="1" customHeight="1">
      <c r="A794" s="135" t="s">
        <v>196</v>
      </c>
      <c r="B794" s="135" t="s">
        <v>132</v>
      </c>
      <c r="C794" s="135" t="s">
        <v>196</v>
      </c>
      <c r="D794" s="135" t="s">
        <v>196</v>
      </c>
      <c r="E794" s="135" t="s">
        <v>196</v>
      </c>
      <c r="F794" s="135" t="s">
        <v>132</v>
      </c>
      <c r="G794" s="135" t="s">
        <v>196</v>
      </c>
      <c r="H794" s="135" t="s">
        <v>196</v>
      </c>
      <c r="I794" s="135" t="s">
        <v>196</v>
      </c>
      <c r="J794" s="275"/>
      <c r="K794" s="276"/>
      <c r="L794" s="178"/>
      <c r="M794" s="179"/>
      <c r="N794" s="160"/>
      <c r="O794" s="180"/>
      <c r="P794" s="160"/>
      <c r="Q794" s="1263" t="s">
        <v>216</v>
      </c>
      <c r="R794" s="205" t="s">
        <v>98</v>
      </c>
      <c r="S794" s="206" t="s">
        <v>217</v>
      </c>
      <c r="T794" s="206"/>
      <c r="U794" s="249"/>
      <c r="V794" s="210" t="s">
        <v>98</v>
      </c>
      <c r="W794" s="206" t="s">
        <v>316</v>
      </c>
      <c r="X794" s="206"/>
      <c r="Y794" s="249"/>
      <c r="Z794" s="210" t="s">
        <v>98</v>
      </c>
      <c r="AA794" s="241" t="s">
        <v>352</v>
      </c>
      <c r="AB794" s="241"/>
      <c r="AC794" s="241"/>
      <c r="AD794" s="202"/>
      <c r="AE794" s="249"/>
      <c r="AF794" s="241"/>
      <c r="AG794" s="203"/>
      <c r="AH794" s="194"/>
      <c r="AI794" s="189"/>
      <c r="AJ794" s="189"/>
      <c r="AK794" s="190"/>
      <c r="AL794" s="1261"/>
      <c r="AM794" s="1261"/>
      <c r="AN794" s="1261"/>
      <c r="AO794" s="1261"/>
    </row>
    <row r="795" spans="1:41" ht="18.75" hidden="1" customHeight="1">
      <c r="A795" s="135" t="s">
        <v>196</v>
      </c>
      <c r="B795" s="135" t="s">
        <v>132</v>
      </c>
      <c r="C795" s="135" t="s">
        <v>196</v>
      </c>
      <c r="D795" s="135" t="s">
        <v>196</v>
      </c>
      <c r="E795" s="135" t="s">
        <v>196</v>
      </c>
      <c r="F795" s="135" t="s">
        <v>132</v>
      </c>
      <c r="G795" s="135" t="s">
        <v>196</v>
      </c>
      <c r="H795" s="135" t="s">
        <v>196</v>
      </c>
      <c r="I795" s="135" t="s">
        <v>196</v>
      </c>
      <c r="J795" s="275"/>
      <c r="K795" s="276"/>
      <c r="L795" s="178"/>
      <c r="M795" s="179"/>
      <c r="N795" s="160"/>
      <c r="O795" s="180"/>
      <c r="P795" s="160"/>
      <c r="Q795" s="1265"/>
      <c r="R795" s="237" t="s">
        <v>98</v>
      </c>
      <c r="S795" s="244" t="s">
        <v>353</v>
      </c>
      <c r="T795" s="244"/>
      <c r="U795" s="244"/>
      <c r="V795" s="239" t="s">
        <v>98</v>
      </c>
      <c r="W795" s="244" t="s">
        <v>354</v>
      </c>
      <c r="X795" s="266"/>
      <c r="Y795" s="244"/>
      <c r="Z795" s="244"/>
      <c r="AA795" s="266"/>
      <c r="AB795" s="244"/>
      <c r="AC795" s="244"/>
      <c r="AD795" s="250"/>
      <c r="AE795" s="266"/>
      <c r="AF795" s="244"/>
      <c r="AG795" s="257"/>
      <c r="AH795" s="194"/>
      <c r="AI795" s="189"/>
      <c r="AJ795" s="189"/>
      <c r="AK795" s="190"/>
      <c r="AL795" s="1261"/>
      <c r="AM795" s="1261"/>
      <c r="AN795" s="1261"/>
      <c r="AO795" s="1261"/>
    </row>
    <row r="796" spans="1:41" ht="18.75" hidden="1" customHeight="1">
      <c r="A796" s="135" t="s">
        <v>196</v>
      </c>
      <c r="B796" s="135" t="s">
        <v>132</v>
      </c>
      <c r="C796" s="135" t="s">
        <v>196</v>
      </c>
      <c r="D796" s="135" t="s">
        <v>196</v>
      </c>
      <c r="E796" s="135" t="s">
        <v>196</v>
      </c>
      <c r="F796" s="135" t="s">
        <v>132</v>
      </c>
      <c r="G796" s="135" t="s">
        <v>196</v>
      </c>
      <c r="H796" s="135" t="s">
        <v>196</v>
      </c>
      <c r="I796" s="135" t="s">
        <v>196</v>
      </c>
      <c r="J796" s="275"/>
      <c r="K796" s="276"/>
      <c r="L796" s="178"/>
      <c r="M796" s="179"/>
      <c r="N796" s="160"/>
      <c r="O796" s="180"/>
      <c r="P796" s="160"/>
      <c r="Q796" s="198" t="s">
        <v>24</v>
      </c>
      <c r="R796" s="182" t="s">
        <v>98</v>
      </c>
      <c r="S796" s="183" t="s">
        <v>285</v>
      </c>
      <c r="T796" s="184"/>
      <c r="U796" s="185"/>
      <c r="V796" s="186" t="s">
        <v>98</v>
      </c>
      <c r="W796" s="183" t="s">
        <v>286</v>
      </c>
      <c r="X796" s="187"/>
      <c r="Y796" s="187"/>
      <c r="Z796" s="187"/>
      <c r="AA796" s="187"/>
      <c r="AB796" s="187"/>
      <c r="AC796" s="187"/>
      <c r="AD796" s="187"/>
      <c r="AE796" s="187"/>
      <c r="AF796" s="187"/>
      <c r="AG796" s="193"/>
      <c r="AH796" s="194"/>
      <c r="AI796" s="189"/>
      <c r="AJ796" s="189"/>
      <c r="AK796" s="190"/>
      <c r="AL796" s="1261"/>
      <c r="AM796" s="1261"/>
      <c r="AN796" s="1261"/>
      <c r="AO796" s="1261"/>
    </row>
    <row r="797" spans="1:41" ht="19.5" hidden="1" customHeight="1">
      <c r="A797" s="135" t="s">
        <v>196</v>
      </c>
      <c r="B797" s="135" t="s">
        <v>132</v>
      </c>
      <c r="C797" s="135" t="s">
        <v>196</v>
      </c>
      <c r="D797" s="135" t="s">
        <v>196</v>
      </c>
      <c r="E797" s="135" t="s">
        <v>196</v>
      </c>
      <c r="F797" s="135" t="s">
        <v>132</v>
      </c>
      <c r="G797" s="135" t="s">
        <v>196</v>
      </c>
      <c r="H797" s="135" t="s">
        <v>196</v>
      </c>
      <c r="I797" s="135" t="s">
        <v>196</v>
      </c>
      <c r="J797" s="176"/>
      <c r="K797" s="177"/>
      <c r="L797" s="178"/>
      <c r="M797" s="179"/>
      <c r="N797" s="160"/>
      <c r="O797" s="180"/>
      <c r="P797" s="191"/>
      <c r="Q797" s="192" t="s">
        <v>225</v>
      </c>
      <c r="R797" s="182" t="s">
        <v>98</v>
      </c>
      <c r="S797" s="183" t="s">
        <v>222</v>
      </c>
      <c r="T797" s="184"/>
      <c r="U797" s="185"/>
      <c r="V797" s="186" t="s">
        <v>98</v>
      </c>
      <c r="W797" s="183" t="s">
        <v>226</v>
      </c>
      <c r="X797" s="186"/>
      <c r="Y797" s="183"/>
      <c r="Z797" s="187"/>
      <c r="AA797" s="187"/>
      <c r="AB797" s="187"/>
      <c r="AC797" s="187"/>
      <c r="AD797" s="187"/>
      <c r="AE797" s="187"/>
      <c r="AF797" s="187"/>
      <c r="AG797" s="193"/>
      <c r="AH797" s="189"/>
      <c r="AI797" s="189"/>
      <c r="AJ797" s="189"/>
      <c r="AK797" s="190"/>
      <c r="AL797" s="1261"/>
      <c r="AM797" s="1261"/>
      <c r="AN797" s="1261"/>
      <c r="AO797" s="1261"/>
    </row>
    <row r="798" spans="1:41" ht="19.5" hidden="1" customHeight="1">
      <c r="A798" s="135" t="s">
        <v>196</v>
      </c>
      <c r="B798" s="135" t="s">
        <v>132</v>
      </c>
      <c r="C798" s="135" t="s">
        <v>196</v>
      </c>
      <c r="D798" s="135" t="s">
        <v>196</v>
      </c>
      <c r="E798" s="135" t="s">
        <v>196</v>
      </c>
      <c r="F798" s="135" t="s">
        <v>132</v>
      </c>
      <c r="G798" s="135" t="s">
        <v>196</v>
      </c>
      <c r="H798" s="135" t="s">
        <v>196</v>
      </c>
      <c r="I798" s="135" t="s">
        <v>196</v>
      </c>
      <c r="J798" s="176"/>
      <c r="K798" s="177"/>
      <c r="L798" s="178"/>
      <c r="M798" s="179"/>
      <c r="N798" s="160"/>
      <c r="O798" s="180"/>
      <c r="P798" s="191"/>
      <c r="Q798" s="192" t="s">
        <v>227</v>
      </c>
      <c r="R798" s="182" t="s">
        <v>98</v>
      </c>
      <c r="S798" s="183" t="s">
        <v>222</v>
      </c>
      <c r="T798" s="184"/>
      <c r="U798" s="185"/>
      <c r="V798" s="186" t="s">
        <v>98</v>
      </c>
      <c r="W798" s="183" t="s">
        <v>226</v>
      </c>
      <c r="X798" s="186"/>
      <c r="Y798" s="183"/>
      <c r="Z798" s="187"/>
      <c r="AA798" s="187"/>
      <c r="AB798" s="187"/>
      <c r="AC798" s="187"/>
      <c r="AD798" s="187"/>
      <c r="AE798" s="187"/>
      <c r="AF798" s="187"/>
      <c r="AG798" s="193"/>
      <c r="AH798" s="189"/>
      <c r="AI798" s="189"/>
      <c r="AJ798" s="189"/>
      <c r="AK798" s="190"/>
      <c r="AL798" s="1261"/>
      <c r="AM798" s="1261"/>
      <c r="AN798" s="1261"/>
      <c r="AO798" s="1261"/>
    </row>
    <row r="799" spans="1:41" ht="18.75" hidden="1" customHeight="1">
      <c r="A799" s="135" t="s">
        <v>196</v>
      </c>
      <c r="B799" s="135" t="s">
        <v>132</v>
      </c>
      <c r="C799" s="135" t="s">
        <v>196</v>
      </c>
      <c r="D799" s="135" t="s">
        <v>196</v>
      </c>
      <c r="E799" s="135" t="s">
        <v>196</v>
      </c>
      <c r="F799" s="135" t="s">
        <v>132</v>
      </c>
      <c r="G799" s="135" t="s">
        <v>196</v>
      </c>
      <c r="H799" s="135" t="s">
        <v>196</v>
      </c>
      <c r="I799" s="135" t="s">
        <v>196</v>
      </c>
      <c r="J799" s="275"/>
      <c r="K799" s="276"/>
      <c r="L799" s="178"/>
      <c r="M799" s="179"/>
      <c r="N799" s="160"/>
      <c r="O799" s="180"/>
      <c r="P799" s="160"/>
      <c r="Q799" s="198" t="s">
        <v>356</v>
      </c>
      <c r="R799" s="182" t="s">
        <v>98</v>
      </c>
      <c r="S799" s="183" t="s">
        <v>282</v>
      </c>
      <c r="T799" s="184"/>
      <c r="U799" s="185"/>
      <c r="V799" s="186" t="s">
        <v>98</v>
      </c>
      <c r="W799" s="183" t="s">
        <v>358</v>
      </c>
      <c r="X799" s="187"/>
      <c r="Y799" s="187"/>
      <c r="Z799" s="187"/>
      <c r="AA799" s="187"/>
      <c r="AB799" s="187"/>
      <c r="AC799" s="187"/>
      <c r="AD799" s="187"/>
      <c r="AE799" s="187"/>
      <c r="AF799" s="187"/>
      <c r="AG799" s="193"/>
      <c r="AH799" s="194"/>
      <c r="AI799" s="189"/>
      <c r="AJ799" s="189"/>
      <c r="AK799" s="190"/>
      <c r="AL799" s="1261"/>
      <c r="AM799" s="1261"/>
      <c r="AN799" s="1261"/>
      <c r="AO799" s="1261"/>
    </row>
    <row r="800" spans="1:41" ht="18.75" hidden="1" customHeight="1">
      <c r="A800" s="135" t="s">
        <v>196</v>
      </c>
      <c r="B800" s="135" t="s">
        <v>132</v>
      </c>
      <c r="C800" s="135" t="s">
        <v>196</v>
      </c>
      <c r="D800" s="135" t="s">
        <v>196</v>
      </c>
      <c r="E800" s="135" t="s">
        <v>196</v>
      </c>
      <c r="F800" s="135" t="s">
        <v>132</v>
      </c>
      <c r="G800" s="135" t="s">
        <v>196</v>
      </c>
      <c r="H800" s="135" t="s">
        <v>196</v>
      </c>
      <c r="I800" s="135" t="s">
        <v>196</v>
      </c>
      <c r="J800" s="275"/>
      <c r="K800" s="276"/>
      <c r="L800" s="178"/>
      <c r="M800" s="179"/>
      <c r="N800" s="160"/>
      <c r="O800" s="180"/>
      <c r="P800" s="160"/>
      <c r="Q800" s="198" t="s">
        <v>359</v>
      </c>
      <c r="R800" s="182" t="s">
        <v>98</v>
      </c>
      <c r="S800" s="183" t="s">
        <v>282</v>
      </c>
      <c r="T800" s="184"/>
      <c r="U800" s="185"/>
      <c r="V800" s="186" t="s">
        <v>98</v>
      </c>
      <c r="W800" s="183" t="s">
        <v>358</v>
      </c>
      <c r="X800" s="187"/>
      <c r="Y800" s="187"/>
      <c r="Z800" s="187"/>
      <c r="AA800" s="187"/>
      <c r="AB800" s="187"/>
      <c r="AC800" s="187"/>
      <c r="AD800" s="187"/>
      <c r="AE800" s="187"/>
      <c r="AF800" s="187"/>
      <c r="AG800" s="193"/>
      <c r="AH800" s="194"/>
      <c r="AI800" s="189"/>
      <c r="AJ800" s="189"/>
      <c r="AK800" s="190"/>
      <c r="AL800" s="1261"/>
      <c r="AM800" s="1261"/>
      <c r="AN800" s="1261"/>
      <c r="AO800" s="1261"/>
    </row>
    <row r="801" spans="1:41" ht="18.75" hidden="1" customHeight="1">
      <c r="A801" s="135" t="s">
        <v>196</v>
      </c>
      <c r="B801" s="135" t="s">
        <v>132</v>
      </c>
      <c r="C801" s="135" t="s">
        <v>196</v>
      </c>
      <c r="D801" s="135" t="s">
        <v>196</v>
      </c>
      <c r="E801" s="135" t="s">
        <v>196</v>
      </c>
      <c r="F801" s="135" t="s">
        <v>132</v>
      </c>
      <c r="G801" s="135" t="s">
        <v>196</v>
      </c>
      <c r="H801" s="135" t="s">
        <v>196</v>
      </c>
      <c r="I801" s="135" t="s">
        <v>196</v>
      </c>
      <c r="J801" s="275"/>
      <c r="K801" s="276"/>
      <c r="L801" s="178"/>
      <c r="M801" s="179"/>
      <c r="N801" s="160"/>
      <c r="O801" s="180"/>
      <c r="P801" s="160"/>
      <c r="Q801" s="198" t="s">
        <v>403</v>
      </c>
      <c r="R801" s="182" t="s">
        <v>98</v>
      </c>
      <c r="S801" s="183" t="s">
        <v>217</v>
      </c>
      <c r="T801" s="184"/>
      <c r="U801" s="186" t="s">
        <v>98</v>
      </c>
      <c r="V801" s="183" t="s">
        <v>232</v>
      </c>
      <c r="W801" s="187"/>
      <c r="X801" s="187"/>
      <c r="Y801" s="187"/>
      <c r="Z801" s="187"/>
      <c r="AA801" s="187"/>
      <c r="AB801" s="187"/>
      <c r="AC801" s="187"/>
      <c r="AD801" s="187"/>
      <c r="AE801" s="187"/>
      <c r="AF801" s="187"/>
      <c r="AG801" s="193"/>
      <c r="AH801" s="194"/>
      <c r="AI801" s="189"/>
      <c r="AJ801" s="189"/>
      <c r="AK801" s="190"/>
      <c r="AL801" s="1261"/>
      <c r="AM801" s="1261"/>
      <c r="AN801" s="1261"/>
      <c r="AO801" s="1261"/>
    </row>
    <row r="802" spans="1:41" ht="18.75" hidden="1" customHeight="1">
      <c r="A802" s="135" t="s">
        <v>196</v>
      </c>
      <c r="B802" s="135" t="s">
        <v>132</v>
      </c>
      <c r="C802" s="135" t="s">
        <v>196</v>
      </c>
      <c r="D802" s="135" t="s">
        <v>196</v>
      </c>
      <c r="E802" s="135" t="s">
        <v>196</v>
      </c>
      <c r="F802" s="135" t="s">
        <v>132</v>
      </c>
      <c r="G802" s="135" t="s">
        <v>196</v>
      </c>
      <c r="H802" s="135" t="s">
        <v>196</v>
      </c>
      <c r="I802" s="135" t="s">
        <v>196</v>
      </c>
      <c r="J802" s="275"/>
      <c r="K802" s="276"/>
      <c r="L802" s="178"/>
      <c r="M802" s="179"/>
      <c r="N802" s="160"/>
      <c r="O802" s="180"/>
      <c r="P802" s="160"/>
      <c r="Q802" s="198" t="s">
        <v>406</v>
      </c>
      <c r="R802" s="182" t="s">
        <v>98</v>
      </c>
      <c r="S802" s="183" t="s">
        <v>285</v>
      </c>
      <c r="T802" s="184"/>
      <c r="U802" s="185"/>
      <c r="V802" s="186" t="s">
        <v>98</v>
      </c>
      <c r="W802" s="183" t="s">
        <v>286</v>
      </c>
      <c r="X802" s="187"/>
      <c r="Y802" s="187"/>
      <c r="Z802" s="187"/>
      <c r="AA802" s="187"/>
      <c r="AB802" s="187"/>
      <c r="AC802" s="187"/>
      <c r="AD802" s="187"/>
      <c r="AE802" s="187"/>
      <c r="AF802" s="187"/>
      <c r="AG802" s="193"/>
      <c r="AH802" s="194"/>
      <c r="AI802" s="189"/>
      <c r="AJ802" s="189"/>
      <c r="AK802" s="190"/>
      <c r="AL802" s="1261"/>
      <c r="AM802" s="1261"/>
      <c r="AN802" s="1261"/>
      <c r="AO802" s="1261"/>
    </row>
    <row r="803" spans="1:41" ht="19.5" hidden="1" customHeight="1">
      <c r="A803" s="135" t="s">
        <v>196</v>
      </c>
      <c r="B803" s="135" t="s">
        <v>132</v>
      </c>
      <c r="C803" s="135" t="s">
        <v>196</v>
      </c>
      <c r="D803" s="135" t="s">
        <v>196</v>
      </c>
      <c r="E803" s="135" t="s">
        <v>196</v>
      </c>
      <c r="F803" s="135" t="s">
        <v>132</v>
      </c>
      <c r="G803" s="135" t="s">
        <v>196</v>
      </c>
      <c r="H803" s="135" t="s">
        <v>196</v>
      </c>
      <c r="I803" s="135" t="s">
        <v>196</v>
      </c>
      <c r="J803" s="176"/>
      <c r="K803" s="177"/>
      <c r="L803" s="178"/>
      <c r="M803" s="179"/>
      <c r="N803" s="160"/>
      <c r="O803" s="180"/>
      <c r="P803" s="191"/>
      <c r="Q803" s="192" t="s">
        <v>50</v>
      </c>
      <c r="R803" s="182" t="s">
        <v>98</v>
      </c>
      <c r="S803" s="183" t="s">
        <v>217</v>
      </c>
      <c r="T803" s="183"/>
      <c r="U803" s="186" t="s">
        <v>98</v>
      </c>
      <c r="V803" s="183" t="s">
        <v>232</v>
      </c>
      <c r="W803" s="183"/>
      <c r="X803" s="187"/>
      <c r="Y803" s="183"/>
      <c r="Z803" s="187"/>
      <c r="AA803" s="187"/>
      <c r="AB803" s="187"/>
      <c r="AC803" s="187"/>
      <c r="AD803" s="187"/>
      <c r="AE803" s="187"/>
      <c r="AF803" s="187"/>
      <c r="AG803" s="193"/>
      <c r="AH803" s="189"/>
      <c r="AI803" s="189"/>
      <c r="AJ803" s="189"/>
      <c r="AK803" s="190"/>
      <c r="AL803" s="1261"/>
      <c r="AM803" s="1261"/>
      <c r="AN803" s="1261"/>
      <c r="AO803" s="1261"/>
    </row>
    <row r="804" spans="1:41" ht="18.75" hidden="1" customHeight="1">
      <c r="A804" s="135" t="s">
        <v>196</v>
      </c>
      <c r="B804" s="135" t="s">
        <v>132</v>
      </c>
      <c r="C804" s="135" t="s">
        <v>196</v>
      </c>
      <c r="D804" s="135" t="s">
        <v>196</v>
      </c>
      <c r="E804" s="135" t="s">
        <v>196</v>
      </c>
      <c r="F804" s="135" t="s">
        <v>132</v>
      </c>
      <c r="G804" s="135" t="s">
        <v>196</v>
      </c>
      <c r="H804" s="135" t="s">
        <v>196</v>
      </c>
      <c r="I804" s="135" t="s">
        <v>196</v>
      </c>
      <c r="J804" s="275"/>
      <c r="K804" s="276"/>
      <c r="L804" s="178"/>
      <c r="M804" s="179"/>
      <c r="N804" s="160"/>
      <c r="O804" s="180"/>
      <c r="P804" s="160"/>
      <c r="Q804" s="198" t="s">
        <v>309</v>
      </c>
      <c r="R804" s="182" t="s">
        <v>98</v>
      </c>
      <c r="S804" s="183" t="s">
        <v>217</v>
      </c>
      <c r="T804" s="184"/>
      <c r="U804" s="186" t="s">
        <v>98</v>
      </c>
      <c r="V804" s="183" t="s">
        <v>232</v>
      </c>
      <c r="W804" s="187"/>
      <c r="X804" s="187"/>
      <c r="Y804" s="187"/>
      <c r="Z804" s="187"/>
      <c r="AA804" s="187"/>
      <c r="AB804" s="187"/>
      <c r="AC804" s="187"/>
      <c r="AD804" s="187"/>
      <c r="AE804" s="187"/>
      <c r="AF804" s="187"/>
      <c r="AG804" s="193"/>
      <c r="AH804" s="194"/>
      <c r="AI804" s="189"/>
      <c r="AJ804" s="189"/>
      <c r="AK804" s="190"/>
      <c r="AL804" s="1261"/>
      <c r="AM804" s="1261"/>
      <c r="AN804" s="1261"/>
      <c r="AO804" s="1261"/>
    </row>
    <row r="805" spans="1:41" ht="18.75" hidden="1" customHeight="1">
      <c r="A805" s="135" t="s">
        <v>196</v>
      </c>
      <c r="B805" s="135" t="s">
        <v>132</v>
      </c>
      <c r="C805" s="135" t="s">
        <v>196</v>
      </c>
      <c r="D805" s="135" t="s">
        <v>196</v>
      </c>
      <c r="E805" s="135" t="s">
        <v>196</v>
      </c>
      <c r="F805" s="135" t="s">
        <v>132</v>
      </c>
      <c r="G805" s="135" t="s">
        <v>196</v>
      </c>
      <c r="H805" s="135" t="s">
        <v>196</v>
      </c>
      <c r="I805" s="135" t="s">
        <v>196</v>
      </c>
      <c r="J805" s="275"/>
      <c r="K805" s="276"/>
      <c r="L805" s="178"/>
      <c r="M805" s="179"/>
      <c r="N805" s="160"/>
      <c r="O805" s="180"/>
      <c r="P805" s="160"/>
      <c r="Q805" s="198" t="s">
        <v>56</v>
      </c>
      <c r="R805" s="182" t="s">
        <v>98</v>
      </c>
      <c r="S805" s="183" t="s">
        <v>217</v>
      </c>
      <c r="T805" s="183"/>
      <c r="U805" s="186" t="s">
        <v>98</v>
      </c>
      <c r="V805" s="183" t="s">
        <v>229</v>
      </c>
      <c r="W805" s="183"/>
      <c r="X805" s="186" t="s">
        <v>98</v>
      </c>
      <c r="Y805" s="183" t="s">
        <v>230</v>
      </c>
      <c r="Z805" s="187"/>
      <c r="AA805" s="187"/>
      <c r="AB805" s="187"/>
      <c r="AC805" s="187"/>
      <c r="AD805" s="187"/>
      <c r="AE805" s="187"/>
      <c r="AF805" s="187"/>
      <c r="AG805" s="193"/>
      <c r="AH805" s="194"/>
      <c r="AI805" s="189"/>
      <c r="AJ805" s="189"/>
      <c r="AK805" s="190"/>
      <c r="AL805" s="1261"/>
      <c r="AM805" s="1261"/>
      <c r="AN805" s="1261"/>
      <c r="AO805" s="1261"/>
    </row>
    <row r="806" spans="1:41" ht="18.75" hidden="1" customHeight="1">
      <c r="A806" s="135" t="s">
        <v>196</v>
      </c>
      <c r="B806" s="135" t="s">
        <v>132</v>
      </c>
      <c r="C806" s="135" t="s">
        <v>196</v>
      </c>
      <c r="D806" s="135" t="s">
        <v>196</v>
      </c>
      <c r="E806" s="135" t="s">
        <v>196</v>
      </c>
      <c r="F806" s="135" t="s">
        <v>132</v>
      </c>
      <c r="G806" s="135" t="s">
        <v>196</v>
      </c>
      <c r="H806" s="135" t="s">
        <v>196</v>
      </c>
      <c r="I806" s="135" t="s">
        <v>196</v>
      </c>
      <c r="J806" s="157" t="s">
        <v>98</v>
      </c>
      <c r="K806" s="276" t="s">
        <v>471</v>
      </c>
      <c r="L806" s="178" t="s">
        <v>416</v>
      </c>
      <c r="M806" s="150" t="s">
        <v>98</v>
      </c>
      <c r="N806" s="160" t="s">
        <v>476</v>
      </c>
      <c r="O806" s="150" t="s">
        <v>98</v>
      </c>
      <c r="P806" s="160" t="s">
        <v>385</v>
      </c>
      <c r="Q806" s="198" t="s">
        <v>387</v>
      </c>
      <c r="R806" s="182" t="s">
        <v>98</v>
      </c>
      <c r="S806" s="183" t="s">
        <v>217</v>
      </c>
      <c r="T806" s="183"/>
      <c r="U806" s="186" t="s">
        <v>98</v>
      </c>
      <c r="V806" s="183" t="s">
        <v>229</v>
      </c>
      <c r="W806" s="183"/>
      <c r="X806" s="186" t="s">
        <v>98</v>
      </c>
      <c r="Y806" s="183" t="s">
        <v>230</v>
      </c>
      <c r="Z806" s="187"/>
      <c r="AA806" s="187"/>
      <c r="AB806" s="187"/>
      <c r="AC806" s="187"/>
      <c r="AD806" s="187"/>
      <c r="AE806" s="187"/>
      <c r="AF806" s="187"/>
      <c r="AG806" s="193"/>
      <c r="AH806" s="194"/>
      <c r="AI806" s="189"/>
      <c r="AJ806" s="189"/>
      <c r="AK806" s="190"/>
      <c r="AL806" s="1261"/>
      <c r="AM806" s="1261"/>
      <c r="AN806" s="1261"/>
      <c r="AO806" s="1261"/>
    </row>
    <row r="807" spans="1:41" ht="18.75" hidden="1" customHeight="1">
      <c r="A807" s="135" t="s">
        <v>196</v>
      </c>
      <c r="B807" s="135" t="s">
        <v>132</v>
      </c>
      <c r="C807" s="135" t="s">
        <v>196</v>
      </c>
      <c r="D807" s="135" t="s">
        <v>196</v>
      </c>
      <c r="E807" s="135" t="s">
        <v>196</v>
      </c>
      <c r="F807" s="135" t="s">
        <v>132</v>
      </c>
      <c r="G807" s="135" t="s">
        <v>196</v>
      </c>
      <c r="H807" s="135" t="s">
        <v>196</v>
      </c>
      <c r="I807" s="135" t="s">
        <v>196</v>
      </c>
      <c r="J807" s="275"/>
      <c r="K807" s="276"/>
      <c r="L807" s="178"/>
      <c r="M807" s="179"/>
      <c r="N807" s="160"/>
      <c r="O807" s="150" t="s">
        <v>98</v>
      </c>
      <c r="P807" s="160" t="s">
        <v>386</v>
      </c>
      <c r="Q807" s="201" t="s">
        <v>255</v>
      </c>
      <c r="R807" s="182" t="s">
        <v>98</v>
      </c>
      <c r="S807" s="183" t="s">
        <v>217</v>
      </c>
      <c r="T807" s="183"/>
      <c r="U807" s="186" t="s">
        <v>98</v>
      </c>
      <c r="V807" s="183" t="s">
        <v>229</v>
      </c>
      <c r="W807" s="183"/>
      <c r="X807" s="186" t="s">
        <v>98</v>
      </c>
      <c r="Y807" s="183" t="s">
        <v>230</v>
      </c>
      <c r="Z807" s="187"/>
      <c r="AA807" s="187"/>
      <c r="AB807" s="187"/>
      <c r="AC807" s="187"/>
      <c r="AD807" s="202"/>
      <c r="AE807" s="202"/>
      <c r="AF807" s="202"/>
      <c r="AG807" s="203"/>
      <c r="AH807" s="194"/>
      <c r="AI807" s="189"/>
      <c r="AJ807" s="189"/>
      <c r="AK807" s="190"/>
      <c r="AL807" s="1261"/>
      <c r="AM807" s="1261"/>
      <c r="AN807" s="1261"/>
      <c r="AO807" s="1261"/>
    </row>
    <row r="808" spans="1:41" ht="18.75" hidden="1" customHeight="1">
      <c r="A808" s="135" t="s">
        <v>196</v>
      </c>
      <c r="B808" s="135" t="s">
        <v>132</v>
      </c>
      <c r="C808" s="135" t="s">
        <v>196</v>
      </c>
      <c r="D808" s="135" t="s">
        <v>196</v>
      </c>
      <c r="E808" s="135" t="s">
        <v>196</v>
      </c>
      <c r="F808" s="135" t="s">
        <v>132</v>
      </c>
      <c r="G808" s="135" t="s">
        <v>196</v>
      </c>
      <c r="H808" s="135" t="s">
        <v>196</v>
      </c>
      <c r="I808" s="135" t="s">
        <v>196</v>
      </c>
      <c r="J808" s="275"/>
      <c r="K808" s="276"/>
      <c r="L808" s="178"/>
      <c r="M808" s="179"/>
      <c r="N808" s="160"/>
      <c r="O808" s="180"/>
      <c r="P808" s="160"/>
      <c r="Q808" s="196" t="s">
        <v>69</v>
      </c>
      <c r="R808" s="182" t="s">
        <v>98</v>
      </c>
      <c r="S808" s="183" t="s">
        <v>217</v>
      </c>
      <c r="T808" s="183"/>
      <c r="U808" s="186" t="s">
        <v>98</v>
      </c>
      <c r="V808" s="183" t="s">
        <v>258</v>
      </c>
      <c r="W808" s="183"/>
      <c r="X808" s="186" t="s">
        <v>98</v>
      </c>
      <c r="Y808" s="183" t="s">
        <v>315</v>
      </c>
      <c r="Z808" s="204"/>
      <c r="AA808" s="186" t="s">
        <v>98</v>
      </c>
      <c r="AB808" s="183" t="s">
        <v>259</v>
      </c>
      <c r="AC808" s="204"/>
      <c r="AD808" s="204"/>
      <c r="AE808" s="204"/>
      <c r="AF808" s="204"/>
      <c r="AG808" s="247"/>
      <c r="AH808" s="194"/>
      <c r="AI808" s="189"/>
      <c r="AJ808" s="189"/>
      <c r="AK808" s="190"/>
      <c r="AL808" s="1261"/>
      <c r="AM808" s="1261"/>
      <c r="AN808" s="1261"/>
      <c r="AO808" s="1261"/>
    </row>
    <row r="809" spans="1:41" ht="18.75" hidden="1" customHeight="1">
      <c r="A809" s="135" t="s">
        <v>196</v>
      </c>
      <c r="B809" s="135" t="s">
        <v>132</v>
      </c>
      <c r="C809" s="135" t="s">
        <v>196</v>
      </c>
      <c r="D809" s="135" t="s">
        <v>196</v>
      </c>
      <c r="E809" s="135" t="s">
        <v>196</v>
      </c>
      <c r="F809" s="135" t="s">
        <v>132</v>
      </c>
      <c r="G809" s="135" t="s">
        <v>196</v>
      </c>
      <c r="H809" s="135" t="s">
        <v>196</v>
      </c>
      <c r="I809" s="135" t="s">
        <v>196</v>
      </c>
      <c r="J809" s="275"/>
      <c r="K809" s="276"/>
      <c r="L809" s="178"/>
      <c r="M809" s="179"/>
      <c r="N809" s="160"/>
      <c r="O809" s="180"/>
      <c r="P809" s="160"/>
      <c r="Q809" s="1257" t="s">
        <v>414</v>
      </c>
      <c r="R809" s="1291" t="s">
        <v>98</v>
      </c>
      <c r="S809" s="1292" t="s">
        <v>217</v>
      </c>
      <c r="T809" s="1292"/>
      <c r="U809" s="1293" t="s">
        <v>98</v>
      </c>
      <c r="V809" s="1292" t="s">
        <v>232</v>
      </c>
      <c r="W809" s="1292"/>
      <c r="X809" s="206"/>
      <c r="Y809" s="206"/>
      <c r="Z809" s="206"/>
      <c r="AA809" s="206"/>
      <c r="AB809" s="206"/>
      <c r="AC809" s="206"/>
      <c r="AD809" s="206"/>
      <c r="AE809" s="206"/>
      <c r="AF809" s="206"/>
      <c r="AG809" s="251"/>
      <c r="AH809" s="194"/>
      <c r="AI809" s="189"/>
      <c r="AJ809" s="189"/>
      <c r="AK809" s="190"/>
      <c r="AL809" s="1261"/>
      <c r="AM809" s="1261"/>
      <c r="AN809" s="1261"/>
      <c r="AO809" s="1261"/>
    </row>
    <row r="810" spans="1:41" ht="18.75" hidden="1" customHeight="1">
      <c r="A810" s="135" t="s">
        <v>196</v>
      </c>
      <c r="B810" s="135" t="s">
        <v>132</v>
      </c>
      <c r="C810" s="135" t="s">
        <v>196</v>
      </c>
      <c r="D810" s="135" t="s">
        <v>196</v>
      </c>
      <c r="E810" s="135" t="s">
        <v>196</v>
      </c>
      <c r="F810" s="135" t="s">
        <v>132</v>
      </c>
      <c r="G810" s="135" t="s">
        <v>196</v>
      </c>
      <c r="H810" s="135" t="s">
        <v>196</v>
      </c>
      <c r="I810" s="135" t="s">
        <v>196</v>
      </c>
      <c r="J810" s="275"/>
      <c r="K810" s="276"/>
      <c r="L810" s="178"/>
      <c r="M810" s="179"/>
      <c r="N810" s="160"/>
      <c r="O810" s="180"/>
      <c r="P810" s="160"/>
      <c r="Q810" s="1279"/>
      <c r="R810" s="1291"/>
      <c r="S810" s="1292"/>
      <c r="T810" s="1292"/>
      <c r="U810" s="1293"/>
      <c r="V810" s="1292"/>
      <c r="W810" s="1292"/>
      <c r="X810" s="199"/>
      <c r="Y810" s="199"/>
      <c r="Z810" s="199"/>
      <c r="AA810" s="199"/>
      <c r="AB810" s="199"/>
      <c r="AC810" s="199"/>
      <c r="AD810" s="199"/>
      <c r="AE810" s="199"/>
      <c r="AF810" s="199"/>
      <c r="AG810" s="252"/>
      <c r="AH810" s="194"/>
      <c r="AI810" s="189"/>
      <c r="AJ810" s="189"/>
      <c r="AK810" s="190"/>
      <c r="AL810" s="1261"/>
      <c r="AM810" s="1261"/>
      <c r="AN810" s="1261"/>
      <c r="AO810" s="1261"/>
    </row>
    <row r="811" spans="1:41" ht="18.75" hidden="1" customHeight="1">
      <c r="A811" s="135" t="s">
        <v>196</v>
      </c>
      <c r="B811" s="135" t="s">
        <v>132</v>
      </c>
      <c r="C811" s="135" t="s">
        <v>196</v>
      </c>
      <c r="D811" s="135" t="s">
        <v>196</v>
      </c>
      <c r="E811" s="135" t="s">
        <v>196</v>
      </c>
      <c r="F811" s="135" t="s">
        <v>132</v>
      </c>
      <c r="G811" s="135" t="s">
        <v>196</v>
      </c>
      <c r="H811" s="135" t="s">
        <v>196</v>
      </c>
      <c r="I811" s="135" t="s">
        <v>196</v>
      </c>
      <c r="J811" s="176"/>
      <c r="K811" s="177"/>
      <c r="L811" s="178"/>
      <c r="M811" s="179"/>
      <c r="N811" s="160"/>
      <c r="O811" s="180"/>
      <c r="P811" s="191"/>
      <c r="Q811" s="1257" t="s">
        <v>260</v>
      </c>
      <c r="R811" s="205" t="s">
        <v>98</v>
      </c>
      <c r="S811" s="206" t="s">
        <v>217</v>
      </c>
      <c r="T811" s="206"/>
      <c r="U811" s="207"/>
      <c r="V811" s="208"/>
      <c r="W811" s="208"/>
      <c r="X811" s="207"/>
      <c r="Y811" s="208"/>
      <c r="Z811" s="209"/>
      <c r="AA811" s="207"/>
      <c r="AB811" s="208"/>
      <c r="AC811" s="209"/>
      <c r="AD811" s="210" t="s">
        <v>98</v>
      </c>
      <c r="AE811" s="206" t="s">
        <v>261</v>
      </c>
      <c r="AF811" s="202"/>
      <c r="AG811" s="203"/>
      <c r="AH811" s="189"/>
      <c r="AI811" s="189"/>
      <c r="AJ811" s="189"/>
      <c r="AK811" s="190"/>
      <c r="AL811" s="1261"/>
      <c r="AM811" s="1261"/>
      <c r="AN811" s="1261"/>
      <c r="AO811" s="1261"/>
    </row>
    <row r="812" spans="1:41" ht="18.75" hidden="1" customHeight="1">
      <c r="A812" s="135" t="s">
        <v>196</v>
      </c>
      <c r="B812" s="135" t="s">
        <v>132</v>
      </c>
      <c r="C812" s="135" t="s">
        <v>196</v>
      </c>
      <c r="D812" s="135" t="s">
        <v>196</v>
      </c>
      <c r="E812" s="135" t="s">
        <v>196</v>
      </c>
      <c r="F812" s="135" t="s">
        <v>132</v>
      </c>
      <c r="G812" s="135" t="s">
        <v>196</v>
      </c>
      <c r="H812" s="135" t="s">
        <v>196</v>
      </c>
      <c r="I812" s="135" t="s">
        <v>196</v>
      </c>
      <c r="J812" s="176"/>
      <c r="K812" s="177"/>
      <c r="L812" s="178"/>
      <c r="M812" s="179"/>
      <c r="N812" s="160"/>
      <c r="O812" s="180"/>
      <c r="P812" s="191"/>
      <c r="Q812" s="1258"/>
      <c r="R812" s="157" t="s">
        <v>98</v>
      </c>
      <c r="S812" s="158" t="s">
        <v>262</v>
      </c>
      <c r="T812" s="158"/>
      <c r="U812" s="150"/>
      <c r="V812" s="150" t="s">
        <v>98</v>
      </c>
      <c r="W812" s="158" t="s">
        <v>263</v>
      </c>
      <c r="X812" s="150"/>
      <c r="Y812" s="150"/>
      <c r="Z812" s="150" t="s">
        <v>98</v>
      </c>
      <c r="AA812" s="158" t="s">
        <v>264</v>
      </c>
      <c r="AB812" s="137"/>
      <c r="AC812" s="158"/>
      <c r="AD812" s="150" t="s">
        <v>98</v>
      </c>
      <c r="AE812" s="158" t="s">
        <v>265</v>
      </c>
      <c r="AF812" s="211"/>
      <c r="AG812" s="212"/>
      <c r="AH812" s="189"/>
      <c r="AI812" s="189"/>
      <c r="AJ812" s="189"/>
      <c r="AK812" s="190"/>
      <c r="AL812" s="1261"/>
      <c r="AM812" s="1261"/>
      <c r="AN812" s="1261"/>
      <c r="AO812" s="1261"/>
    </row>
    <row r="813" spans="1:41" ht="18.75" hidden="1" customHeight="1">
      <c r="A813" s="135" t="s">
        <v>196</v>
      </c>
      <c r="B813" s="135" t="s">
        <v>132</v>
      </c>
      <c r="C813" s="135" t="s">
        <v>196</v>
      </c>
      <c r="D813" s="135" t="s">
        <v>196</v>
      </c>
      <c r="E813" s="135" t="s">
        <v>196</v>
      </c>
      <c r="F813" s="135" t="s">
        <v>132</v>
      </c>
      <c r="G813" s="135" t="s">
        <v>196</v>
      </c>
      <c r="H813" s="135" t="s">
        <v>196</v>
      </c>
      <c r="I813" s="135" t="s">
        <v>196</v>
      </c>
      <c r="J813" s="176"/>
      <c r="K813" s="177"/>
      <c r="L813" s="178"/>
      <c r="M813" s="179"/>
      <c r="N813" s="160"/>
      <c r="O813" s="180"/>
      <c r="P813" s="191"/>
      <c r="Q813" s="1258"/>
      <c r="R813" s="157" t="s">
        <v>98</v>
      </c>
      <c r="S813" s="158" t="s">
        <v>266</v>
      </c>
      <c r="T813" s="158"/>
      <c r="U813" s="150"/>
      <c r="V813" s="150" t="s">
        <v>98</v>
      </c>
      <c r="W813" s="158" t="s">
        <v>267</v>
      </c>
      <c r="X813" s="150"/>
      <c r="Y813" s="150"/>
      <c r="Z813" s="150" t="s">
        <v>98</v>
      </c>
      <c r="AA813" s="158" t="s">
        <v>268</v>
      </c>
      <c r="AB813" s="137"/>
      <c r="AC813" s="158"/>
      <c r="AD813" s="150" t="s">
        <v>98</v>
      </c>
      <c r="AE813" s="158" t="s">
        <v>269</v>
      </c>
      <c r="AF813" s="211"/>
      <c r="AG813" s="212"/>
      <c r="AH813" s="189"/>
      <c r="AI813" s="189"/>
      <c r="AJ813" s="189"/>
      <c r="AK813" s="190"/>
      <c r="AL813" s="1261"/>
      <c r="AM813" s="1261"/>
      <c r="AN813" s="1261"/>
      <c r="AO813" s="1261"/>
    </row>
    <row r="814" spans="1:41" ht="18.75" hidden="1" customHeight="1">
      <c r="A814" s="135" t="s">
        <v>196</v>
      </c>
      <c r="B814" s="135" t="s">
        <v>132</v>
      </c>
      <c r="C814" s="135" t="s">
        <v>196</v>
      </c>
      <c r="D814" s="135" t="s">
        <v>196</v>
      </c>
      <c r="E814" s="135" t="s">
        <v>196</v>
      </c>
      <c r="F814" s="135" t="s">
        <v>132</v>
      </c>
      <c r="G814" s="135" t="s">
        <v>196</v>
      </c>
      <c r="H814" s="135" t="s">
        <v>196</v>
      </c>
      <c r="I814" s="135" t="s">
        <v>196</v>
      </c>
      <c r="J814" s="176"/>
      <c r="K814" s="177"/>
      <c r="L814" s="178"/>
      <c r="M814" s="179"/>
      <c r="N814" s="160"/>
      <c r="O814" s="180"/>
      <c r="P814" s="191"/>
      <c r="Q814" s="1258"/>
      <c r="R814" s="157" t="s">
        <v>98</v>
      </c>
      <c r="S814" s="158" t="s">
        <v>270</v>
      </c>
      <c r="T814" s="158"/>
      <c r="U814" s="150"/>
      <c r="V814" s="150" t="s">
        <v>98</v>
      </c>
      <c r="W814" s="158" t="s">
        <v>271</v>
      </c>
      <c r="X814" s="150"/>
      <c r="Y814" s="150"/>
      <c r="Z814" s="150" t="s">
        <v>98</v>
      </c>
      <c r="AA814" s="158" t="s">
        <v>272</v>
      </c>
      <c r="AB814" s="137"/>
      <c r="AC814" s="158"/>
      <c r="AD814" s="150" t="s">
        <v>98</v>
      </c>
      <c r="AE814" s="158" t="s">
        <v>273</v>
      </c>
      <c r="AF814" s="211"/>
      <c r="AG814" s="212"/>
      <c r="AH814" s="189"/>
      <c r="AI814" s="189"/>
      <c r="AJ814" s="189"/>
      <c r="AK814" s="190"/>
      <c r="AL814" s="1261"/>
      <c r="AM814" s="1261"/>
      <c r="AN814" s="1261"/>
      <c r="AO814" s="1261"/>
    </row>
    <row r="815" spans="1:41" ht="18.75" hidden="1" customHeight="1">
      <c r="A815" s="135" t="s">
        <v>196</v>
      </c>
      <c r="B815" s="135" t="s">
        <v>132</v>
      </c>
      <c r="C815" s="135" t="s">
        <v>196</v>
      </c>
      <c r="D815" s="135" t="s">
        <v>196</v>
      </c>
      <c r="E815" s="135" t="s">
        <v>196</v>
      </c>
      <c r="F815" s="135" t="s">
        <v>132</v>
      </c>
      <c r="G815" s="135" t="s">
        <v>196</v>
      </c>
      <c r="H815" s="135" t="s">
        <v>196</v>
      </c>
      <c r="I815" s="135" t="s">
        <v>196</v>
      </c>
      <c r="J815" s="176"/>
      <c r="K815" s="177"/>
      <c r="L815" s="178"/>
      <c r="M815" s="179"/>
      <c r="N815" s="160"/>
      <c r="O815" s="180"/>
      <c r="P815" s="191"/>
      <c r="Q815" s="1258"/>
      <c r="R815" s="157" t="s">
        <v>98</v>
      </c>
      <c r="S815" s="158" t="s">
        <v>274</v>
      </c>
      <c r="T815" s="158"/>
      <c r="U815" s="150"/>
      <c r="V815" s="150" t="s">
        <v>98</v>
      </c>
      <c r="W815" s="158" t="s">
        <v>275</v>
      </c>
      <c r="X815" s="150"/>
      <c r="Y815" s="150"/>
      <c r="Z815" s="150" t="s">
        <v>98</v>
      </c>
      <c r="AA815" s="158" t="s">
        <v>276</v>
      </c>
      <c r="AB815" s="137"/>
      <c r="AC815" s="158"/>
      <c r="AD815" s="150" t="s">
        <v>98</v>
      </c>
      <c r="AE815" s="158" t="s">
        <v>277</v>
      </c>
      <c r="AF815" s="211"/>
      <c r="AG815" s="212"/>
      <c r="AH815" s="189"/>
      <c r="AI815" s="189"/>
      <c r="AJ815" s="189"/>
      <c r="AK815" s="190"/>
      <c r="AL815" s="1261"/>
      <c r="AM815" s="1261"/>
      <c r="AN815" s="1261"/>
      <c r="AO815" s="1261"/>
    </row>
    <row r="816" spans="1:41" ht="18.75" hidden="1" customHeight="1">
      <c r="A816" s="155" t="s">
        <v>196</v>
      </c>
      <c r="B816" s="155" t="s">
        <v>132</v>
      </c>
      <c r="C816" s="155" t="s">
        <v>196</v>
      </c>
      <c r="D816" s="155" t="s">
        <v>196</v>
      </c>
      <c r="E816" s="155" t="s">
        <v>196</v>
      </c>
      <c r="F816" s="155" t="s">
        <v>132</v>
      </c>
      <c r="G816" s="155" t="s">
        <v>196</v>
      </c>
      <c r="H816" s="155" t="s">
        <v>196</v>
      </c>
      <c r="I816" s="156" t="s">
        <v>196</v>
      </c>
      <c r="J816" s="213"/>
      <c r="K816" s="214"/>
      <c r="L816" s="215"/>
      <c r="M816" s="216"/>
      <c r="N816" s="217"/>
      <c r="O816" s="218"/>
      <c r="P816" s="219"/>
      <c r="Q816" s="1259"/>
      <c r="R816" s="220" t="s">
        <v>98</v>
      </c>
      <c r="S816" s="221" t="s">
        <v>278</v>
      </c>
      <c r="T816" s="221"/>
      <c r="U816" s="222"/>
      <c r="V816" s="222"/>
      <c r="W816" s="221"/>
      <c r="X816" s="222"/>
      <c r="Y816" s="222"/>
      <c r="Z816" s="222"/>
      <c r="AA816" s="221"/>
      <c r="AB816" s="223"/>
      <c r="AC816" s="221"/>
      <c r="AD816" s="222"/>
      <c r="AE816" s="221"/>
      <c r="AF816" s="224"/>
      <c r="AG816" s="225"/>
      <c r="AH816" s="226"/>
      <c r="AI816" s="226"/>
      <c r="AJ816" s="226"/>
      <c r="AK816" s="227"/>
      <c r="AL816" s="1262"/>
      <c r="AM816" s="1262"/>
      <c r="AN816" s="1262"/>
      <c r="AO816" s="1262"/>
    </row>
    <row r="817" spans="1:42">
      <c r="A817" s="135" t="s">
        <v>134</v>
      </c>
      <c r="B817" s="135" t="s">
        <v>134</v>
      </c>
      <c r="C817" s="135" t="s">
        <v>134</v>
      </c>
      <c r="D817" s="135" t="s">
        <v>195</v>
      </c>
      <c r="E817" s="135" t="s">
        <v>134</v>
      </c>
      <c r="F817" s="135" t="s">
        <v>134</v>
      </c>
      <c r="G817" s="135" t="s">
        <v>195</v>
      </c>
      <c r="H817" s="135" t="s">
        <v>195</v>
      </c>
      <c r="I817" s="135" t="s">
        <v>195</v>
      </c>
      <c r="J817" s="136"/>
      <c r="K817" s="136"/>
      <c r="L817" s="137"/>
      <c r="M817" s="137"/>
      <c r="N817" s="137"/>
      <c r="O817" s="137"/>
      <c r="P817" s="137"/>
      <c r="Q817" s="137"/>
      <c r="R817" s="137"/>
      <c r="S817" s="137"/>
      <c r="T817" s="137"/>
      <c r="U817" s="137"/>
      <c r="V817" s="137"/>
      <c r="W817" s="137"/>
      <c r="X817" s="137"/>
      <c r="Y817" s="137"/>
      <c r="Z817" s="137"/>
      <c r="AA817" s="137"/>
      <c r="AB817" s="137"/>
      <c r="AC817" s="137"/>
      <c r="AD817" s="137"/>
      <c r="AE817" s="137"/>
      <c r="AF817" s="137"/>
      <c r="AG817" s="137"/>
      <c r="AH817" s="137"/>
      <c r="AI817" s="137"/>
      <c r="AJ817" s="137"/>
      <c r="AK817" s="137"/>
      <c r="AL817" s="137"/>
      <c r="AM817" s="137"/>
      <c r="AN817" s="137"/>
      <c r="AO817" s="137"/>
    </row>
    <row r="818" spans="1:42" ht="20.25" customHeight="1">
      <c r="A818" s="135" t="s">
        <v>132</v>
      </c>
      <c r="B818" s="135" t="s">
        <v>132</v>
      </c>
      <c r="C818" s="135" t="s">
        <v>132</v>
      </c>
      <c r="D818" s="135" t="s">
        <v>196</v>
      </c>
      <c r="E818" s="135" t="s">
        <v>132</v>
      </c>
      <c r="F818" s="135" t="s">
        <v>132</v>
      </c>
      <c r="G818" s="135" t="s">
        <v>196</v>
      </c>
      <c r="H818" s="135" t="s">
        <v>196</v>
      </c>
      <c r="I818" s="135" t="s">
        <v>196</v>
      </c>
      <c r="J818" s="277" t="s">
        <v>477</v>
      </c>
      <c r="K818" s="277"/>
      <c r="L818" s="137"/>
      <c r="M818" s="137"/>
      <c r="N818" s="137"/>
      <c r="O818" s="137"/>
      <c r="P818" s="137"/>
      <c r="Q818" s="137"/>
      <c r="R818" s="137"/>
      <c r="S818" s="137"/>
      <c r="T818" s="137"/>
      <c r="U818" s="137"/>
      <c r="V818" s="137"/>
      <c r="W818" s="137"/>
      <c r="X818" s="137"/>
      <c r="Y818" s="137"/>
      <c r="Z818" s="137"/>
      <c r="AA818" s="137"/>
      <c r="AB818" s="137"/>
      <c r="AC818" s="137"/>
      <c r="AD818" s="137"/>
      <c r="AE818" s="137"/>
      <c r="AF818" s="137"/>
      <c r="AG818" s="137"/>
      <c r="AH818" s="137"/>
      <c r="AI818" s="137"/>
      <c r="AJ818" s="137"/>
      <c r="AK818" s="137"/>
      <c r="AL818" s="137"/>
      <c r="AM818" s="137"/>
      <c r="AN818" s="137"/>
      <c r="AO818" s="137"/>
    </row>
    <row r="819" spans="1:42" ht="20.25" customHeight="1">
      <c r="A819" s="135" t="s">
        <v>132</v>
      </c>
      <c r="B819" s="135" t="s">
        <v>132</v>
      </c>
      <c r="C819" s="135" t="s">
        <v>132</v>
      </c>
      <c r="D819" s="135" t="s">
        <v>196</v>
      </c>
      <c r="E819" s="135" t="s">
        <v>132</v>
      </c>
      <c r="F819" s="135" t="s">
        <v>132</v>
      </c>
      <c r="G819" s="135" t="s">
        <v>196</v>
      </c>
      <c r="H819" s="135" t="s">
        <v>196</v>
      </c>
      <c r="I819" s="135" t="s">
        <v>196</v>
      </c>
      <c r="J819" s="1253" t="s">
        <v>55</v>
      </c>
      <c r="K819" s="1253"/>
      <c r="L819" s="1253"/>
      <c r="M819" s="1253"/>
      <c r="N819" s="1253"/>
      <c r="O819" s="1253"/>
      <c r="P819" s="1253"/>
      <c r="Q819" s="1253"/>
      <c r="R819" s="1253"/>
      <c r="S819" s="1253"/>
      <c r="T819" s="1253"/>
      <c r="U819" s="1253"/>
      <c r="V819" s="1253"/>
      <c r="W819" s="1253"/>
      <c r="X819" s="1253"/>
      <c r="Y819" s="1253"/>
      <c r="Z819" s="1253"/>
      <c r="AA819" s="1253"/>
      <c r="AB819" s="1253"/>
      <c r="AC819" s="1253"/>
      <c r="AD819" s="1253"/>
      <c r="AE819" s="1253"/>
      <c r="AF819" s="1253"/>
      <c r="AG819" s="1253"/>
      <c r="AH819" s="1253"/>
      <c r="AI819" s="1253"/>
      <c r="AJ819" s="1253"/>
      <c r="AK819" s="1253"/>
      <c r="AL819" s="1253"/>
      <c r="AM819" s="1253"/>
      <c r="AN819" s="1253"/>
      <c r="AO819" s="1253"/>
    </row>
    <row r="820" spans="1:42" ht="20.25" customHeight="1">
      <c r="A820" s="135" t="s">
        <v>132</v>
      </c>
      <c r="B820" s="135" t="s">
        <v>132</v>
      </c>
      <c r="C820" s="135" t="s">
        <v>132</v>
      </c>
      <c r="D820" s="135" t="s">
        <v>196</v>
      </c>
      <c r="E820" s="135" t="s">
        <v>132</v>
      </c>
      <c r="F820" s="135" t="s">
        <v>132</v>
      </c>
      <c r="G820" s="135" t="s">
        <v>196</v>
      </c>
      <c r="H820" s="135" t="s">
        <v>196</v>
      </c>
      <c r="I820" s="135" t="s">
        <v>196</v>
      </c>
      <c r="J820" s="136"/>
      <c r="K820" s="136"/>
      <c r="L820" s="137"/>
      <c r="M820" s="137"/>
      <c r="N820" s="137"/>
      <c r="O820" s="137"/>
      <c r="P820" s="137"/>
      <c r="Q820" s="137"/>
      <c r="R820" s="137"/>
      <c r="S820" s="137"/>
      <c r="T820" s="137"/>
      <c r="U820" s="137"/>
      <c r="V820" s="137"/>
      <c r="W820" s="137"/>
      <c r="X820" s="137"/>
      <c r="Y820" s="137"/>
      <c r="Z820" s="137"/>
      <c r="AA820" s="137"/>
      <c r="AB820" s="137"/>
      <c r="AC820" s="137"/>
      <c r="AD820" s="137"/>
      <c r="AE820" s="137"/>
      <c r="AF820" s="137"/>
      <c r="AG820" s="137"/>
      <c r="AH820" s="137"/>
      <c r="AI820" s="137"/>
      <c r="AJ820" s="137"/>
      <c r="AK820" s="137"/>
      <c r="AL820" s="137"/>
      <c r="AM820" s="137"/>
      <c r="AN820" s="137"/>
      <c r="AO820" s="137"/>
    </row>
    <row r="821" spans="1:42" ht="30" customHeight="1">
      <c r="A821" s="148" t="s">
        <v>132</v>
      </c>
      <c r="B821" s="148" t="s">
        <v>132</v>
      </c>
      <c r="C821" s="148" t="s">
        <v>132</v>
      </c>
      <c r="D821" s="148" t="s">
        <v>196</v>
      </c>
      <c r="E821" s="148" t="s">
        <v>132</v>
      </c>
      <c r="F821" s="148" t="s">
        <v>132</v>
      </c>
      <c r="G821" s="148" t="s">
        <v>196</v>
      </c>
      <c r="H821" s="148" t="s">
        <v>196</v>
      </c>
      <c r="I821" s="148" t="s">
        <v>196</v>
      </c>
      <c r="J821" s="136"/>
      <c r="K821" s="136"/>
      <c r="L821" s="137"/>
      <c r="M821" s="137"/>
      <c r="N821" s="137"/>
      <c r="O821" s="137"/>
      <c r="P821" s="137"/>
      <c r="Q821" s="137"/>
      <c r="R821" s="137"/>
      <c r="S821" s="137"/>
      <c r="T821" s="137"/>
      <c r="U821" s="137"/>
      <c r="V821" s="137"/>
      <c r="W821" s="137"/>
      <c r="X821" s="137"/>
      <c r="Y821" s="137"/>
      <c r="Z821" s="137"/>
      <c r="AA821" s="137"/>
      <c r="AB821" s="1254" t="s">
        <v>199</v>
      </c>
      <c r="AC821" s="1255"/>
      <c r="AD821" s="1255"/>
      <c r="AE821" s="1256"/>
      <c r="AF821" s="278">
        <f>AF5</f>
        <v>4</v>
      </c>
      <c r="AG821" s="142">
        <f>AG5</f>
        <v>0</v>
      </c>
      <c r="AH821" s="142" t="str">
        <f>IF(AH5&lt;&gt;"",AH5,"")</f>
        <v/>
      </c>
      <c r="AI821" s="142" t="str">
        <f t="shared" ref="AI821:AO821" si="0">IF(AI5&lt;&gt;"",AI5,"")</f>
        <v/>
      </c>
      <c r="AJ821" s="142" t="str">
        <f t="shared" si="0"/>
        <v/>
      </c>
      <c r="AK821" s="142" t="str">
        <f t="shared" si="0"/>
        <v/>
      </c>
      <c r="AL821" s="142" t="str">
        <f t="shared" si="0"/>
        <v/>
      </c>
      <c r="AM821" s="142" t="str">
        <f t="shared" si="0"/>
        <v/>
      </c>
      <c r="AN821" s="142" t="str">
        <f t="shared" si="0"/>
        <v/>
      </c>
      <c r="AO821" s="143" t="str">
        <f t="shared" si="0"/>
        <v/>
      </c>
    </row>
    <row r="822" spans="1:42" ht="20.25" customHeight="1">
      <c r="A822" s="155" t="s">
        <v>132</v>
      </c>
      <c r="B822" s="155" t="s">
        <v>132</v>
      </c>
      <c r="C822" s="155" t="s">
        <v>132</v>
      </c>
      <c r="D822" s="155" t="s">
        <v>196</v>
      </c>
      <c r="E822" s="155" t="s">
        <v>132</v>
      </c>
      <c r="F822" s="155" t="s">
        <v>132</v>
      </c>
      <c r="G822" s="155" t="s">
        <v>196</v>
      </c>
      <c r="H822" s="155" t="s">
        <v>196</v>
      </c>
      <c r="I822" s="155" t="s">
        <v>196</v>
      </c>
      <c r="J822" s="136"/>
      <c r="K822" s="136"/>
      <c r="L822" s="137"/>
      <c r="M822" s="137"/>
      <c r="N822" s="137"/>
      <c r="O822" s="137"/>
      <c r="P822" s="137"/>
      <c r="Q822" s="137"/>
      <c r="R822" s="137"/>
      <c r="S822" s="137"/>
      <c r="T822" s="137"/>
      <c r="U822" s="137"/>
      <c r="V822" s="137"/>
      <c r="W822" s="137"/>
      <c r="X822" s="137"/>
      <c r="Y822" s="137"/>
      <c r="Z822" s="137"/>
      <c r="AA822" s="137"/>
      <c r="AB822" s="137"/>
      <c r="AC822" s="137"/>
      <c r="AD822" s="137"/>
      <c r="AE822" s="137"/>
      <c r="AF822" s="137"/>
      <c r="AG822" s="137"/>
      <c r="AH822" s="137"/>
      <c r="AI822" s="137"/>
      <c r="AJ822" s="137"/>
      <c r="AK822" s="137"/>
      <c r="AL822" s="137"/>
      <c r="AM822" s="137"/>
      <c r="AN822" s="137"/>
      <c r="AO822" s="137"/>
    </row>
    <row r="823" spans="1:42" ht="17.25" hidden="1" customHeight="1">
      <c r="A823" s="135" t="s">
        <v>132</v>
      </c>
      <c r="B823" s="135" t="s">
        <v>196</v>
      </c>
      <c r="C823" s="135" t="s">
        <v>196</v>
      </c>
      <c r="D823" s="135" t="s">
        <v>196</v>
      </c>
      <c r="E823" s="135" t="s">
        <v>196</v>
      </c>
      <c r="F823" s="135" t="s">
        <v>196</v>
      </c>
      <c r="G823" s="135" t="s">
        <v>196</v>
      </c>
      <c r="H823" s="135" t="s">
        <v>196</v>
      </c>
      <c r="I823" s="135" t="s">
        <v>196</v>
      </c>
      <c r="J823" s="1254" t="s">
        <v>478</v>
      </c>
      <c r="K823" s="1255"/>
      <c r="L823" s="1256"/>
      <c r="M823" s="1254" t="s">
        <v>201</v>
      </c>
      <c r="N823" s="1256"/>
      <c r="O823" s="1254" t="s">
        <v>202</v>
      </c>
      <c r="P823" s="1256"/>
      <c r="Q823" s="1254" t="s">
        <v>479</v>
      </c>
      <c r="R823" s="1255"/>
      <c r="S823" s="1255"/>
      <c r="T823" s="1255"/>
      <c r="U823" s="1255"/>
      <c r="V823" s="1255"/>
      <c r="W823" s="1255"/>
      <c r="X823" s="1255"/>
      <c r="Y823" s="1255"/>
      <c r="Z823" s="1255"/>
      <c r="AA823" s="1255"/>
      <c r="AB823" s="1255"/>
      <c r="AC823" s="1255"/>
      <c r="AD823" s="1255"/>
      <c r="AE823" s="1255"/>
      <c r="AF823" s="1255"/>
      <c r="AG823" s="1256"/>
      <c r="AH823" s="1254" t="s">
        <v>18</v>
      </c>
      <c r="AI823" s="1255"/>
      <c r="AJ823" s="1255"/>
      <c r="AK823" s="1256"/>
      <c r="AL823" s="1254" t="s">
        <v>204</v>
      </c>
      <c r="AM823" s="1255"/>
      <c r="AN823" s="1255"/>
      <c r="AO823" s="1256"/>
    </row>
    <row r="824" spans="1:42" ht="18.75" hidden="1" customHeight="1">
      <c r="A824" s="135" t="s">
        <v>132</v>
      </c>
      <c r="B824" s="135" t="s">
        <v>196</v>
      </c>
      <c r="C824" s="135" t="s">
        <v>196</v>
      </c>
      <c r="D824" s="135" t="s">
        <v>196</v>
      </c>
      <c r="E824" s="135" t="s">
        <v>196</v>
      </c>
      <c r="F824" s="135" t="s">
        <v>196</v>
      </c>
      <c r="G824" s="135" t="s">
        <v>196</v>
      </c>
      <c r="H824" s="135" t="s">
        <v>196</v>
      </c>
      <c r="I824" s="135" t="s">
        <v>196</v>
      </c>
      <c r="J824" s="1266" t="s">
        <v>205</v>
      </c>
      <c r="K824" s="1267"/>
      <c r="L824" s="1268"/>
      <c r="M824" s="279"/>
      <c r="N824" s="256"/>
      <c r="O824" s="164"/>
      <c r="P824" s="256"/>
      <c r="Q824" s="1272" t="s">
        <v>206</v>
      </c>
      <c r="R824" s="255" t="s">
        <v>98</v>
      </c>
      <c r="S824" s="151" t="s">
        <v>207</v>
      </c>
      <c r="T824" s="152"/>
      <c r="U824" s="152"/>
      <c r="V824" s="255" t="s">
        <v>98</v>
      </c>
      <c r="W824" s="151" t="s">
        <v>208</v>
      </c>
      <c r="X824" s="152"/>
      <c r="Y824" s="152"/>
      <c r="Z824" s="255" t="s">
        <v>98</v>
      </c>
      <c r="AA824" s="151" t="s">
        <v>209</v>
      </c>
      <c r="AB824" s="152"/>
      <c r="AC824" s="152"/>
      <c r="AD824" s="255" t="s">
        <v>98</v>
      </c>
      <c r="AE824" s="151" t="s">
        <v>210</v>
      </c>
      <c r="AF824" s="152"/>
      <c r="AG824" s="153"/>
      <c r="AH824" s="1273"/>
      <c r="AI824" s="1274"/>
      <c r="AJ824" s="1274"/>
      <c r="AK824" s="1275"/>
      <c r="AL824" s="1273"/>
      <c r="AM824" s="1274"/>
      <c r="AN824" s="1274"/>
      <c r="AO824" s="1275"/>
    </row>
    <row r="825" spans="1:42" ht="18.75" hidden="1" customHeight="1">
      <c r="A825" s="155" t="s">
        <v>132</v>
      </c>
      <c r="B825" s="155" t="s">
        <v>196</v>
      </c>
      <c r="C825" s="155" t="s">
        <v>196</v>
      </c>
      <c r="D825" s="155" t="s">
        <v>196</v>
      </c>
      <c r="E825" s="155" t="s">
        <v>196</v>
      </c>
      <c r="F825" s="155" t="s">
        <v>196</v>
      </c>
      <c r="G825" s="155" t="s">
        <v>196</v>
      </c>
      <c r="H825" s="155" t="s">
        <v>196</v>
      </c>
      <c r="I825" s="156" t="s">
        <v>196</v>
      </c>
      <c r="J825" s="1297"/>
      <c r="K825" s="1298"/>
      <c r="L825" s="1299"/>
      <c r="M825" s="280"/>
      <c r="N825" s="281"/>
      <c r="O825" s="216"/>
      <c r="P825" s="281"/>
      <c r="Q825" s="1300"/>
      <c r="R825" s="220" t="s">
        <v>480</v>
      </c>
      <c r="S825" s="221" t="s">
        <v>212</v>
      </c>
      <c r="T825" s="282"/>
      <c r="U825" s="282"/>
      <c r="V825" s="222" t="s">
        <v>98</v>
      </c>
      <c r="W825" s="221" t="s">
        <v>213</v>
      </c>
      <c r="X825" s="282"/>
      <c r="Y825" s="282"/>
      <c r="Z825" s="222" t="s">
        <v>98</v>
      </c>
      <c r="AA825" s="221" t="s">
        <v>214</v>
      </c>
      <c r="AB825" s="282"/>
      <c r="AC825" s="282"/>
      <c r="AD825" s="222" t="s">
        <v>98</v>
      </c>
      <c r="AE825" s="221" t="s">
        <v>215</v>
      </c>
      <c r="AF825" s="282"/>
      <c r="AG825" s="217"/>
      <c r="AH825" s="1286"/>
      <c r="AI825" s="1287"/>
      <c r="AJ825" s="1287"/>
      <c r="AK825" s="1288"/>
      <c r="AL825" s="1286"/>
      <c r="AM825" s="1287"/>
      <c r="AN825" s="1287"/>
      <c r="AO825" s="1288"/>
    </row>
    <row r="826" spans="1:42" ht="18.75" hidden="1" customHeight="1">
      <c r="A826" s="135" t="s">
        <v>196</v>
      </c>
      <c r="B826" s="135" t="s">
        <v>196</v>
      </c>
      <c r="C826" s="135" t="s">
        <v>132</v>
      </c>
      <c r="D826" s="135" t="s">
        <v>196</v>
      </c>
      <c r="E826" s="135" t="s">
        <v>196</v>
      </c>
      <c r="F826" s="135" t="s">
        <v>196</v>
      </c>
      <c r="G826" s="135" t="s">
        <v>196</v>
      </c>
      <c r="H826" s="135" t="s">
        <v>196</v>
      </c>
      <c r="I826" s="135" t="s">
        <v>196</v>
      </c>
      <c r="J826" s="161"/>
      <c r="K826" s="162"/>
      <c r="L826" s="229"/>
      <c r="M826" s="165"/>
      <c r="N826" s="153"/>
      <c r="O826" s="165"/>
      <c r="P826" s="153"/>
      <c r="Q826" s="166" t="s">
        <v>216</v>
      </c>
      <c r="R826" s="167" t="s">
        <v>98</v>
      </c>
      <c r="S826" s="168" t="s">
        <v>217</v>
      </c>
      <c r="T826" s="168"/>
      <c r="U826" s="169"/>
      <c r="V826" s="170" t="s">
        <v>98</v>
      </c>
      <c r="W826" s="168" t="s">
        <v>218</v>
      </c>
      <c r="X826" s="168"/>
      <c r="Y826" s="169"/>
      <c r="Z826" s="170" t="s">
        <v>98</v>
      </c>
      <c r="AA826" s="171" t="s">
        <v>219</v>
      </c>
      <c r="AB826" s="171"/>
      <c r="AC826" s="172"/>
      <c r="AD826" s="172"/>
      <c r="AE826" s="172"/>
      <c r="AF826" s="172"/>
      <c r="AG826" s="173"/>
      <c r="AH826" s="174" t="s">
        <v>98</v>
      </c>
      <c r="AI826" s="151" t="s">
        <v>220</v>
      </c>
      <c r="AJ826" s="151"/>
      <c r="AK826" s="175"/>
      <c r="AL826" s="255" t="s">
        <v>98</v>
      </c>
      <c r="AM826" s="151" t="s">
        <v>220</v>
      </c>
      <c r="AN826" s="151"/>
      <c r="AO826" s="175"/>
      <c r="AP826" s="283"/>
    </row>
    <row r="827" spans="1:42" ht="18.75" hidden="1" customHeight="1">
      <c r="A827" s="135" t="s">
        <v>196</v>
      </c>
      <c r="B827" s="135" t="s">
        <v>196</v>
      </c>
      <c r="C827" s="135" t="s">
        <v>132</v>
      </c>
      <c r="D827" s="135" t="s">
        <v>196</v>
      </c>
      <c r="E827" s="135" t="s">
        <v>196</v>
      </c>
      <c r="F827" s="135" t="s">
        <v>196</v>
      </c>
      <c r="G827" s="135" t="s">
        <v>196</v>
      </c>
      <c r="H827" s="135" t="s">
        <v>196</v>
      </c>
      <c r="I827" s="135" t="s">
        <v>196</v>
      </c>
      <c r="J827" s="176"/>
      <c r="K827" s="177"/>
      <c r="L827" s="231"/>
      <c r="M827" s="180"/>
      <c r="N827" s="160"/>
      <c r="O827" s="180"/>
      <c r="P827" s="160"/>
      <c r="Q827" s="181" t="s">
        <v>221</v>
      </c>
      <c r="R827" s="182" t="s">
        <v>98</v>
      </c>
      <c r="S827" s="183" t="s">
        <v>222</v>
      </c>
      <c r="T827" s="184"/>
      <c r="U827" s="185"/>
      <c r="V827" s="186" t="s">
        <v>98</v>
      </c>
      <c r="W827" s="183" t="s">
        <v>223</v>
      </c>
      <c r="X827" s="187"/>
      <c r="Y827" s="187"/>
      <c r="Z827" s="183"/>
      <c r="AA827" s="183"/>
      <c r="AB827" s="183"/>
      <c r="AC827" s="183"/>
      <c r="AD827" s="183"/>
      <c r="AE827" s="183"/>
      <c r="AF827" s="183"/>
      <c r="AG827" s="188"/>
      <c r="AH827" s="150" t="s">
        <v>98</v>
      </c>
      <c r="AI827" s="158" t="s">
        <v>224</v>
      </c>
      <c r="AJ827" s="189"/>
      <c r="AK827" s="190"/>
      <c r="AL827" s="150" t="s">
        <v>98</v>
      </c>
      <c r="AM827" s="158" t="s">
        <v>224</v>
      </c>
      <c r="AN827" s="189"/>
      <c r="AO827" s="190"/>
    </row>
    <row r="828" spans="1:42" ht="19.5" hidden="1" customHeight="1">
      <c r="A828" s="135" t="s">
        <v>196</v>
      </c>
      <c r="B828" s="135" t="s">
        <v>196</v>
      </c>
      <c r="C828" s="135" t="s">
        <v>132</v>
      </c>
      <c r="D828" s="135" t="s">
        <v>196</v>
      </c>
      <c r="E828" s="135" t="s">
        <v>196</v>
      </c>
      <c r="F828" s="135" t="s">
        <v>196</v>
      </c>
      <c r="G828" s="135" t="s">
        <v>196</v>
      </c>
      <c r="H828" s="135" t="s">
        <v>196</v>
      </c>
      <c r="I828" s="135" t="s">
        <v>196</v>
      </c>
      <c r="J828" s="176"/>
      <c r="K828" s="177"/>
      <c r="L828" s="178"/>
      <c r="M828" s="179"/>
      <c r="N828" s="160"/>
      <c r="O828" s="180"/>
      <c r="P828" s="191"/>
      <c r="Q828" s="192" t="s">
        <v>225</v>
      </c>
      <c r="R828" s="182" t="s">
        <v>98</v>
      </c>
      <c r="S828" s="183" t="s">
        <v>222</v>
      </c>
      <c r="T828" s="184"/>
      <c r="U828" s="185"/>
      <c r="V828" s="186" t="s">
        <v>98</v>
      </c>
      <c r="W828" s="183" t="s">
        <v>226</v>
      </c>
      <c r="X828" s="186"/>
      <c r="Y828" s="183"/>
      <c r="Z828" s="187"/>
      <c r="AA828" s="187"/>
      <c r="AB828" s="187"/>
      <c r="AC828" s="187"/>
      <c r="AD828" s="187"/>
      <c r="AE828" s="187"/>
      <c r="AF828" s="187"/>
      <c r="AG828" s="193"/>
      <c r="AH828" s="189"/>
      <c r="AI828" s="189"/>
      <c r="AJ828" s="189"/>
      <c r="AK828" s="190"/>
      <c r="AL828" s="194"/>
      <c r="AM828" s="189"/>
      <c r="AN828" s="189"/>
      <c r="AO828" s="190"/>
    </row>
    <row r="829" spans="1:42" ht="19.5" hidden="1" customHeight="1">
      <c r="A829" s="135" t="s">
        <v>196</v>
      </c>
      <c r="B829" s="135" t="s">
        <v>196</v>
      </c>
      <c r="C829" s="135" t="s">
        <v>132</v>
      </c>
      <c r="D829" s="135" t="s">
        <v>196</v>
      </c>
      <c r="E829" s="135" t="s">
        <v>196</v>
      </c>
      <c r="F829" s="135" t="s">
        <v>196</v>
      </c>
      <c r="G829" s="135" t="s">
        <v>196</v>
      </c>
      <c r="H829" s="135" t="s">
        <v>196</v>
      </c>
      <c r="I829" s="135" t="s">
        <v>196</v>
      </c>
      <c r="J829" s="176"/>
      <c r="K829" s="177"/>
      <c r="L829" s="178"/>
      <c r="M829" s="179"/>
      <c r="N829" s="160"/>
      <c r="O829" s="180"/>
      <c r="P829" s="191"/>
      <c r="Q829" s="192" t="s">
        <v>227</v>
      </c>
      <c r="R829" s="182" t="s">
        <v>98</v>
      </c>
      <c r="S829" s="183" t="s">
        <v>222</v>
      </c>
      <c r="T829" s="184"/>
      <c r="U829" s="185"/>
      <c r="V829" s="186" t="s">
        <v>98</v>
      </c>
      <c r="W829" s="183" t="s">
        <v>226</v>
      </c>
      <c r="X829" s="186"/>
      <c r="Y829" s="183"/>
      <c r="Z829" s="187"/>
      <c r="AA829" s="187"/>
      <c r="AB829" s="187"/>
      <c r="AC829" s="187"/>
      <c r="AD829" s="187"/>
      <c r="AE829" s="187"/>
      <c r="AF829" s="187"/>
      <c r="AG829" s="193"/>
      <c r="AH829" s="189"/>
      <c r="AI829" s="189"/>
      <c r="AJ829" s="189"/>
      <c r="AK829" s="190"/>
      <c r="AL829" s="194"/>
      <c r="AM829" s="189"/>
      <c r="AN829" s="189"/>
      <c r="AO829" s="190"/>
    </row>
    <row r="830" spans="1:42" ht="18.75" hidden="1" customHeight="1">
      <c r="A830" s="135" t="s">
        <v>196</v>
      </c>
      <c r="B830" s="135" t="s">
        <v>196</v>
      </c>
      <c r="C830" s="135" t="s">
        <v>132</v>
      </c>
      <c r="D830" s="135" t="s">
        <v>196</v>
      </c>
      <c r="E830" s="135" t="s">
        <v>196</v>
      </c>
      <c r="F830" s="135" t="s">
        <v>196</v>
      </c>
      <c r="G830" s="135" t="s">
        <v>196</v>
      </c>
      <c r="H830" s="135" t="s">
        <v>196</v>
      </c>
      <c r="I830" s="135" t="s">
        <v>196</v>
      </c>
      <c r="J830" s="176"/>
      <c r="K830" s="177"/>
      <c r="L830" s="231"/>
      <c r="M830" s="180"/>
      <c r="N830" s="160"/>
      <c r="O830" s="180"/>
      <c r="P830" s="160"/>
      <c r="Q830" s="196" t="s">
        <v>233</v>
      </c>
      <c r="R830" s="182" t="s">
        <v>98</v>
      </c>
      <c r="S830" s="183" t="s">
        <v>217</v>
      </c>
      <c r="T830" s="183"/>
      <c r="U830" s="186" t="s">
        <v>98</v>
      </c>
      <c r="V830" s="183" t="s">
        <v>234</v>
      </c>
      <c r="W830" s="183"/>
      <c r="X830" s="186" t="s">
        <v>98</v>
      </c>
      <c r="Y830" s="183" t="s">
        <v>235</v>
      </c>
      <c r="Z830" s="183"/>
      <c r="AA830" s="183"/>
      <c r="AB830" s="183"/>
      <c r="AC830" s="183"/>
      <c r="AD830" s="183"/>
      <c r="AE830" s="183"/>
      <c r="AF830" s="183"/>
      <c r="AG830" s="188"/>
      <c r="AH830" s="194"/>
      <c r="AI830" s="189"/>
      <c r="AJ830" s="189"/>
      <c r="AK830" s="190"/>
      <c r="AL830" s="194"/>
      <c r="AM830" s="189"/>
      <c r="AN830" s="189"/>
      <c r="AO830" s="190"/>
    </row>
    <row r="831" spans="1:42" ht="18.75" hidden="1" customHeight="1">
      <c r="A831" s="135" t="s">
        <v>196</v>
      </c>
      <c r="B831" s="135" t="s">
        <v>196</v>
      </c>
      <c r="C831" s="135" t="s">
        <v>132</v>
      </c>
      <c r="D831" s="135" t="s">
        <v>196</v>
      </c>
      <c r="E831" s="135" t="s">
        <v>196</v>
      </c>
      <c r="F831" s="135" t="s">
        <v>196</v>
      </c>
      <c r="G831" s="135" t="s">
        <v>196</v>
      </c>
      <c r="H831" s="135" t="s">
        <v>196</v>
      </c>
      <c r="I831" s="135" t="s">
        <v>196</v>
      </c>
      <c r="J831" s="176"/>
      <c r="K831" s="177"/>
      <c r="L831" s="231"/>
      <c r="M831" s="180"/>
      <c r="N831" s="160"/>
      <c r="O831" s="180"/>
      <c r="P831" s="160"/>
      <c r="Q831" s="196" t="s">
        <v>236</v>
      </c>
      <c r="R831" s="182" t="s">
        <v>98</v>
      </c>
      <c r="S831" s="183" t="s">
        <v>217</v>
      </c>
      <c r="T831" s="184"/>
      <c r="U831" s="186" t="s">
        <v>98</v>
      </c>
      <c r="V831" s="183" t="s">
        <v>232</v>
      </c>
      <c r="W831" s="183"/>
      <c r="X831" s="183"/>
      <c r="Y831" s="183"/>
      <c r="Z831" s="183"/>
      <c r="AA831" s="183"/>
      <c r="AB831" s="183"/>
      <c r="AC831" s="183"/>
      <c r="AD831" s="183"/>
      <c r="AE831" s="183"/>
      <c r="AF831" s="183"/>
      <c r="AG831" s="188"/>
      <c r="AH831" s="194"/>
      <c r="AI831" s="189"/>
      <c r="AJ831" s="189"/>
      <c r="AK831" s="190"/>
      <c r="AL831" s="194"/>
      <c r="AM831" s="189"/>
      <c r="AN831" s="189"/>
      <c r="AO831" s="190"/>
      <c r="AP831" s="283"/>
    </row>
    <row r="832" spans="1:42" ht="18.75" hidden="1" customHeight="1">
      <c r="A832" s="135" t="s">
        <v>196</v>
      </c>
      <c r="B832" s="135" t="s">
        <v>196</v>
      </c>
      <c r="C832" s="135" t="s">
        <v>132</v>
      </c>
      <c r="D832" s="135" t="s">
        <v>196</v>
      </c>
      <c r="E832" s="135" t="s">
        <v>196</v>
      </c>
      <c r="F832" s="135" t="s">
        <v>196</v>
      </c>
      <c r="G832" s="135" t="s">
        <v>196</v>
      </c>
      <c r="H832" s="135" t="s">
        <v>196</v>
      </c>
      <c r="I832" s="135" t="s">
        <v>196</v>
      </c>
      <c r="J832" s="157"/>
      <c r="K832" s="177"/>
      <c r="L832" s="231"/>
      <c r="M832" s="157"/>
      <c r="N832" s="160"/>
      <c r="O832" s="157"/>
      <c r="P832" s="160"/>
      <c r="Q832" s="181" t="s">
        <v>241</v>
      </c>
      <c r="R832" s="182" t="s">
        <v>98</v>
      </c>
      <c r="S832" s="183" t="s">
        <v>217</v>
      </c>
      <c r="T832" s="184"/>
      <c r="U832" s="186" t="s">
        <v>98</v>
      </c>
      <c r="V832" s="183" t="s">
        <v>232</v>
      </c>
      <c r="W832" s="183"/>
      <c r="X832" s="183"/>
      <c r="Y832" s="183"/>
      <c r="Z832" s="183"/>
      <c r="AA832" s="183"/>
      <c r="AB832" s="183"/>
      <c r="AC832" s="183"/>
      <c r="AD832" s="183"/>
      <c r="AE832" s="183"/>
      <c r="AF832" s="183"/>
      <c r="AG832" s="188"/>
      <c r="AH832" s="194"/>
      <c r="AI832" s="189"/>
      <c r="AJ832" s="189"/>
      <c r="AK832" s="190"/>
      <c r="AL832" s="194"/>
      <c r="AM832" s="189"/>
      <c r="AN832" s="189"/>
      <c r="AO832" s="190"/>
    </row>
    <row r="833" spans="1:42" ht="18.75" hidden="1" customHeight="1">
      <c r="A833" s="135" t="s">
        <v>196</v>
      </c>
      <c r="B833" s="135" t="s">
        <v>196</v>
      </c>
      <c r="C833" s="135" t="s">
        <v>132</v>
      </c>
      <c r="D833" s="135" t="s">
        <v>196</v>
      </c>
      <c r="E833" s="135" t="s">
        <v>196</v>
      </c>
      <c r="F833" s="135" t="s">
        <v>196</v>
      </c>
      <c r="G833" s="135" t="s">
        <v>196</v>
      </c>
      <c r="H833" s="135" t="s">
        <v>196</v>
      </c>
      <c r="I833" s="135" t="s">
        <v>196</v>
      </c>
      <c r="J833" s="176"/>
      <c r="K833" s="177"/>
      <c r="L833" s="231"/>
      <c r="M833" s="157"/>
      <c r="N833" s="160"/>
      <c r="O833" s="157"/>
      <c r="P833" s="160"/>
      <c r="Q833" s="196" t="s">
        <v>242</v>
      </c>
      <c r="R833" s="182" t="s">
        <v>98</v>
      </c>
      <c r="S833" s="183" t="s">
        <v>217</v>
      </c>
      <c r="T833" s="184"/>
      <c r="U833" s="186" t="s">
        <v>98</v>
      </c>
      <c r="V833" s="183" t="s">
        <v>232</v>
      </c>
      <c r="W833" s="183"/>
      <c r="X833" s="183"/>
      <c r="Y833" s="183"/>
      <c r="Z833" s="183"/>
      <c r="AA833" s="183"/>
      <c r="AB833" s="183"/>
      <c r="AC833" s="183"/>
      <c r="AD833" s="183"/>
      <c r="AE833" s="183"/>
      <c r="AF833" s="183"/>
      <c r="AG833" s="188"/>
      <c r="AH833" s="194"/>
      <c r="AI833" s="189"/>
      <c r="AJ833" s="189"/>
      <c r="AK833" s="190"/>
      <c r="AL833" s="194"/>
      <c r="AM833" s="189"/>
      <c r="AN833" s="189"/>
      <c r="AO833" s="190"/>
    </row>
    <row r="834" spans="1:42" ht="18.75" hidden="1" customHeight="1">
      <c r="A834" s="135" t="s">
        <v>196</v>
      </c>
      <c r="B834" s="135" t="s">
        <v>196</v>
      </c>
      <c r="C834" s="135" t="s">
        <v>132</v>
      </c>
      <c r="D834" s="135" t="s">
        <v>196</v>
      </c>
      <c r="E834" s="135" t="s">
        <v>196</v>
      </c>
      <c r="F834" s="135" t="s">
        <v>196</v>
      </c>
      <c r="G834" s="135" t="s">
        <v>196</v>
      </c>
      <c r="H834" s="135" t="s">
        <v>196</v>
      </c>
      <c r="I834" s="135" t="s">
        <v>196</v>
      </c>
      <c r="J834" s="176"/>
      <c r="K834" s="177"/>
      <c r="L834" s="231"/>
      <c r="M834" s="157"/>
      <c r="N834" s="160"/>
      <c r="O834" s="180"/>
      <c r="P834" s="160"/>
      <c r="Q834" s="181" t="s">
        <v>56</v>
      </c>
      <c r="R834" s="182" t="s">
        <v>98</v>
      </c>
      <c r="S834" s="183" t="s">
        <v>217</v>
      </c>
      <c r="T834" s="183"/>
      <c r="U834" s="186" t="s">
        <v>98</v>
      </c>
      <c r="V834" s="183" t="s">
        <v>229</v>
      </c>
      <c r="W834" s="183"/>
      <c r="X834" s="186" t="s">
        <v>98</v>
      </c>
      <c r="Y834" s="183" t="s">
        <v>230</v>
      </c>
      <c r="Z834" s="184"/>
      <c r="AA834" s="184"/>
      <c r="AB834" s="184"/>
      <c r="AC834" s="184"/>
      <c r="AD834" s="184"/>
      <c r="AE834" s="184"/>
      <c r="AF834" s="184"/>
      <c r="AG834" s="197"/>
      <c r="AH834" s="194"/>
      <c r="AI834" s="189"/>
      <c r="AJ834" s="189"/>
      <c r="AK834" s="190"/>
      <c r="AL834" s="194"/>
      <c r="AM834" s="189"/>
      <c r="AN834" s="189"/>
      <c r="AO834" s="190"/>
    </row>
    <row r="835" spans="1:42" ht="18.75" hidden="1" customHeight="1">
      <c r="A835" s="135" t="s">
        <v>196</v>
      </c>
      <c r="B835" s="135" t="s">
        <v>196</v>
      </c>
      <c r="C835" s="135" t="s">
        <v>132</v>
      </c>
      <c r="D835" s="135" t="s">
        <v>196</v>
      </c>
      <c r="E835" s="135" t="s">
        <v>196</v>
      </c>
      <c r="F835" s="135" t="s">
        <v>196</v>
      </c>
      <c r="G835" s="135" t="s">
        <v>196</v>
      </c>
      <c r="H835" s="135" t="s">
        <v>196</v>
      </c>
      <c r="I835" s="135" t="s">
        <v>196</v>
      </c>
      <c r="J835" s="176"/>
      <c r="K835" s="177"/>
      <c r="L835" s="200"/>
      <c r="M835" s="236"/>
      <c r="N835" s="160"/>
      <c r="O835" s="180"/>
      <c r="P835" s="160"/>
      <c r="Q835" s="198" t="s">
        <v>250</v>
      </c>
      <c r="R835" s="182" t="s">
        <v>98</v>
      </c>
      <c r="S835" s="183" t="s">
        <v>217</v>
      </c>
      <c r="T835" s="183"/>
      <c r="U835" s="186" t="s">
        <v>98</v>
      </c>
      <c r="V835" s="199" t="s">
        <v>232</v>
      </c>
      <c r="W835" s="183"/>
      <c r="X835" s="183"/>
      <c r="Y835" s="183"/>
      <c r="Z835" s="184"/>
      <c r="AA835" s="184"/>
      <c r="AB835" s="184"/>
      <c r="AC835" s="184"/>
      <c r="AD835" s="184"/>
      <c r="AE835" s="184"/>
      <c r="AF835" s="184"/>
      <c r="AG835" s="197"/>
      <c r="AH835" s="194"/>
      <c r="AI835" s="189"/>
      <c r="AJ835" s="189"/>
      <c r="AK835" s="190"/>
      <c r="AL835" s="194"/>
      <c r="AM835" s="189"/>
      <c r="AN835" s="189"/>
      <c r="AO835" s="190"/>
    </row>
    <row r="836" spans="1:42" ht="18.75" hidden="1" customHeight="1">
      <c r="A836" s="135" t="s">
        <v>196</v>
      </c>
      <c r="B836" s="135" t="s">
        <v>196</v>
      </c>
      <c r="C836" s="135" t="s">
        <v>132</v>
      </c>
      <c r="D836" s="135" t="s">
        <v>196</v>
      </c>
      <c r="E836" s="135" t="s">
        <v>196</v>
      </c>
      <c r="F836" s="135" t="s">
        <v>196</v>
      </c>
      <c r="G836" s="135" t="s">
        <v>196</v>
      </c>
      <c r="H836" s="135" t="s">
        <v>196</v>
      </c>
      <c r="I836" s="135" t="s">
        <v>196</v>
      </c>
      <c r="J836" s="157" t="s">
        <v>98</v>
      </c>
      <c r="K836" s="177">
        <v>35</v>
      </c>
      <c r="L836" s="231" t="s">
        <v>481</v>
      </c>
      <c r="M836" s="157" t="s">
        <v>98</v>
      </c>
      <c r="N836" s="160" t="s">
        <v>482</v>
      </c>
      <c r="O836" s="157" t="s">
        <v>98</v>
      </c>
      <c r="P836" s="160" t="s">
        <v>246</v>
      </c>
      <c r="Q836" s="198" t="s">
        <v>253</v>
      </c>
      <c r="R836" s="182" t="s">
        <v>98</v>
      </c>
      <c r="S836" s="183" t="s">
        <v>217</v>
      </c>
      <c r="T836" s="183"/>
      <c r="U836" s="186" t="s">
        <v>98</v>
      </c>
      <c r="V836" s="199" t="s">
        <v>232</v>
      </c>
      <c r="W836" s="183"/>
      <c r="X836" s="183"/>
      <c r="Y836" s="183"/>
      <c r="Z836" s="184"/>
      <c r="AA836" s="184"/>
      <c r="AB836" s="184"/>
      <c r="AC836" s="184"/>
      <c r="AD836" s="184"/>
      <c r="AE836" s="184"/>
      <c r="AF836" s="184"/>
      <c r="AG836" s="197"/>
      <c r="AH836" s="194"/>
      <c r="AI836" s="189"/>
      <c r="AJ836" s="189"/>
      <c r="AK836" s="190"/>
      <c r="AL836" s="194"/>
      <c r="AM836" s="189"/>
      <c r="AN836" s="189"/>
      <c r="AO836" s="190"/>
    </row>
    <row r="837" spans="1:42" ht="18.75" hidden="1" customHeight="1">
      <c r="A837" s="135" t="s">
        <v>196</v>
      </c>
      <c r="B837" s="135" t="s">
        <v>196</v>
      </c>
      <c r="C837" s="135" t="s">
        <v>132</v>
      </c>
      <c r="D837" s="135" t="s">
        <v>196</v>
      </c>
      <c r="E837" s="135" t="s">
        <v>196</v>
      </c>
      <c r="F837" s="135" t="s">
        <v>196</v>
      </c>
      <c r="G837" s="135" t="s">
        <v>196</v>
      </c>
      <c r="H837" s="135" t="s">
        <v>196</v>
      </c>
      <c r="I837" s="135" t="s">
        <v>196</v>
      </c>
      <c r="J837" s="176"/>
      <c r="K837" s="177"/>
      <c r="L837" s="231" t="s">
        <v>483</v>
      </c>
      <c r="M837" s="157" t="s">
        <v>98</v>
      </c>
      <c r="N837" s="160" t="s">
        <v>484</v>
      </c>
      <c r="O837" s="157" t="s">
        <v>98</v>
      </c>
      <c r="P837" s="160" t="s">
        <v>249</v>
      </c>
      <c r="Q837" s="201" t="s">
        <v>255</v>
      </c>
      <c r="R837" s="182" t="s">
        <v>98</v>
      </c>
      <c r="S837" s="183" t="s">
        <v>217</v>
      </c>
      <c r="T837" s="183"/>
      <c r="U837" s="186" t="s">
        <v>98</v>
      </c>
      <c r="V837" s="183" t="s">
        <v>229</v>
      </c>
      <c r="W837" s="183"/>
      <c r="X837" s="186" t="s">
        <v>98</v>
      </c>
      <c r="Y837" s="183" t="s">
        <v>230</v>
      </c>
      <c r="Z837" s="187"/>
      <c r="AA837" s="187"/>
      <c r="AB837" s="187"/>
      <c r="AC837" s="187"/>
      <c r="AD837" s="202"/>
      <c r="AE837" s="202"/>
      <c r="AF837" s="202"/>
      <c r="AG837" s="203"/>
      <c r="AH837" s="194"/>
      <c r="AI837" s="189"/>
      <c r="AJ837" s="189"/>
      <c r="AK837" s="190"/>
      <c r="AL837" s="194"/>
      <c r="AM837" s="189"/>
      <c r="AN837" s="189"/>
      <c r="AO837" s="190"/>
    </row>
    <row r="838" spans="1:42" ht="18.75" hidden="1" customHeight="1">
      <c r="A838" s="135" t="s">
        <v>196</v>
      </c>
      <c r="B838" s="135" t="s">
        <v>196</v>
      </c>
      <c r="C838" s="135" t="s">
        <v>132</v>
      </c>
      <c r="D838" s="135" t="s">
        <v>196</v>
      </c>
      <c r="E838" s="135" t="s">
        <v>196</v>
      </c>
      <c r="F838" s="135" t="s">
        <v>196</v>
      </c>
      <c r="G838" s="135" t="s">
        <v>196</v>
      </c>
      <c r="H838" s="135" t="s">
        <v>196</v>
      </c>
      <c r="I838" s="135" t="s">
        <v>196</v>
      </c>
      <c r="J838" s="176"/>
      <c r="K838" s="177"/>
      <c r="L838" s="231"/>
      <c r="M838" s="157" t="s">
        <v>98</v>
      </c>
      <c r="N838" s="160" t="s">
        <v>485</v>
      </c>
      <c r="O838" s="180"/>
      <c r="P838" s="160" t="s">
        <v>252</v>
      </c>
      <c r="Q838" s="195" t="s">
        <v>257</v>
      </c>
      <c r="R838" s="182" t="s">
        <v>98</v>
      </c>
      <c r="S838" s="183" t="s">
        <v>217</v>
      </c>
      <c r="T838" s="183"/>
      <c r="U838" s="186" t="s">
        <v>98</v>
      </c>
      <c r="V838" s="183" t="s">
        <v>258</v>
      </c>
      <c r="W838" s="183"/>
      <c r="X838" s="186" t="s">
        <v>98</v>
      </c>
      <c r="Y838" s="183" t="s">
        <v>235</v>
      </c>
      <c r="Z838" s="204"/>
      <c r="AA838" s="186" t="s">
        <v>98</v>
      </c>
      <c r="AB838" s="183" t="s">
        <v>259</v>
      </c>
      <c r="AC838" s="183"/>
      <c r="AD838" s="183"/>
      <c r="AE838" s="183"/>
      <c r="AF838" s="183"/>
      <c r="AG838" s="188"/>
      <c r="AH838" s="194"/>
      <c r="AI838" s="189"/>
      <c r="AJ838" s="189"/>
      <c r="AK838" s="190"/>
      <c r="AL838" s="194"/>
      <c r="AM838" s="189"/>
      <c r="AN838" s="189"/>
      <c r="AO838" s="190"/>
    </row>
    <row r="839" spans="1:42" ht="18.75" hidden="1" customHeight="1">
      <c r="A839" s="135" t="s">
        <v>196</v>
      </c>
      <c r="B839" s="135" t="s">
        <v>196</v>
      </c>
      <c r="C839" s="135" t="s">
        <v>132</v>
      </c>
      <c r="D839" s="135" t="s">
        <v>196</v>
      </c>
      <c r="E839" s="135" t="s">
        <v>196</v>
      </c>
      <c r="F839" s="135" t="s">
        <v>196</v>
      </c>
      <c r="G839" s="135" t="s">
        <v>196</v>
      </c>
      <c r="H839" s="135" t="s">
        <v>196</v>
      </c>
      <c r="I839" s="135" t="s">
        <v>196</v>
      </c>
      <c r="J839" s="176"/>
      <c r="K839" s="177"/>
      <c r="L839" s="178"/>
      <c r="M839" s="179"/>
      <c r="N839" s="160"/>
      <c r="O839" s="180"/>
      <c r="P839" s="191"/>
      <c r="Q839" s="1257" t="s">
        <v>260</v>
      </c>
      <c r="R839" s="205" t="s">
        <v>98</v>
      </c>
      <c r="S839" s="206" t="s">
        <v>217</v>
      </c>
      <c r="T839" s="206"/>
      <c r="U839" s="207"/>
      <c r="V839" s="208"/>
      <c r="W839" s="208"/>
      <c r="X839" s="207"/>
      <c r="Y839" s="208"/>
      <c r="Z839" s="209"/>
      <c r="AA839" s="207"/>
      <c r="AB839" s="208"/>
      <c r="AC839" s="209"/>
      <c r="AD839" s="210" t="s">
        <v>98</v>
      </c>
      <c r="AE839" s="206" t="s">
        <v>261</v>
      </c>
      <c r="AF839" s="202"/>
      <c r="AG839" s="203"/>
      <c r="AH839" s="189"/>
      <c r="AI839" s="189"/>
      <c r="AJ839" s="189"/>
      <c r="AK839" s="190"/>
      <c r="AL839" s="194"/>
      <c r="AM839" s="189"/>
      <c r="AN839" s="189"/>
      <c r="AO839" s="190"/>
    </row>
    <row r="840" spans="1:42" ht="18.75" hidden="1" customHeight="1">
      <c r="A840" s="135" t="s">
        <v>196</v>
      </c>
      <c r="B840" s="135" t="s">
        <v>196</v>
      </c>
      <c r="C840" s="135" t="s">
        <v>132</v>
      </c>
      <c r="D840" s="135" t="s">
        <v>196</v>
      </c>
      <c r="E840" s="135" t="s">
        <v>196</v>
      </c>
      <c r="F840" s="135" t="s">
        <v>196</v>
      </c>
      <c r="G840" s="135" t="s">
        <v>196</v>
      </c>
      <c r="H840" s="135" t="s">
        <v>196</v>
      </c>
      <c r="I840" s="135" t="s">
        <v>196</v>
      </c>
      <c r="J840" s="176"/>
      <c r="K840" s="177"/>
      <c r="L840" s="178"/>
      <c r="M840" s="179"/>
      <c r="N840" s="160"/>
      <c r="O840" s="180"/>
      <c r="P840" s="191"/>
      <c r="Q840" s="1258"/>
      <c r="R840" s="157" t="s">
        <v>98</v>
      </c>
      <c r="S840" s="158" t="s">
        <v>262</v>
      </c>
      <c r="T840" s="158"/>
      <c r="U840" s="150"/>
      <c r="V840" s="150" t="s">
        <v>98</v>
      </c>
      <c r="W840" s="158" t="s">
        <v>263</v>
      </c>
      <c r="X840" s="150"/>
      <c r="Y840" s="150"/>
      <c r="Z840" s="150" t="s">
        <v>98</v>
      </c>
      <c r="AA840" s="158" t="s">
        <v>264</v>
      </c>
      <c r="AB840" s="137"/>
      <c r="AC840" s="158"/>
      <c r="AD840" s="150" t="s">
        <v>98</v>
      </c>
      <c r="AE840" s="158" t="s">
        <v>265</v>
      </c>
      <c r="AF840" s="211"/>
      <c r="AG840" s="212"/>
      <c r="AH840" s="189"/>
      <c r="AI840" s="189"/>
      <c r="AJ840" s="189"/>
      <c r="AK840" s="190"/>
      <c r="AL840" s="194"/>
      <c r="AM840" s="189"/>
      <c r="AN840" s="189"/>
      <c r="AO840" s="190"/>
    </row>
    <row r="841" spans="1:42" ht="18.75" hidden="1" customHeight="1">
      <c r="A841" s="135" t="s">
        <v>196</v>
      </c>
      <c r="B841" s="135" t="s">
        <v>196</v>
      </c>
      <c r="C841" s="135" t="s">
        <v>132</v>
      </c>
      <c r="D841" s="135" t="s">
        <v>196</v>
      </c>
      <c r="E841" s="135" t="s">
        <v>196</v>
      </c>
      <c r="F841" s="135" t="s">
        <v>196</v>
      </c>
      <c r="G841" s="135" t="s">
        <v>196</v>
      </c>
      <c r="H841" s="135" t="s">
        <v>196</v>
      </c>
      <c r="I841" s="135" t="s">
        <v>196</v>
      </c>
      <c r="J841" s="176"/>
      <c r="K841" s="177"/>
      <c r="L841" s="178"/>
      <c r="M841" s="179"/>
      <c r="N841" s="160"/>
      <c r="O841" s="180"/>
      <c r="P841" s="191"/>
      <c r="Q841" s="1259"/>
      <c r="R841" s="220" t="s">
        <v>98</v>
      </c>
      <c r="S841" s="221" t="s">
        <v>266</v>
      </c>
      <c r="T841" s="221"/>
      <c r="U841" s="222"/>
      <c r="V841" s="222" t="s">
        <v>98</v>
      </c>
      <c r="W841" s="221" t="s">
        <v>267</v>
      </c>
      <c r="X841" s="222"/>
      <c r="Y841" s="222"/>
      <c r="Z841" s="222" t="s">
        <v>98</v>
      </c>
      <c r="AA841" s="221" t="s">
        <v>268</v>
      </c>
      <c r="AB841" s="223"/>
      <c r="AC841" s="221"/>
      <c r="AD841" s="222" t="s">
        <v>98</v>
      </c>
      <c r="AE841" s="221" t="s">
        <v>269</v>
      </c>
      <c r="AF841" s="224"/>
      <c r="AG841" s="225"/>
      <c r="AH841" s="189"/>
      <c r="AI841" s="189"/>
      <c r="AJ841" s="189"/>
      <c r="AK841" s="190"/>
      <c r="AL841" s="194"/>
      <c r="AM841" s="189"/>
      <c r="AN841" s="189"/>
      <c r="AO841" s="190"/>
    </row>
    <row r="842" spans="1:42" ht="18.75" hidden="1" customHeight="1">
      <c r="A842" s="148" t="s">
        <v>196</v>
      </c>
      <c r="B842" s="148" t="s">
        <v>196</v>
      </c>
      <c r="C842" s="148" t="s">
        <v>132</v>
      </c>
      <c r="D842" s="148" t="s">
        <v>196</v>
      </c>
      <c r="E842" s="148" t="s">
        <v>196</v>
      </c>
      <c r="F842" s="148" t="s">
        <v>196</v>
      </c>
      <c r="G842" s="148" t="s">
        <v>196</v>
      </c>
      <c r="H842" s="148" t="s">
        <v>196</v>
      </c>
      <c r="I842" s="149" t="s">
        <v>196</v>
      </c>
      <c r="J842" s="176"/>
      <c r="K842" s="177"/>
      <c r="L842" s="178"/>
      <c r="M842" s="179"/>
      <c r="N842" s="160"/>
      <c r="O842" s="180"/>
      <c r="P842" s="191"/>
      <c r="Q842" s="1258"/>
      <c r="R842" s="157" t="s">
        <v>98</v>
      </c>
      <c r="S842" s="158" t="s">
        <v>270</v>
      </c>
      <c r="T842" s="158"/>
      <c r="U842" s="150"/>
      <c r="V842" s="150" t="s">
        <v>98</v>
      </c>
      <c r="W842" s="158" t="s">
        <v>271</v>
      </c>
      <c r="X842" s="150"/>
      <c r="Y842" s="150"/>
      <c r="Z842" s="150" t="s">
        <v>98</v>
      </c>
      <c r="AA842" s="158" t="s">
        <v>272</v>
      </c>
      <c r="AB842" s="137"/>
      <c r="AC842" s="158"/>
      <c r="AD842" s="150" t="s">
        <v>98</v>
      </c>
      <c r="AE842" s="158" t="s">
        <v>273</v>
      </c>
      <c r="AF842" s="211"/>
      <c r="AG842" s="212"/>
      <c r="AH842" s="194"/>
      <c r="AI842" s="189"/>
      <c r="AJ842" s="189"/>
      <c r="AK842" s="190"/>
      <c r="AL842" s="194"/>
      <c r="AM842" s="189"/>
      <c r="AN842" s="189"/>
      <c r="AO842" s="190"/>
    </row>
    <row r="843" spans="1:42" ht="18.75" hidden="1" customHeight="1">
      <c r="A843" s="148" t="s">
        <v>196</v>
      </c>
      <c r="B843" s="148" t="s">
        <v>196</v>
      </c>
      <c r="C843" s="148" t="s">
        <v>132</v>
      </c>
      <c r="D843" s="148" t="s">
        <v>196</v>
      </c>
      <c r="E843" s="148" t="s">
        <v>196</v>
      </c>
      <c r="F843" s="148" t="s">
        <v>196</v>
      </c>
      <c r="G843" s="148" t="s">
        <v>196</v>
      </c>
      <c r="H843" s="148" t="s">
        <v>196</v>
      </c>
      <c r="I843" s="149" t="s">
        <v>196</v>
      </c>
      <c r="J843" s="176"/>
      <c r="K843" s="177"/>
      <c r="L843" s="178"/>
      <c r="M843" s="179"/>
      <c r="N843" s="160"/>
      <c r="O843" s="180"/>
      <c r="P843" s="191"/>
      <c r="Q843" s="1258"/>
      <c r="R843" s="157" t="s">
        <v>98</v>
      </c>
      <c r="S843" s="158" t="s">
        <v>274</v>
      </c>
      <c r="T843" s="158"/>
      <c r="U843" s="150"/>
      <c r="V843" s="150" t="s">
        <v>98</v>
      </c>
      <c r="W843" s="158" t="s">
        <v>275</v>
      </c>
      <c r="X843" s="150"/>
      <c r="Y843" s="150"/>
      <c r="Z843" s="150" t="s">
        <v>98</v>
      </c>
      <c r="AA843" s="158" t="s">
        <v>276</v>
      </c>
      <c r="AB843" s="137"/>
      <c r="AC843" s="158"/>
      <c r="AD843" s="150" t="s">
        <v>98</v>
      </c>
      <c r="AE843" s="158" t="s">
        <v>277</v>
      </c>
      <c r="AF843" s="211"/>
      <c r="AG843" s="212"/>
      <c r="AH843" s="189"/>
      <c r="AI843" s="189"/>
      <c r="AJ843" s="189"/>
      <c r="AK843" s="190"/>
      <c r="AL843" s="194"/>
      <c r="AM843" s="189"/>
      <c r="AN843" s="189"/>
      <c r="AO843" s="190"/>
    </row>
    <row r="844" spans="1:42" ht="18.75" hidden="1" customHeight="1">
      <c r="A844" s="155" t="s">
        <v>196</v>
      </c>
      <c r="B844" s="155" t="s">
        <v>196</v>
      </c>
      <c r="C844" s="155" t="s">
        <v>132</v>
      </c>
      <c r="D844" s="155" t="s">
        <v>196</v>
      </c>
      <c r="E844" s="155" t="s">
        <v>196</v>
      </c>
      <c r="F844" s="155" t="s">
        <v>196</v>
      </c>
      <c r="G844" s="155" t="s">
        <v>196</v>
      </c>
      <c r="H844" s="155" t="s">
        <v>196</v>
      </c>
      <c r="I844" s="156" t="s">
        <v>196</v>
      </c>
      <c r="J844" s="213"/>
      <c r="K844" s="214"/>
      <c r="L844" s="215"/>
      <c r="M844" s="216"/>
      <c r="N844" s="217"/>
      <c r="O844" s="218"/>
      <c r="P844" s="219"/>
      <c r="Q844" s="1259"/>
      <c r="R844" s="220" t="s">
        <v>98</v>
      </c>
      <c r="S844" s="221" t="s">
        <v>278</v>
      </c>
      <c r="T844" s="221"/>
      <c r="U844" s="222"/>
      <c r="V844" s="222"/>
      <c r="W844" s="221"/>
      <c r="X844" s="222"/>
      <c r="Y844" s="222"/>
      <c r="Z844" s="222"/>
      <c r="AA844" s="221"/>
      <c r="AB844" s="223"/>
      <c r="AC844" s="221"/>
      <c r="AD844" s="222"/>
      <c r="AE844" s="221"/>
      <c r="AF844" s="224"/>
      <c r="AG844" s="225"/>
      <c r="AH844" s="226"/>
      <c r="AI844" s="226"/>
      <c r="AJ844" s="226"/>
      <c r="AK844" s="227"/>
      <c r="AL844" s="228"/>
      <c r="AM844" s="226"/>
      <c r="AN844" s="226"/>
      <c r="AO844" s="227"/>
    </row>
    <row r="845" spans="1:42" ht="18.75" hidden="1" customHeight="1">
      <c r="A845" s="135" t="s">
        <v>132</v>
      </c>
      <c r="B845" s="135" t="s">
        <v>196</v>
      </c>
      <c r="C845" s="135" t="s">
        <v>196</v>
      </c>
      <c r="D845" s="135" t="s">
        <v>196</v>
      </c>
      <c r="E845" s="135" t="s">
        <v>196</v>
      </c>
      <c r="F845" s="135" t="s">
        <v>196</v>
      </c>
      <c r="G845" s="135" t="s">
        <v>196</v>
      </c>
      <c r="H845" s="135" t="s">
        <v>196</v>
      </c>
      <c r="I845" s="135" t="s">
        <v>196</v>
      </c>
      <c r="J845" s="161"/>
      <c r="K845" s="162"/>
      <c r="L845" s="163"/>
      <c r="M845" s="164"/>
      <c r="N845" s="153"/>
      <c r="O845" s="165"/>
      <c r="P845" s="230"/>
      <c r="Q845" s="234" t="s">
        <v>281</v>
      </c>
      <c r="R845" s="167" t="s">
        <v>98</v>
      </c>
      <c r="S845" s="168" t="s">
        <v>282</v>
      </c>
      <c r="T845" s="172"/>
      <c r="U845" s="169"/>
      <c r="V845" s="170" t="s">
        <v>98</v>
      </c>
      <c r="W845" s="168" t="s">
        <v>283</v>
      </c>
      <c r="X845" s="171"/>
      <c r="Y845" s="171"/>
      <c r="Z845" s="171"/>
      <c r="AA845" s="171"/>
      <c r="AB845" s="171"/>
      <c r="AC845" s="172"/>
      <c r="AD845" s="172"/>
      <c r="AE845" s="172"/>
      <c r="AF845" s="172"/>
      <c r="AG845" s="173"/>
      <c r="AH845" s="255" t="s">
        <v>98</v>
      </c>
      <c r="AI845" s="151" t="s">
        <v>220</v>
      </c>
      <c r="AJ845" s="151"/>
      <c r="AK845" s="175"/>
      <c r="AL845" s="255" t="s">
        <v>98</v>
      </c>
      <c r="AM845" s="151" t="s">
        <v>220</v>
      </c>
      <c r="AN845" s="151"/>
      <c r="AO845" s="175"/>
      <c r="AP845" s="283"/>
    </row>
    <row r="846" spans="1:42" ht="18.75" hidden="1" customHeight="1">
      <c r="A846" s="135" t="s">
        <v>132</v>
      </c>
      <c r="B846" s="135" t="s">
        <v>196</v>
      </c>
      <c r="C846" s="135" t="s">
        <v>196</v>
      </c>
      <c r="D846" s="135" t="s">
        <v>196</v>
      </c>
      <c r="E846" s="135" t="s">
        <v>196</v>
      </c>
      <c r="F846" s="135" t="s">
        <v>196</v>
      </c>
      <c r="G846" s="135" t="s">
        <v>196</v>
      </c>
      <c r="H846" s="135" t="s">
        <v>196</v>
      </c>
      <c r="I846" s="135" t="s">
        <v>196</v>
      </c>
      <c r="J846" s="176"/>
      <c r="K846" s="177"/>
      <c r="L846" s="178"/>
      <c r="M846" s="179"/>
      <c r="N846" s="160"/>
      <c r="O846" s="180"/>
      <c r="P846" s="191"/>
      <c r="Q846" s="198" t="s">
        <v>216</v>
      </c>
      <c r="R846" s="182" t="s">
        <v>98</v>
      </c>
      <c r="S846" s="183" t="s">
        <v>217</v>
      </c>
      <c r="T846" s="183"/>
      <c r="U846" s="185"/>
      <c r="V846" s="186" t="s">
        <v>98</v>
      </c>
      <c r="W846" s="183" t="s">
        <v>218</v>
      </c>
      <c r="X846" s="183"/>
      <c r="Y846" s="185"/>
      <c r="Z846" s="186" t="s">
        <v>98</v>
      </c>
      <c r="AA846" s="204" t="s">
        <v>219</v>
      </c>
      <c r="AB846" s="204"/>
      <c r="AC846" s="184"/>
      <c r="AD846" s="184"/>
      <c r="AE846" s="184"/>
      <c r="AF846" s="184"/>
      <c r="AG846" s="197"/>
      <c r="AH846" s="150" t="s">
        <v>98</v>
      </c>
      <c r="AI846" s="158" t="s">
        <v>224</v>
      </c>
      <c r="AJ846" s="189"/>
      <c r="AK846" s="190"/>
      <c r="AL846" s="150" t="s">
        <v>98</v>
      </c>
      <c r="AM846" s="158" t="s">
        <v>224</v>
      </c>
      <c r="AN846" s="189"/>
      <c r="AO846" s="190"/>
    </row>
    <row r="847" spans="1:42" ht="18.75" hidden="1" customHeight="1">
      <c r="A847" s="135" t="s">
        <v>132</v>
      </c>
      <c r="B847" s="135" t="s">
        <v>196</v>
      </c>
      <c r="C847" s="135" t="s">
        <v>196</v>
      </c>
      <c r="D847" s="135" t="s">
        <v>196</v>
      </c>
      <c r="E847" s="135" t="s">
        <v>196</v>
      </c>
      <c r="F847" s="135" t="s">
        <v>196</v>
      </c>
      <c r="G847" s="135" t="s">
        <v>196</v>
      </c>
      <c r="H847" s="135" t="s">
        <v>196</v>
      </c>
      <c r="I847" s="135" t="s">
        <v>196</v>
      </c>
      <c r="J847" s="176"/>
      <c r="K847" s="177"/>
      <c r="L847" s="178"/>
      <c r="M847" s="179"/>
      <c r="N847" s="160"/>
      <c r="O847" s="180"/>
      <c r="P847" s="191"/>
      <c r="Q847" s="198" t="s">
        <v>24</v>
      </c>
      <c r="R847" s="182" t="s">
        <v>98</v>
      </c>
      <c r="S847" s="183" t="s">
        <v>285</v>
      </c>
      <c r="T847" s="184"/>
      <c r="U847" s="185"/>
      <c r="V847" s="186" t="s">
        <v>98</v>
      </c>
      <c r="W847" s="183" t="s">
        <v>286</v>
      </c>
      <c r="X847" s="187"/>
      <c r="Y847" s="204"/>
      <c r="Z847" s="204"/>
      <c r="AA847" s="204"/>
      <c r="AB847" s="204"/>
      <c r="AC847" s="184"/>
      <c r="AD847" s="184"/>
      <c r="AE847" s="184"/>
      <c r="AF847" s="184"/>
      <c r="AG847" s="197"/>
      <c r="AH847" s="194"/>
      <c r="AI847" s="189"/>
      <c r="AJ847" s="189"/>
      <c r="AK847" s="190"/>
      <c r="AL847" s="194"/>
      <c r="AM847" s="189"/>
      <c r="AN847" s="189"/>
      <c r="AO847" s="190"/>
    </row>
    <row r="848" spans="1:42" ht="19.5" hidden="1" customHeight="1">
      <c r="A848" s="135" t="s">
        <v>132</v>
      </c>
      <c r="B848" s="135" t="s">
        <v>196</v>
      </c>
      <c r="C848" s="135" t="s">
        <v>196</v>
      </c>
      <c r="D848" s="135" t="s">
        <v>196</v>
      </c>
      <c r="E848" s="135" t="s">
        <v>196</v>
      </c>
      <c r="F848" s="135" t="s">
        <v>196</v>
      </c>
      <c r="G848" s="135" t="s">
        <v>196</v>
      </c>
      <c r="H848" s="135" t="s">
        <v>196</v>
      </c>
      <c r="I848" s="135" t="s">
        <v>196</v>
      </c>
      <c r="J848" s="176"/>
      <c r="K848" s="177"/>
      <c r="L848" s="178"/>
      <c r="M848" s="179"/>
      <c r="N848" s="160"/>
      <c r="O848" s="180"/>
      <c r="P848" s="191"/>
      <c r="Q848" s="192" t="s">
        <v>225</v>
      </c>
      <c r="R848" s="182" t="s">
        <v>98</v>
      </c>
      <c r="S848" s="183" t="s">
        <v>222</v>
      </c>
      <c r="T848" s="184"/>
      <c r="U848" s="185"/>
      <c r="V848" s="186" t="s">
        <v>98</v>
      </c>
      <c r="W848" s="183" t="s">
        <v>226</v>
      </c>
      <c r="X848" s="186"/>
      <c r="Y848" s="183"/>
      <c r="Z848" s="187"/>
      <c r="AA848" s="187"/>
      <c r="AB848" s="187"/>
      <c r="AC848" s="187"/>
      <c r="AD848" s="187"/>
      <c r="AE848" s="187"/>
      <c r="AF848" s="187"/>
      <c r="AG848" s="193"/>
      <c r="AH848" s="189"/>
      <c r="AI848" s="189"/>
      <c r="AJ848" s="189"/>
      <c r="AK848" s="190"/>
      <c r="AL848" s="194"/>
      <c r="AM848" s="189"/>
      <c r="AN848" s="189"/>
      <c r="AO848" s="190"/>
    </row>
    <row r="849" spans="1:41" ht="19.5" hidden="1" customHeight="1">
      <c r="A849" s="135" t="s">
        <v>132</v>
      </c>
      <c r="B849" s="135" t="s">
        <v>196</v>
      </c>
      <c r="C849" s="135" t="s">
        <v>196</v>
      </c>
      <c r="D849" s="135" t="s">
        <v>196</v>
      </c>
      <c r="E849" s="135" t="s">
        <v>196</v>
      </c>
      <c r="F849" s="135" t="s">
        <v>196</v>
      </c>
      <c r="G849" s="135" t="s">
        <v>196</v>
      </c>
      <c r="H849" s="135" t="s">
        <v>196</v>
      </c>
      <c r="I849" s="135" t="s">
        <v>196</v>
      </c>
      <c r="J849" s="176"/>
      <c r="K849" s="177"/>
      <c r="L849" s="178"/>
      <c r="M849" s="179"/>
      <c r="N849" s="160"/>
      <c r="O849" s="180"/>
      <c r="P849" s="191"/>
      <c r="Q849" s="192" t="s">
        <v>227</v>
      </c>
      <c r="R849" s="237" t="s">
        <v>98</v>
      </c>
      <c r="S849" s="199" t="s">
        <v>222</v>
      </c>
      <c r="T849" s="238"/>
      <c r="U849" s="266"/>
      <c r="V849" s="239" t="s">
        <v>98</v>
      </c>
      <c r="W849" s="199" t="s">
        <v>226</v>
      </c>
      <c r="X849" s="239"/>
      <c r="Y849" s="199"/>
      <c r="Z849" s="250"/>
      <c r="AA849" s="250"/>
      <c r="AB849" s="250"/>
      <c r="AC849" s="250"/>
      <c r="AD849" s="250"/>
      <c r="AE849" s="250"/>
      <c r="AF849" s="250"/>
      <c r="AG849" s="257"/>
      <c r="AH849" s="150"/>
      <c r="AI849" s="158"/>
      <c r="AJ849" s="189"/>
      <c r="AK849" s="190"/>
      <c r="AL849" s="194"/>
      <c r="AM849" s="189"/>
      <c r="AN849" s="189"/>
      <c r="AO849" s="190"/>
    </row>
    <row r="850" spans="1:41" ht="18.75" hidden="1" customHeight="1">
      <c r="A850" s="135" t="s">
        <v>132</v>
      </c>
      <c r="B850" s="135" t="s">
        <v>196</v>
      </c>
      <c r="C850" s="135" t="s">
        <v>196</v>
      </c>
      <c r="D850" s="135" t="s">
        <v>196</v>
      </c>
      <c r="E850" s="135" t="s">
        <v>196</v>
      </c>
      <c r="F850" s="135" t="s">
        <v>196</v>
      </c>
      <c r="G850" s="135" t="s">
        <v>196</v>
      </c>
      <c r="H850" s="135" t="s">
        <v>196</v>
      </c>
      <c r="I850" s="135" t="s">
        <v>196</v>
      </c>
      <c r="J850" s="176"/>
      <c r="K850" s="177"/>
      <c r="L850" s="178"/>
      <c r="M850" s="179"/>
      <c r="N850" s="160"/>
      <c r="O850" s="180"/>
      <c r="P850" s="191"/>
      <c r="Q850" s="1257" t="s">
        <v>393</v>
      </c>
      <c r="R850" s="1291" t="s">
        <v>98</v>
      </c>
      <c r="S850" s="1292" t="s">
        <v>217</v>
      </c>
      <c r="T850" s="1292"/>
      <c r="U850" s="1293" t="s">
        <v>98</v>
      </c>
      <c r="V850" s="1292" t="s">
        <v>232</v>
      </c>
      <c r="W850" s="1292"/>
      <c r="X850" s="206"/>
      <c r="Y850" s="206"/>
      <c r="Z850" s="206"/>
      <c r="AA850" s="206"/>
      <c r="AB850" s="206"/>
      <c r="AC850" s="206"/>
      <c r="AD850" s="206"/>
      <c r="AE850" s="206"/>
      <c r="AF850" s="206"/>
      <c r="AG850" s="251"/>
      <c r="AH850" s="194"/>
      <c r="AI850" s="189"/>
      <c r="AJ850" s="189"/>
      <c r="AK850" s="190"/>
      <c r="AL850" s="194"/>
      <c r="AM850" s="189"/>
      <c r="AN850" s="189"/>
      <c r="AO850" s="190"/>
    </row>
    <row r="851" spans="1:41" ht="18.75" hidden="1" customHeight="1">
      <c r="A851" s="135" t="s">
        <v>132</v>
      </c>
      <c r="B851" s="135" t="s">
        <v>196</v>
      </c>
      <c r="C851" s="135" t="s">
        <v>196</v>
      </c>
      <c r="D851" s="135" t="s">
        <v>196</v>
      </c>
      <c r="E851" s="135" t="s">
        <v>196</v>
      </c>
      <c r="F851" s="135" t="s">
        <v>196</v>
      </c>
      <c r="G851" s="135" t="s">
        <v>196</v>
      </c>
      <c r="H851" s="135" t="s">
        <v>196</v>
      </c>
      <c r="I851" s="135" t="s">
        <v>196</v>
      </c>
      <c r="J851" s="176"/>
      <c r="K851" s="177"/>
      <c r="L851" s="178"/>
      <c r="M851" s="179"/>
      <c r="N851" s="160"/>
      <c r="O851" s="180"/>
      <c r="P851" s="191"/>
      <c r="Q851" s="1279"/>
      <c r="R851" s="1291"/>
      <c r="S851" s="1292"/>
      <c r="T851" s="1292"/>
      <c r="U851" s="1293"/>
      <c r="V851" s="1292"/>
      <c r="W851" s="1292"/>
      <c r="X851" s="199"/>
      <c r="Y851" s="199"/>
      <c r="Z851" s="199"/>
      <c r="AA851" s="199"/>
      <c r="AB851" s="199"/>
      <c r="AC851" s="199"/>
      <c r="AD851" s="199"/>
      <c r="AE851" s="199"/>
      <c r="AF851" s="199"/>
      <c r="AG851" s="252"/>
      <c r="AH851" s="194"/>
      <c r="AI851" s="189"/>
      <c r="AJ851" s="189"/>
      <c r="AK851" s="190"/>
      <c r="AL851" s="194"/>
      <c r="AM851" s="189"/>
      <c r="AN851" s="189"/>
      <c r="AO851" s="190"/>
    </row>
    <row r="852" spans="1:41" ht="18.75" hidden="1" customHeight="1">
      <c r="A852" s="135" t="s">
        <v>132</v>
      </c>
      <c r="B852" s="135" t="s">
        <v>196</v>
      </c>
      <c r="C852" s="135" t="s">
        <v>196</v>
      </c>
      <c r="D852" s="135" t="s">
        <v>196</v>
      </c>
      <c r="E852" s="135" t="s">
        <v>196</v>
      </c>
      <c r="F852" s="135" t="s">
        <v>196</v>
      </c>
      <c r="G852" s="135" t="s">
        <v>196</v>
      </c>
      <c r="H852" s="135" t="s">
        <v>196</v>
      </c>
      <c r="I852" s="135" t="s">
        <v>196</v>
      </c>
      <c r="J852" s="176"/>
      <c r="K852" s="177"/>
      <c r="L852" s="178"/>
      <c r="M852" s="179"/>
      <c r="N852" s="160"/>
      <c r="O852" s="180"/>
      <c r="P852" s="191"/>
      <c r="Q852" s="198" t="s">
        <v>486</v>
      </c>
      <c r="R852" s="182" t="s">
        <v>98</v>
      </c>
      <c r="S852" s="183" t="s">
        <v>217</v>
      </c>
      <c r="T852" s="184"/>
      <c r="U852" s="186" t="s">
        <v>98</v>
      </c>
      <c r="V852" s="183" t="s">
        <v>232</v>
      </c>
      <c r="W852" s="204"/>
      <c r="X852" s="187"/>
      <c r="Y852" s="187"/>
      <c r="Z852" s="187"/>
      <c r="AA852" s="187"/>
      <c r="AB852" s="187"/>
      <c r="AC852" s="187"/>
      <c r="AD852" s="187"/>
      <c r="AE852" s="187"/>
      <c r="AF852" s="187"/>
      <c r="AG852" s="193"/>
      <c r="AH852" s="194"/>
      <c r="AI852" s="189"/>
      <c r="AJ852" s="189"/>
      <c r="AK852" s="190"/>
      <c r="AL852" s="194"/>
      <c r="AM852" s="189"/>
      <c r="AN852" s="189"/>
      <c r="AO852" s="190"/>
    </row>
    <row r="853" spans="1:41" ht="18.75" hidden="1" customHeight="1">
      <c r="A853" s="135" t="s">
        <v>132</v>
      </c>
      <c r="B853" s="135" t="s">
        <v>196</v>
      </c>
      <c r="C853" s="135" t="s">
        <v>196</v>
      </c>
      <c r="D853" s="135" t="s">
        <v>196</v>
      </c>
      <c r="E853" s="135" t="s">
        <v>196</v>
      </c>
      <c r="F853" s="135" t="s">
        <v>196</v>
      </c>
      <c r="G853" s="135" t="s">
        <v>196</v>
      </c>
      <c r="H853" s="135" t="s">
        <v>196</v>
      </c>
      <c r="I853" s="135" t="s">
        <v>196</v>
      </c>
      <c r="J853" s="176"/>
      <c r="K853" s="177"/>
      <c r="L853" s="178"/>
      <c r="M853" s="179"/>
      <c r="N853" s="160"/>
      <c r="O853" s="180"/>
      <c r="P853" s="191"/>
      <c r="Q853" s="198" t="s">
        <v>35</v>
      </c>
      <c r="R853" s="182" t="s">
        <v>98</v>
      </c>
      <c r="S853" s="183" t="s">
        <v>217</v>
      </c>
      <c r="T853" s="183"/>
      <c r="U853" s="186" t="s">
        <v>98</v>
      </c>
      <c r="V853" s="183" t="s">
        <v>234</v>
      </c>
      <c r="W853" s="183"/>
      <c r="X853" s="186" t="s">
        <v>98</v>
      </c>
      <c r="Y853" s="183" t="s">
        <v>235</v>
      </c>
      <c r="Z853" s="204"/>
      <c r="AA853" s="204"/>
      <c r="AB853" s="204"/>
      <c r="AC853" s="204"/>
      <c r="AD853" s="204"/>
      <c r="AE853" s="204"/>
      <c r="AF853" s="204"/>
      <c r="AG853" s="247"/>
      <c r="AH853" s="194"/>
      <c r="AI853" s="189"/>
      <c r="AJ853" s="189"/>
      <c r="AK853" s="190"/>
      <c r="AL853" s="194"/>
      <c r="AM853" s="189"/>
      <c r="AN853" s="189"/>
      <c r="AO853" s="190"/>
    </row>
    <row r="854" spans="1:41" ht="18.75" hidden="1" customHeight="1">
      <c r="A854" s="135" t="s">
        <v>132</v>
      </c>
      <c r="B854" s="135" t="s">
        <v>196</v>
      </c>
      <c r="C854" s="135" t="s">
        <v>196</v>
      </c>
      <c r="D854" s="135" t="s">
        <v>196</v>
      </c>
      <c r="E854" s="135" t="s">
        <v>196</v>
      </c>
      <c r="F854" s="135" t="s">
        <v>196</v>
      </c>
      <c r="G854" s="135" t="s">
        <v>196</v>
      </c>
      <c r="H854" s="135" t="s">
        <v>196</v>
      </c>
      <c r="I854" s="135" t="s">
        <v>196</v>
      </c>
      <c r="J854" s="176"/>
      <c r="K854" s="177"/>
      <c r="L854" s="178"/>
      <c r="M854" s="179"/>
      <c r="N854" s="160"/>
      <c r="O854" s="180"/>
      <c r="P854" s="191"/>
      <c r="Q854" s="198" t="s">
        <v>394</v>
      </c>
      <c r="R854" s="182" t="s">
        <v>98</v>
      </c>
      <c r="S854" s="183" t="s">
        <v>217</v>
      </c>
      <c r="T854" s="184"/>
      <c r="U854" s="186" t="s">
        <v>98</v>
      </c>
      <c r="V854" s="183" t="s">
        <v>232</v>
      </c>
      <c r="W854" s="204"/>
      <c r="X854" s="187"/>
      <c r="Y854" s="187"/>
      <c r="Z854" s="187"/>
      <c r="AA854" s="187"/>
      <c r="AB854" s="187"/>
      <c r="AC854" s="187"/>
      <c r="AD854" s="187"/>
      <c r="AE854" s="187"/>
      <c r="AF854" s="187"/>
      <c r="AG854" s="193"/>
      <c r="AH854" s="194"/>
      <c r="AI854" s="189"/>
      <c r="AJ854" s="189"/>
      <c r="AK854" s="190"/>
      <c r="AL854" s="194"/>
      <c r="AM854" s="189"/>
      <c r="AN854" s="189"/>
      <c r="AO854" s="190"/>
    </row>
    <row r="855" spans="1:41" ht="18.75" hidden="1" customHeight="1">
      <c r="A855" s="135" t="s">
        <v>132</v>
      </c>
      <c r="B855" s="135" t="s">
        <v>196</v>
      </c>
      <c r="C855" s="135" t="s">
        <v>196</v>
      </c>
      <c r="D855" s="135" t="s">
        <v>196</v>
      </c>
      <c r="E855" s="135" t="s">
        <v>196</v>
      </c>
      <c r="F855" s="135" t="s">
        <v>196</v>
      </c>
      <c r="G855" s="135" t="s">
        <v>196</v>
      </c>
      <c r="H855" s="135" t="s">
        <v>196</v>
      </c>
      <c r="I855" s="135" t="s">
        <v>196</v>
      </c>
      <c r="J855" s="176"/>
      <c r="K855" s="177"/>
      <c r="L855" s="178"/>
      <c r="M855" s="179"/>
      <c r="N855" s="160"/>
      <c r="O855" s="180"/>
      <c r="P855" s="191"/>
      <c r="Q855" s="198" t="s">
        <v>37</v>
      </c>
      <c r="R855" s="182" t="s">
        <v>98</v>
      </c>
      <c r="S855" s="183" t="s">
        <v>217</v>
      </c>
      <c r="T855" s="184"/>
      <c r="U855" s="186" t="s">
        <v>98</v>
      </c>
      <c r="V855" s="183" t="s">
        <v>232</v>
      </c>
      <c r="W855" s="204"/>
      <c r="X855" s="187"/>
      <c r="Y855" s="187"/>
      <c r="Z855" s="187"/>
      <c r="AA855" s="187"/>
      <c r="AB855" s="187"/>
      <c r="AC855" s="187"/>
      <c r="AD855" s="187"/>
      <c r="AE855" s="187"/>
      <c r="AF855" s="187"/>
      <c r="AG855" s="193"/>
      <c r="AH855" s="194"/>
      <c r="AI855" s="189"/>
      <c r="AJ855" s="189"/>
      <c r="AK855" s="190"/>
      <c r="AL855" s="194"/>
      <c r="AM855" s="189"/>
      <c r="AN855" s="189"/>
      <c r="AO855" s="190"/>
    </row>
    <row r="856" spans="1:41" ht="18.75" hidden="1" customHeight="1">
      <c r="A856" s="135" t="s">
        <v>132</v>
      </c>
      <c r="B856" s="135" t="s">
        <v>196</v>
      </c>
      <c r="C856" s="135" t="s">
        <v>196</v>
      </c>
      <c r="D856" s="135" t="s">
        <v>196</v>
      </c>
      <c r="E856" s="135" t="s">
        <v>196</v>
      </c>
      <c r="F856" s="135" t="s">
        <v>196</v>
      </c>
      <c r="G856" s="135" t="s">
        <v>196</v>
      </c>
      <c r="H856" s="135" t="s">
        <v>196</v>
      </c>
      <c r="I856" s="135" t="s">
        <v>196</v>
      </c>
      <c r="J856" s="176"/>
      <c r="K856" s="177"/>
      <c r="L856" s="178"/>
      <c r="M856" s="150"/>
      <c r="N856" s="160"/>
      <c r="O856" s="180"/>
      <c r="P856" s="191"/>
      <c r="Q856" s="198" t="s">
        <v>487</v>
      </c>
      <c r="R856" s="182" t="s">
        <v>98</v>
      </c>
      <c r="S856" s="183" t="s">
        <v>217</v>
      </c>
      <c r="T856" s="184"/>
      <c r="U856" s="186" t="s">
        <v>98</v>
      </c>
      <c r="V856" s="183" t="s">
        <v>232</v>
      </c>
      <c r="W856" s="204"/>
      <c r="X856" s="184"/>
      <c r="Y856" s="184"/>
      <c r="Z856" s="184"/>
      <c r="AA856" s="184"/>
      <c r="AB856" s="184"/>
      <c r="AC856" s="184"/>
      <c r="AD856" s="184"/>
      <c r="AE856" s="184"/>
      <c r="AF856" s="184"/>
      <c r="AG856" s="197"/>
      <c r="AH856" s="194"/>
      <c r="AI856" s="189"/>
      <c r="AJ856" s="189"/>
      <c r="AK856" s="190"/>
      <c r="AL856" s="194"/>
      <c r="AM856" s="189"/>
      <c r="AN856" s="189"/>
      <c r="AO856" s="190"/>
    </row>
    <row r="857" spans="1:41" ht="18.75" hidden="1" customHeight="1">
      <c r="A857" s="135" t="s">
        <v>132</v>
      </c>
      <c r="B857" s="135" t="s">
        <v>196</v>
      </c>
      <c r="C857" s="135" t="s">
        <v>196</v>
      </c>
      <c r="D857" s="135" t="s">
        <v>196</v>
      </c>
      <c r="E857" s="135" t="s">
        <v>196</v>
      </c>
      <c r="F857" s="135" t="s">
        <v>196</v>
      </c>
      <c r="G857" s="135" t="s">
        <v>196</v>
      </c>
      <c r="H857" s="135" t="s">
        <v>196</v>
      </c>
      <c r="I857" s="135" t="s">
        <v>196</v>
      </c>
      <c r="J857" s="157"/>
      <c r="K857" s="177"/>
      <c r="L857" s="178"/>
      <c r="M857" s="150"/>
      <c r="N857" s="160"/>
      <c r="O857" s="180"/>
      <c r="P857" s="191"/>
      <c r="Q857" s="198" t="s">
        <v>406</v>
      </c>
      <c r="R857" s="182" t="s">
        <v>98</v>
      </c>
      <c r="S857" s="183" t="s">
        <v>285</v>
      </c>
      <c r="T857" s="184"/>
      <c r="U857" s="185"/>
      <c r="V857" s="186" t="s">
        <v>98</v>
      </c>
      <c r="W857" s="183" t="s">
        <v>286</v>
      </c>
      <c r="X857" s="187"/>
      <c r="Y857" s="184"/>
      <c r="Z857" s="184"/>
      <c r="AA857" s="184"/>
      <c r="AB857" s="184"/>
      <c r="AC857" s="184"/>
      <c r="AD857" s="184"/>
      <c r="AE857" s="184"/>
      <c r="AF857" s="184"/>
      <c r="AG857" s="197"/>
      <c r="AH857" s="194"/>
      <c r="AI857" s="189"/>
      <c r="AJ857" s="189"/>
      <c r="AK857" s="190"/>
      <c r="AL857" s="194"/>
      <c r="AM857" s="189"/>
      <c r="AN857" s="189"/>
      <c r="AO857" s="190"/>
    </row>
    <row r="858" spans="1:41" ht="19.5" hidden="1" customHeight="1">
      <c r="A858" s="135" t="s">
        <v>132</v>
      </c>
      <c r="B858" s="135" t="s">
        <v>196</v>
      </c>
      <c r="C858" s="135" t="s">
        <v>196</v>
      </c>
      <c r="D858" s="135" t="s">
        <v>196</v>
      </c>
      <c r="E858" s="135" t="s">
        <v>196</v>
      </c>
      <c r="F858" s="135" t="s">
        <v>196</v>
      </c>
      <c r="G858" s="135" t="s">
        <v>196</v>
      </c>
      <c r="H858" s="135" t="s">
        <v>196</v>
      </c>
      <c r="I858" s="135" t="s">
        <v>196</v>
      </c>
      <c r="J858" s="176"/>
      <c r="K858" s="177"/>
      <c r="L858" s="178"/>
      <c r="M858" s="150"/>
      <c r="N858" s="160"/>
      <c r="O858" s="180"/>
      <c r="P858" s="191"/>
      <c r="Q858" s="192" t="s">
        <v>50</v>
      </c>
      <c r="R858" s="182" t="s">
        <v>98</v>
      </c>
      <c r="S858" s="183" t="s">
        <v>217</v>
      </c>
      <c r="T858" s="183"/>
      <c r="U858" s="186" t="s">
        <v>98</v>
      </c>
      <c r="V858" s="183" t="s">
        <v>232</v>
      </c>
      <c r="W858" s="183"/>
      <c r="X858" s="187"/>
      <c r="Y858" s="183"/>
      <c r="Z858" s="187"/>
      <c r="AA858" s="187"/>
      <c r="AB858" s="187"/>
      <c r="AC858" s="187"/>
      <c r="AD858" s="187"/>
      <c r="AE858" s="187"/>
      <c r="AF858" s="187"/>
      <c r="AG858" s="193"/>
      <c r="AH858" s="189"/>
      <c r="AI858" s="189"/>
      <c r="AJ858" s="189"/>
      <c r="AK858" s="190"/>
      <c r="AL858" s="194"/>
      <c r="AM858" s="189"/>
      <c r="AN858" s="189"/>
      <c r="AO858" s="190"/>
    </row>
    <row r="859" spans="1:41" ht="18.75" hidden="1" customHeight="1">
      <c r="A859" s="135" t="s">
        <v>132</v>
      </c>
      <c r="B859" s="135" t="s">
        <v>196</v>
      </c>
      <c r="C859" s="135" t="s">
        <v>196</v>
      </c>
      <c r="D859" s="135" t="s">
        <v>196</v>
      </c>
      <c r="E859" s="135" t="s">
        <v>196</v>
      </c>
      <c r="F859" s="135" t="s">
        <v>196</v>
      </c>
      <c r="G859" s="135" t="s">
        <v>196</v>
      </c>
      <c r="H859" s="135" t="s">
        <v>196</v>
      </c>
      <c r="I859" s="135" t="s">
        <v>196</v>
      </c>
      <c r="J859" s="176"/>
      <c r="K859" s="177"/>
      <c r="L859" s="178"/>
      <c r="M859" s="150" t="s">
        <v>98</v>
      </c>
      <c r="N859" s="160" t="s">
        <v>402</v>
      </c>
      <c r="O859" s="180"/>
      <c r="P859" s="191"/>
      <c r="Q859" s="198" t="s">
        <v>309</v>
      </c>
      <c r="R859" s="182" t="s">
        <v>98</v>
      </c>
      <c r="S859" s="183" t="s">
        <v>217</v>
      </c>
      <c r="T859" s="184"/>
      <c r="U859" s="186" t="s">
        <v>98</v>
      </c>
      <c r="V859" s="183" t="s">
        <v>232</v>
      </c>
      <c r="W859" s="204"/>
      <c r="X859" s="184"/>
      <c r="Y859" s="184"/>
      <c r="Z859" s="184"/>
      <c r="AA859" s="184"/>
      <c r="AB859" s="184"/>
      <c r="AC859" s="184"/>
      <c r="AD859" s="184"/>
      <c r="AE859" s="184"/>
      <c r="AF859" s="184"/>
      <c r="AG859" s="197"/>
      <c r="AH859" s="194"/>
      <c r="AI859" s="189"/>
      <c r="AJ859" s="189"/>
      <c r="AK859" s="190"/>
      <c r="AL859" s="194"/>
      <c r="AM859" s="189"/>
      <c r="AN859" s="189"/>
      <c r="AO859" s="190"/>
    </row>
    <row r="860" spans="1:41" ht="18.75" hidden="1" customHeight="1">
      <c r="A860" s="135" t="s">
        <v>132</v>
      </c>
      <c r="B860" s="135" t="s">
        <v>196</v>
      </c>
      <c r="C860" s="135" t="s">
        <v>196</v>
      </c>
      <c r="D860" s="135" t="s">
        <v>196</v>
      </c>
      <c r="E860" s="135" t="s">
        <v>196</v>
      </c>
      <c r="F860" s="135" t="s">
        <v>196</v>
      </c>
      <c r="G860" s="135" t="s">
        <v>196</v>
      </c>
      <c r="H860" s="135" t="s">
        <v>196</v>
      </c>
      <c r="I860" s="135" t="s">
        <v>196</v>
      </c>
      <c r="J860" s="157" t="s">
        <v>98</v>
      </c>
      <c r="K860" s="177">
        <v>24</v>
      </c>
      <c r="L860" s="178" t="s">
        <v>488</v>
      </c>
      <c r="M860" s="150" t="s">
        <v>98</v>
      </c>
      <c r="N860" s="160" t="s">
        <v>405</v>
      </c>
      <c r="O860" s="180"/>
      <c r="P860" s="191"/>
      <c r="Q860" s="181" t="s">
        <v>56</v>
      </c>
      <c r="R860" s="182" t="s">
        <v>98</v>
      </c>
      <c r="S860" s="183" t="s">
        <v>217</v>
      </c>
      <c r="T860" s="183"/>
      <c r="U860" s="186" t="s">
        <v>98</v>
      </c>
      <c r="V860" s="183" t="s">
        <v>229</v>
      </c>
      <c r="W860" s="183"/>
      <c r="X860" s="186" t="s">
        <v>98</v>
      </c>
      <c r="Y860" s="183" t="s">
        <v>230</v>
      </c>
      <c r="Z860" s="187"/>
      <c r="AA860" s="187"/>
      <c r="AB860" s="187"/>
      <c r="AC860" s="187"/>
      <c r="AD860" s="187"/>
      <c r="AE860" s="187"/>
      <c r="AF860" s="187"/>
      <c r="AG860" s="193"/>
      <c r="AH860" s="194"/>
      <c r="AI860" s="189"/>
      <c r="AJ860" s="189"/>
      <c r="AK860" s="190"/>
      <c r="AL860" s="194"/>
      <c r="AM860" s="189"/>
      <c r="AN860" s="189"/>
      <c r="AO860" s="190"/>
    </row>
    <row r="861" spans="1:41" ht="18.75" hidden="1" customHeight="1">
      <c r="A861" s="135" t="s">
        <v>132</v>
      </c>
      <c r="B861" s="135" t="s">
        <v>196</v>
      </c>
      <c r="C861" s="135" t="s">
        <v>196</v>
      </c>
      <c r="D861" s="135" t="s">
        <v>196</v>
      </c>
      <c r="E861" s="135" t="s">
        <v>196</v>
      </c>
      <c r="F861" s="135" t="s">
        <v>196</v>
      </c>
      <c r="G861" s="135" t="s">
        <v>196</v>
      </c>
      <c r="H861" s="135" t="s">
        <v>196</v>
      </c>
      <c r="I861" s="135" t="s">
        <v>196</v>
      </c>
      <c r="J861" s="176"/>
      <c r="K861" s="177"/>
      <c r="L861" s="178"/>
      <c r="M861" s="150" t="s">
        <v>98</v>
      </c>
      <c r="N861" s="160" t="s">
        <v>407</v>
      </c>
      <c r="O861" s="180"/>
      <c r="P861" s="191"/>
      <c r="Q861" s="201" t="s">
        <v>255</v>
      </c>
      <c r="R861" s="182" t="s">
        <v>98</v>
      </c>
      <c r="S861" s="183" t="s">
        <v>217</v>
      </c>
      <c r="T861" s="183"/>
      <c r="U861" s="186" t="s">
        <v>98</v>
      </c>
      <c r="V861" s="183" t="s">
        <v>229</v>
      </c>
      <c r="W861" s="183"/>
      <c r="X861" s="186" t="s">
        <v>98</v>
      </c>
      <c r="Y861" s="183" t="s">
        <v>230</v>
      </c>
      <c r="Z861" s="187"/>
      <c r="AA861" s="187"/>
      <c r="AB861" s="187"/>
      <c r="AC861" s="187"/>
      <c r="AD861" s="202"/>
      <c r="AE861" s="202"/>
      <c r="AF861" s="202"/>
      <c r="AG861" s="203"/>
      <c r="AH861" s="194"/>
      <c r="AI861" s="189"/>
      <c r="AJ861" s="189"/>
      <c r="AK861" s="190"/>
      <c r="AL861" s="194"/>
      <c r="AM861" s="189"/>
      <c r="AN861" s="189"/>
      <c r="AO861" s="190"/>
    </row>
    <row r="862" spans="1:41" ht="18.75" hidden="1" customHeight="1">
      <c r="A862" s="135" t="s">
        <v>132</v>
      </c>
      <c r="B862" s="135" t="s">
        <v>196</v>
      </c>
      <c r="C862" s="135" t="s">
        <v>196</v>
      </c>
      <c r="D862" s="135" t="s">
        <v>196</v>
      </c>
      <c r="E862" s="135" t="s">
        <v>196</v>
      </c>
      <c r="F862" s="135" t="s">
        <v>196</v>
      </c>
      <c r="G862" s="135" t="s">
        <v>196</v>
      </c>
      <c r="H862" s="135" t="s">
        <v>196</v>
      </c>
      <c r="I862" s="135" t="s">
        <v>196</v>
      </c>
      <c r="J862" s="176"/>
      <c r="K862" s="177"/>
      <c r="L862" s="178"/>
      <c r="M862" s="150" t="s">
        <v>98</v>
      </c>
      <c r="N862" s="160" t="s">
        <v>408</v>
      </c>
      <c r="O862" s="180"/>
      <c r="P862" s="191"/>
      <c r="Q862" s="1257" t="s">
        <v>409</v>
      </c>
      <c r="R862" s="1291" t="s">
        <v>98</v>
      </c>
      <c r="S862" s="1292" t="s">
        <v>217</v>
      </c>
      <c r="T862" s="1292"/>
      <c r="U862" s="1293" t="s">
        <v>98</v>
      </c>
      <c r="V862" s="1292" t="s">
        <v>410</v>
      </c>
      <c r="W862" s="1292"/>
      <c r="X862" s="1293" t="s">
        <v>98</v>
      </c>
      <c r="Y862" s="1292" t="s">
        <v>411</v>
      </c>
      <c r="Z862" s="1292"/>
      <c r="AA862" s="1293" t="s">
        <v>98</v>
      </c>
      <c r="AB862" s="1292" t="s">
        <v>412</v>
      </c>
      <c r="AC862" s="1292"/>
      <c r="AD862" s="206"/>
      <c r="AE862" s="206"/>
      <c r="AF862" s="206"/>
      <c r="AG862" s="251"/>
      <c r="AH862" s="194"/>
      <c r="AI862" s="189"/>
      <c r="AJ862" s="189"/>
      <c r="AK862" s="190"/>
      <c r="AL862" s="194"/>
      <c r="AM862" s="189"/>
      <c r="AN862" s="189"/>
      <c r="AO862" s="190"/>
    </row>
    <row r="863" spans="1:41" ht="18.75" hidden="1" customHeight="1">
      <c r="A863" s="135" t="s">
        <v>132</v>
      </c>
      <c r="B863" s="135" t="s">
        <v>196</v>
      </c>
      <c r="C863" s="135" t="s">
        <v>196</v>
      </c>
      <c r="D863" s="135" t="s">
        <v>196</v>
      </c>
      <c r="E863" s="135" t="s">
        <v>196</v>
      </c>
      <c r="F863" s="135" t="s">
        <v>196</v>
      </c>
      <c r="G863" s="135" t="s">
        <v>196</v>
      </c>
      <c r="H863" s="135" t="s">
        <v>196</v>
      </c>
      <c r="I863" s="135" t="s">
        <v>196</v>
      </c>
      <c r="J863" s="176"/>
      <c r="K863" s="177"/>
      <c r="L863" s="178"/>
      <c r="M863" s="179"/>
      <c r="N863" s="160"/>
      <c r="O863" s="180"/>
      <c r="P863" s="191"/>
      <c r="Q863" s="1279"/>
      <c r="R863" s="1291"/>
      <c r="S863" s="1292"/>
      <c r="T863" s="1292"/>
      <c r="U863" s="1293"/>
      <c r="V863" s="1292"/>
      <c r="W863" s="1292"/>
      <c r="X863" s="1293"/>
      <c r="Y863" s="1292"/>
      <c r="Z863" s="1292"/>
      <c r="AA863" s="1293"/>
      <c r="AB863" s="1292"/>
      <c r="AC863" s="1292"/>
      <c r="AD863" s="199"/>
      <c r="AE863" s="199"/>
      <c r="AF863" s="199"/>
      <c r="AG863" s="252"/>
      <c r="AH863" s="194"/>
      <c r="AI863" s="189"/>
      <c r="AJ863" s="189"/>
      <c r="AK863" s="190"/>
      <c r="AL863" s="194"/>
      <c r="AM863" s="189"/>
      <c r="AN863" s="189"/>
      <c r="AO863" s="190"/>
    </row>
    <row r="864" spans="1:41" ht="18.75" hidden="1" customHeight="1">
      <c r="A864" s="135" t="s">
        <v>132</v>
      </c>
      <c r="B864" s="135" t="s">
        <v>196</v>
      </c>
      <c r="C864" s="135" t="s">
        <v>196</v>
      </c>
      <c r="D864" s="135" t="s">
        <v>196</v>
      </c>
      <c r="E864" s="135" t="s">
        <v>196</v>
      </c>
      <c r="F864" s="135" t="s">
        <v>196</v>
      </c>
      <c r="G864" s="135" t="s">
        <v>196</v>
      </c>
      <c r="H864" s="135" t="s">
        <v>196</v>
      </c>
      <c r="I864" s="135" t="s">
        <v>196</v>
      </c>
      <c r="J864" s="176"/>
      <c r="K864" s="177"/>
      <c r="L864" s="178"/>
      <c r="M864" s="179"/>
      <c r="N864" s="160"/>
      <c r="O864" s="180"/>
      <c r="P864" s="191"/>
      <c r="Q864" s="1257" t="s">
        <v>489</v>
      </c>
      <c r="R864" s="1291" t="s">
        <v>98</v>
      </c>
      <c r="S864" s="1292" t="s">
        <v>217</v>
      </c>
      <c r="T864" s="1292"/>
      <c r="U864" s="1293" t="s">
        <v>98</v>
      </c>
      <c r="V864" s="1292" t="s">
        <v>410</v>
      </c>
      <c r="W864" s="1292"/>
      <c r="X864" s="1293" t="s">
        <v>98</v>
      </c>
      <c r="Y864" s="1292" t="s">
        <v>411</v>
      </c>
      <c r="Z864" s="1292"/>
      <c r="AA864" s="1293" t="s">
        <v>98</v>
      </c>
      <c r="AB864" s="1292" t="s">
        <v>412</v>
      </c>
      <c r="AC864" s="1292"/>
      <c r="AD864" s="206"/>
      <c r="AE864" s="206"/>
      <c r="AF864" s="206"/>
      <c r="AG864" s="251"/>
      <c r="AH864" s="194"/>
      <c r="AI864" s="189"/>
      <c r="AJ864" s="189"/>
      <c r="AK864" s="190"/>
      <c r="AL864" s="194"/>
      <c r="AM864" s="189"/>
      <c r="AN864" s="189"/>
      <c r="AO864" s="190"/>
    </row>
    <row r="865" spans="1:42" ht="18.75" hidden="1" customHeight="1">
      <c r="A865" s="135" t="s">
        <v>132</v>
      </c>
      <c r="B865" s="135" t="s">
        <v>196</v>
      </c>
      <c r="C865" s="135" t="s">
        <v>196</v>
      </c>
      <c r="D865" s="135" t="s">
        <v>196</v>
      </c>
      <c r="E865" s="135" t="s">
        <v>196</v>
      </c>
      <c r="F865" s="135" t="s">
        <v>196</v>
      </c>
      <c r="G865" s="135" t="s">
        <v>196</v>
      </c>
      <c r="H865" s="135" t="s">
        <v>196</v>
      </c>
      <c r="I865" s="135" t="s">
        <v>196</v>
      </c>
      <c r="J865" s="176"/>
      <c r="K865" s="177"/>
      <c r="L865" s="178"/>
      <c r="M865" s="179"/>
      <c r="N865" s="160"/>
      <c r="O865" s="180"/>
      <c r="P865" s="191"/>
      <c r="Q865" s="1279"/>
      <c r="R865" s="1291"/>
      <c r="S865" s="1292"/>
      <c r="T865" s="1292"/>
      <c r="U865" s="1293"/>
      <c r="V865" s="1292"/>
      <c r="W865" s="1292"/>
      <c r="X865" s="1293"/>
      <c r="Y865" s="1292"/>
      <c r="Z865" s="1292"/>
      <c r="AA865" s="1293"/>
      <c r="AB865" s="1292"/>
      <c r="AC865" s="1292"/>
      <c r="AD865" s="199"/>
      <c r="AE865" s="199"/>
      <c r="AF865" s="199"/>
      <c r="AG865" s="252"/>
      <c r="AH865" s="194"/>
      <c r="AI865" s="189"/>
      <c r="AJ865" s="189"/>
      <c r="AK865" s="190"/>
      <c r="AL865" s="194"/>
      <c r="AM865" s="189"/>
      <c r="AN865" s="189"/>
      <c r="AO865" s="190"/>
    </row>
    <row r="866" spans="1:42" ht="18.75" hidden="1" customHeight="1">
      <c r="A866" s="135" t="s">
        <v>132</v>
      </c>
      <c r="B866" s="135" t="s">
        <v>196</v>
      </c>
      <c r="C866" s="135" t="s">
        <v>196</v>
      </c>
      <c r="D866" s="135" t="s">
        <v>196</v>
      </c>
      <c r="E866" s="135" t="s">
        <v>196</v>
      </c>
      <c r="F866" s="135" t="s">
        <v>196</v>
      </c>
      <c r="G866" s="135" t="s">
        <v>196</v>
      </c>
      <c r="H866" s="135" t="s">
        <v>196</v>
      </c>
      <c r="I866" s="135" t="s">
        <v>196</v>
      </c>
      <c r="J866" s="176"/>
      <c r="K866" s="177"/>
      <c r="L866" s="178"/>
      <c r="M866" s="179"/>
      <c r="N866" s="160"/>
      <c r="O866" s="180"/>
      <c r="P866" s="191"/>
      <c r="Q866" s="1257" t="s">
        <v>414</v>
      </c>
      <c r="R866" s="1291" t="s">
        <v>98</v>
      </c>
      <c r="S866" s="1292" t="s">
        <v>217</v>
      </c>
      <c r="T866" s="1292"/>
      <c r="U866" s="1293" t="s">
        <v>98</v>
      </c>
      <c r="V866" s="1292" t="s">
        <v>232</v>
      </c>
      <c r="W866" s="1292"/>
      <c r="X866" s="206"/>
      <c r="Y866" s="206"/>
      <c r="Z866" s="206"/>
      <c r="AA866" s="206"/>
      <c r="AB866" s="206"/>
      <c r="AC866" s="206"/>
      <c r="AD866" s="206"/>
      <c r="AE866" s="206"/>
      <c r="AF866" s="206"/>
      <c r="AG866" s="251"/>
      <c r="AH866" s="194"/>
      <c r="AI866" s="189"/>
      <c r="AJ866" s="189"/>
      <c r="AK866" s="190"/>
      <c r="AL866" s="194"/>
      <c r="AM866" s="189"/>
      <c r="AN866" s="189"/>
      <c r="AO866" s="190"/>
    </row>
    <row r="867" spans="1:42" ht="18.75" hidden="1" customHeight="1">
      <c r="A867" s="135" t="s">
        <v>132</v>
      </c>
      <c r="B867" s="135" t="s">
        <v>196</v>
      </c>
      <c r="C867" s="135" t="s">
        <v>196</v>
      </c>
      <c r="D867" s="135" t="s">
        <v>196</v>
      </c>
      <c r="E867" s="135" t="s">
        <v>196</v>
      </c>
      <c r="F867" s="135" t="s">
        <v>196</v>
      </c>
      <c r="G867" s="135" t="s">
        <v>196</v>
      </c>
      <c r="H867" s="135" t="s">
        <v>196</v>
      </c>
      <c r="I867" s="135" t="s">
        <v>196</v>
      </c>
      <c r="J867" s="176"/>
      <c r="K867" s="177"/>
      <c r="L867" s="178"/>
      <c r="M867" s="179"/>
      <c r="N867" s="160"/>
      <c r="O867" s="180"/>
      <c r="P867" s="191"/>
      <c r="Q867" s="1279"/>
      <c r="R867" s="1291"/>
      <c r="S867" s="1292"/>
      <c r="T867" s="1292"/>
      <c r="U867" s="1293"/>
      <c r="V867" s="1292"/>
      <c r="W867" s="1292"/>
      <c r="X867" s="199"/>
      <c r="Y867" s="199"/>
      <c r="Z867" s="199"/>
      <c r="AA867" s="199"/>
      <c r="AB867" s="199"/>
      <c r="AC867" s="199"/>
      <c r="AD867" s="199"/>
      <c r="AE867" s="199"/>
      <c r="AF867" s="199"/>
      <c r="AG867" s="252"/>
      <c r="AH867" s="194"/>
      <c r="AI867" s="189"/>
      <c r="AJ867" s="189"/>
      <c r="AK867" s="190"/>
      <c r="AL867" s="194"/>
      <c r="AM867" s="189"/>
      <c r="AN867" s="189"/>
      <c r="AO867" s="190"/>
    </row>
    <row r="868" spans="1:42" ht="18.75" hidden="1" customHeight="1">
      <c r="A868" s="135" t="s">
        <v>132</v>
      </c>
      <c r="B868" s="135" t="s">
        <v>196</v>
      </c>
      <c r="C868" s="135" t="s">
        <v>196</v>
      </c>
      <c r="D868" s="135" t="s">
        <v>196</v>
      </c>
      <c r="E868" s="135" t="s">
        <v>196</v>
      </c>
      <c r="F868" s="135" t="s">
        <v>196</v>
      </c>
      <c r="G868" s="135" t="s">
        <v>196</v>
      </c>
      <c r="H868" s="135" t="s">
        <v>196</v>
      </c>
      <c r="I868" s="135" t="s">
        <v>196</v>
      </c>
      <c r="J868" s="176"/>
      <c r="K868" s="177"/>
      <c r="L868" s="178"/>
      <c r="M868" s="179"/>
      <c r="N868" s="160"/>
      <c r="O868" s="180"/>
      <c r="P868" s="191"/>
      <c r="Q868" s="1257" t="s">
        <v>260</v>
      </c>
      <c r="R868" s="205" t="s">
        <v>98</v>
      </c>
      <c r="S868" s="206" t="s">
        <v>217</v>
      </c>
      <c r="T868" s="206"/>
      <c r="U868" s="207"/>
      <c r="V868" s="208"/>
      <c r="W868" s="208"/>
      <c r="X868" s="207"/>
      <c r="Y868" s="208"/>
      <c r="Z868" s="209"/>
      <c r="AA868" s="207"/>
      <c r="AB868" s="208"/>
      <c r="AC868" s="209"/>
      <c r="AD868" s="210" t="s">
        <v>98</v>
      </c>
      <c r="AE868" s="206" t="s">
        <v>261</v>
      </c>
      <c r="AF868" s="202"/>
      <c r="AG868" s="203"/>
      <c r="AH868" s="259"/>
      <c r="AI868" s="259"/>
      <c r="AJ868" s="259"/>
      <c r="AK868" s="190"/>
      <c r="AL868" s="194"/>
      <c r="AM868" s="259"/>
      <c r="AN868" s="259"/>
      <c r="AO868" s="190"/>
    </row>
    <row r="869" spans="1:42" ht="18.75" hidden="1" customHeight="1">
      <c r="A869" s="135" t="s">
        <v>132</v>
      </c>
      <c r="B869" s="135" t="s">
        <v>196</v>
      </c>
      <c r="C869" s="135" t="s">
        <v>196</v>
      </c>
      <c r="D869" s="135" t="s">
        <v>196</v>
      </c>
      <c r="E869" s="135" t="s">
        <v>196</v>
      </c>
      <c r="F869" s="135" t="s">
        <v>196</v>
      </c>
      <c r="G869" s="135" t="s">
        <v>196</v>
      </c>
      <c r="H869" s="135" t="s">
        <v>196</v>
      </c>
      <c r="I869" s="135" t="s">
        <v>196</v>
      </c>
      <c r="J869" s="176"/>
      <c r="K869" s="177"/>
      <c r="L869" s="178"/>
      <c r="M869" s="179"/>
      <c r="N869" s="160"/>
      <c r="O869" s="180"/>
      <c r="P869" s="191"/>
      <c r="Q869" s="1258"/>
      <c r="R869" s="157" t="s">
        <v>98</v>
      </c>
      <c r="S869" s="258" t="s">
        <v>262</v>
      </c>
      <c r="T869" s="258"/>
      <c r="U869" s="260"/>
      <c r="V869" s="260" t="s">
        <v>98</v>
      </c>
      <c r="W869" s="258" t="s">
        <v>263</v>
      </c>
      <c r="X869" s="260"/>
      <c r="Y869" s="260"/>
      <c r="Z869" s="260" t="s">
        <v>98</v>
      </c>
      <c r="AA869" s="258" t="s">
        <v>264</v>
      </c>
      <c r="AB869" s="261"/>
      <c r="AC869" s="258"/>
      <c r="AD869" s="260" t="s">
        <v>98</v>
      </c>
      <c r="AE869" s="258" t="s">
        <v>265</v>
      </c>
      <c r="AF869" s="262"/>
      <c r="AG869" s="212"/>
      <c r="AH869" s="259"/>
      <c r="AI869" s="259"/>
      <c r="AJ869" s="259"/>
      <c r="AK869" s="190"/>
      <c r="AL869" s="194"/>
      <c r="AM869" s="259"/>
      <c r="AN869" s="259"/>
      <c r="AO869" s="190"/>
    </row>
    <row r="870" spans="1:42" ht="18.75" hidden="1" customHeight="1">
      <c r="A870" s="135" t="s">
        <v>132</v>
      </c>
      <c r="B870" s="135" t="s">
        <v>196</v>
      </c>
      <c r="C870" s="135" t="s">
        <v>196</v>
      </c>
      <c r="D870" s="135" t="s">
        <v>196</v>
      </c>
      <c r="E870" s="135" t="s">
        <v>196</v>
      </c>
      <c r="F870" s="135" t="s">
        <v>196</v>
      </c>
      <c r="G870" s="135" t="s">
        <v>196</v>
      </c>
      <c r="H870" s="135" t="s">
        <v>196</v>
      </c>
      <c r="I870" s="135" t="s">
        <v>196</v>
      </c>
      <c r="J870" s="176"/>
      <c r="K870" s="177"/>
      <c r="L870" s="178"/>
      <c r="M870" s="179"/>
      <c r="N870" s="160"/>
      <c r="O870" s="180"/>
      <c r="P870" s="191"/>
      <c r="Q870" s="1258"/>
      <c r="R870" s="157" t="s">
        <v>98</v>
      </c>
      <c r="S870" s="258" t="s">
        <v>266</v>
      </c>
      <c r="T870" s="258"/>
      <c r="U870" s="260"/>
      <c r="V870" s="260" t="s">
        <v>98</v>
      </c>
      <c r="W870" s="258" t="s">
        <v>267</v>
      </c>
      <c r="X870" s="260"/>
      <c r="Y870" s="260"/>
      <c r="Z870" s="260" t="s">
        <v>98</v>
      </c>
      <c r="AA870" s="258" t="s">
        <v>268</v>
      </c>
      <c r="AB870" s="261"/>
      <c r="AC870" s="258"/>
      <c r="AD870" s="260" t="s">
        <v>98</v>
      </c>
      <c r="AE870" s="258" t="s">
        <v>269</v>
      </c>
      <c r="AF870" s="262"/>
      <c r="AG870" s="212"/>
      <c r="AH870" s="259"/>
      <c r="AI870" s="259"/>
      <c r="AJ870" s="259"/>
      <c r="AK870" s="190"/>
      <c r="AL870" s="194"/>
      <c r="AM870" s="259"/>
      <c r="AN870" s="259"/>
      <c r="AO870" s="190"/>
    </row>
    <row r="871" spans="1:42" ht="18.75" hidden="1" customHeight="1">
      <c r="A871" s="135" t="s">
        <v>132</v>
      </c>
      <c r="B871" s="135" t="s">
        <v>196</v>
      </c>
      <c r="C871" s="135" t="s">
        <v>196</v>
      </c>
      <c r="D871" s="135" t="s">
        <v>196</v>
      </c>
      <c r="E871" s="135" t="s">
        <v>196</v>
      </c>
      <c r="F871" s="135" t="s">
        <v>196</v>
      </c>
      <c r="G871" s="135" t="s">
        <v>196</v>
      </c>
      <c r="H871" s="135" t="s">
        <v>196</v>
      </c>
      <c r="I871" s="135" t="s">
        <v>196</v>
      </c>
      <c r="J871" s="176"/>
      <c r="K871" s="177"/>
      <c r="L871" s="178"/>
      <c r="M871" s="179"/>
      <c r="N871" s="160"/>
      <c r="O871" s="180"/>
      <c r="P871" s="191"/>
      <c r="Q871" s="1258"/>
      <c r="R871" s="157" t="s">
        <v>98</v>
      </c>
      <c r="S871" s="258" t="s">
        <v>270</v>
      </c>
      <c r="T871" s="258"/>
      <c r="U871" s="260"/>
      <c r="V871" s="260" t="s">
        <v>98</v>
      </c>
      <c r="W871" s="258" t="s">
        <v>271</v>
      </c>
      <c r="X871" s="260"/>
      <c r="Y871" s="260"/>
      <c r="Z871" s="260" t="s">
        <v>98</v>
      </c>
      <c r="AA871" s="258" t="s">
        <v>272</v>
      </c>
      <c r="AB871" s="261"/>
      <c r="AC871" s="258"/>
      <c r="AD871" s="260" t="s">
        <v>98</v>
      </c>
      <c r="AE871" s="258" t="s">
        <v>273</v>
      </c>
      <c r="AF871" s="262"/>
      <c r="AG871" s="212"/>
      <c r="AH871" s="259"/>
      <c r="AI871" s="259"/>
      <c r="AJ871" s="259"/>
      <c r="AK871" s="190"/>
      <c r="AL871" s="194"/>
      <c r="AM871" s="259"/>
      <c r="AN871" s="259"/>
      <c r="AO871" s="190"/>
    </row>
    <row r="872" spans="1:42" ht="18.75" hidden="1" customHeight="1">
      <c r="A872" s="148" t="s">
        <v>132</v>
      </c>
      <c r="B872" s="148" t="s">
        <v>196</v>
      </c>
      <c r="C872" s="148" t="s">
        <v>196</v>
      </c>
      <c r="D872" s="148" t="s">
        <v>196</v>
      </c>
      <c r="E872" s="148" t="s">
        <v>196</v>
      </c>
      <c r="F872" s="148" t="s">
        <v>196</v>
      </c>
      <c r="G872" s="148" t="s">
        <v>196</v>
      </c>
      <c r="H872" s="148" t="s">
        <v>196</v>
      </c>
      <c r="I872" s="149" t="s">
        <v>196</v>
      </c>
      <c r="J872" s="176"/>
      <c r="K872" s="177"/>
      <c r="L872" s="178"/>
      <c r="M872" s="179"/>
      <c r="N872" s="160"/>
      <c r="O872" s="180"/>
      <c r="P872" s="191"/>
      <c r="Q872" s="1258"/>
      <c r="R872" s="157" t="s">
        <v>98</v>
      </c>
      <c r="S872" s="258" t="s">
        <v>274</v>
      </c>
      <c r="T872" s="258"/>
      <c r="U872" s="260"/>
      <c r="V872" s="260" t="s">
        <v>98</v>
      </c>
      <c r="W872" s="258" t="s">
        <v>275</v>
      </c>
      <c r="X872" s="260"/>
      <c r="Y872" s="260"/>
      <c r="Z872" s="260" t="s">
        <v>98</v>
      </c>
      <c r="AA872" s="258" t="s">
        <v>276</v>
      </c>
      <c r="AB872" s="261"/>
      <c r="AC872" s="258"/>
      <c r="AD872" s="260" t="s">
        <v>98</v>
      </c>
      <c r="AE872" s="258" t="s">
        <v>277</v>
      </c>
      <c r="AF872" s="262"/>
      <c r="AG872" s="212"/>
      <c r="AH872" s="259"/>
      <c r="AI872" s="259"/>
      <c r="AJ872" s="259"/>
      <c r="AK872" s="190"/>
      <c r="AL872" s="194"/>
      <c r="AM872" s="259"/>
      <c r="AN872" s="259"/>
      <c r="AO872" s="190"/>
    </row>
    <row r="873" spans="1:42" ht="18.75" hidden="1" customHeight="1">
      <c r="A873" s="155" t="s">
        <v>132</v>
      </c>
      <c r="B873" s="155" t="s">
        <v>196</v>
      </c>
      <c r="C873" s="155" t="s">
        <v>196</v>
      </c>
      <c r="D873" s="155" t="s">
        <v>196</v>
      </c>
      <c r="E873" s="155" t="s">
        <v>196</v>
      </c>
      <c r="F873" s="155" t="s">
        <v>196</v>
      </c>
      <c r="G873" s="155" t="s">
        <v>196</v>
      </c>
      <c r="H873" s="155" t="s">
        <v>196</v>
      </c>
      <c r="I873" s="156" t="s">
        <v>196</v>
      </c>
      <c r="J873" s="213"/>
      <c r="K873" s="214"/>
      <c r="L873" s="215"/>
      <c r="M873" s="216"/>
      <c r="N873" s="217"/>
      <c r="O873" s="218"/>
      <c r="P873" s="219"/>
      <c r="Q873" s="1259"/>
      <c r="R873" s="220" t="s">
        <v>98</v>
      </c>
      <c r="S873" s="221" t="s">
        <v>278</v>
      </c>
      <c r="T873" s="221"/>
      <c r="U873" s="222"/>
      <c r="V873" s="222"/>
      <c r="W873" s="221"/>
      <c r="X873" s="222"/>
      <c r="Y873" s="222"/>
      <c r="Z873" s="222"/>
      <c r="AA873" s="221"/>
      <c r="AB873" s="223"/>
      <c r="AC873" s="221"/>
      <c r="AD873" s="222"/>
      <c r="AE873" s="221"/>
      <c r="AF873" s="224"/>
      <c r="AG873" s="225"/>
      <c r="AH873" s="226"/>
      <c r="AI873" s="226"/>
      <c r="AJ873" s="226"/>
      <c r="AK873" s="227"/>
      <c r="AL873" s="228"/>
      <c r="AM873" s="226"/>
      <c r="AN873" s="226"/>
      <c r="AO873" s="227"/>
    </row>
    <row r="874" spans="1:42" ht="18.75" customHeight="1">
      <c r="A874" s="135" t="s">
        <v>196</v>
      </c>
      <c r="B874" s="135" t="s">
        <v>132</v>
      </c>
      <c r="C874" s="135" t="s">
        <v>196</v>
      </c>
      <c r="D874" s="135" t="s">
        <v>196</v>
      </c>
      <c r="E874" s="135" t="s">
        <v>132</v>
      </c>
      <c r="F874" s="135" t="s">
        <v>196</v>
      </c>
      <c r="G874" s="135" t="s">
        <v>196</v>
      </c>
      <c r="H874" s="135" t="s">
        <v>196</v>
      </c>
      <c r="I874" s="135" t="s">
        <v>196</v>
      </c>
      <c r="J874" s="161"/>
      <c r="K874" s="162"/>
      <c r="L874" s="163"/>
      <c r="M874" s="164"/>
      <c r="N874" s="153"/>
      <c r="O874" s="165"/>
      <c r="P874" s="153"/>
      <c r="Q874" s="234" t="s">
        <v>281</v>
      </c>
      <c r="R874" s="167" t="s">
        <v>98</v>
      </c>
      <c r="S874" s="168" t="s">
        <v>282</v>
      </c>
      <c r="T874" s="172"/>
      <c r="U874" s="169"/>
      <c r="V874" s="170" t="s">
        <v>98</v>
      </c>
      <c r="W874" s="168" t="s">
        <v>283</v>
      </c>
      <c r="X874" s="171"/>
      <c r="Y874" s="172"/>
      <c r="Z874" s="172"/>
      <c r="AA874" s="172"/>
      <c r="AB874" s="172"/>
      <c r="AC874" s="172"/>
      <c r="AD874" s="172"/>
      <c r="AE874" s="172"/>
      <c r="AF874" s="172"/>
      <c r="AG874" s="173"/>
      <c r="AH874" s="255" t="s">
        <v>98</v>
      </c>
      <c r="AI874" s="151" t="s">
        <v>220</v>
      </c>
      <c r="AJ874" s="151"/>
      <c r="AK874" s="175"/>
      <c r="AL874" s="1301"/>
      <c r="AM874" s="1274"/>
      <c r="AN874" s="1274"/>
      <c r="AO874" s="1302"/>
      <c r="AP874" s="283"/>
    </row>
    <row r="875" spans="1:42" ht="18.75" customHeight="1">
      <c r="A875" s="135" t="s">
        <v>196</v>
      </c>
      <c r="B875" s="135" t="s">
        <v>132</v>
      </c>
      <c r="C875" s="135" t="s">
        <v>196</v>
      </c>
      <c r="D875" s="135" t="s">
        <v>196</v>
      </c>
      <c r="E875" s="135" t="s">
        <v>132</v>
      </c>
      <c r="F875" s="135" t="s">
        <v>196</v>
      </c>
      <c r="G875" s="135" t="s">
        <v>196</v>
      </c>
      <c r="H875" s="135" t="s">
        <v>196</v>
      </c>
      <c r="I875" s="135" t="s">
        <v>196</v>
      </c>
      <c r="J875" s="176"/>
      <c r="K875" s="177"/>
      <c r="L875" s="178"/>
      <c r="M875" s="179"/>
      <c r="N875" s="160"/>
      <c r="O875" s="180"/>
      <c r="P875" s="160"/>
      <c r="Q875" s="1263" t="s">
        <v>216</v>
      </c>
      <c r="R875" s="260" t="s">
        <v>98</v>
      </c>
      <c r="S875" s="258" t="s">
        <v>217</v>
      </c>
      <c r="T875" s="258"/>
      <c r="U875" s="284"/>
      <c r="V875" s="260" t="s">
        <v>98</v>
      </c>
      <c r="W875" s="258" t="s">
        <v>316</v>
      </c>
      <c r="X875" s="258"/>
      <c r="Y875" s="284"/>
      <c r="Z875" s="260" t="s">
        <v>98</v>
      </c>
      <c r="AA875" s="261" t="s">
        <v>317</v>
      </c>
      <c r="AB875" s="261"/>
      <c r="AC875" s="261"/>
      <c r="AD875" s="260" t="s">
        <v>98</v>
      </c>
      <c r="AE875" s="261" t="s">
        <v>318</v>
      </c>
      <c r="AF875" s="261"/>
      <c r="AG875" s="243"/>
      <c r="AH875" s="260" t="s">
        <v>98</v>
      </c>
      <c r="AI875" s="258" t="s">
        <v>224</v>
      </c>
      <c r="AJ875" s="259"/>
      <c r="AK875" s="190"/>
      <c r="AL875" s="1303"/>
      <c r="AM875" s="1277"/>
      <c r="AN875" s="1277"/>
      <c r="AO875" s="1304"/>
    </row>
    <row r="876" spans="1:42" ht="18.75" customHeight="1">
      <c r="A876" s="135" t="s">
        <v>196</v>
      </c>
      <c r="B876" s="135" t="s">
        <v>132</v>
      </c>
      <c r="C876" s="135" t="s">
        <v>196</v>
      </c>
      <c r="D876" s="135" t="s">
        <v>196</v>
      </c>
      <c r="E876" s="135" t="s">
        <v>132</v>
      </c>
      <c r="F876" s="135" t="s">
        <v>196</v>
      </c>
      <c r="G876" s="135" t="s">
        <v>196</v>
      </c>
      <c r="H876" s="135" t="s">
        <v>196</v>
      </c>
      <c r="I876" s="135" t="s">
        <v>196</v>
      </c>
      <c r="J876" s="176"/>
      <c r="K876" s="177"/>
      <c r="L876" s="178"/>
      <c r="M876" s="179"/>
      <c r="N876" s="160"/>
      <c r="O876" s="180"/>
      <c r="P876" s="160"/>
      <c r="Q876" s="1265"/>
      <c r="R876" s="237" t="s">
        <v>98</v>
      </c>
      <c r="S876" s="199" t="s">
        <v>319</v>
      </c>
      <c r="T876" s="244"/>
      <c r="U876" s="244"/>
      <c r="V876" s="239" t="s">
        <v>98</v>
      </c>
      <c r="W876" s="199" t="s">
        <v>320</v>
      </c>
      <c r="X876" s="244"/>
      <c r="Y876" s="244"/>
      <c r="Z876" s="239" t="s">
        <v>98</v>
      </c>
      <c r="AA876" s="199" t="s">
        <v>415</v>
      </c>
      <c r="AB876" s="244"/>
      <c r="AC876" s="244"/>
      <c r="AD876" s="244"/>
      <c r="AE876" s="244"/>
      <c r="AF876" s="244"/>
      <c r="AG876" s="245"/>
      <c r="AH876" s="194"/>
      <c r="AI876" s="259"/>
      <c r="AJ876" s="259"/>
      <c r="AK876" s="190"/>
      <c r="AL876" s="1303"/>
      <c r="AM876" s="1277"/>
      <c r="AN876" s="1277"/>
      <c r="AO876" s="1304"/>
    </row>
    <row r="877" spans="1:42" ht="18.75" customHeight="1">
      <c r="A877" s="135" t="s">
        <v>196</v>
      </c>
      <c r="B877" s="135" t="s">
        <v>132</v>
      </c>
      <c r="C877" s="135" t="s">
        <v>196</v>
      </c>
      <c r="D877" s="135" t="s">
        <v>196</v>
      </c>
      <c r="E877" s="135" t="s">
        <v>132</v>
      </c>
      <c r="F877" s="135" t="s">
        <v>196</v>
      </c>
      <c r="G877" s="135" t="s">
        <v>196</v>
      </c>
      <c r="H877" s="135" t="s">
        <v>196</v>
      </c>
      <c r="I877" s="135" t="s">
        <v>196</v>
      </c>
      <c r="J877" s="176"/>
      <c r="K877" s="177"/>
      <c r="L877" s="178"/>
      <c r="M877" s="179"/>
      <c r="N877" s="160"/>
      <c r="O877" s="180"/>
      <c r="P877" s="160"/>
      <c r="Q877" s="198" t="s">
        <v>24</v>
      </c>
      <c r="R877" s="182" t="s">
        <v>98</v>
      </c>
      <c r="S877" s="183" t="s">
        <v>285</v>
      </c>
      <c r="T877" s="184"/>
      <c r="U877" s="185"/>
      <c r="V877" s="186" t="s">
        <v>98</v>
      </c>
      <c r="W877" s="183" t="s">
        <v>286</v>
      </c>
      <c r="X877" s="187"/>
      <c r="Y877" s="184"/>
      <c r="Z877" s="184"/>
      <c r="AA877" s="184"/>
      <c r="AB877" s="184"/>
      <c r="AC877" s="184"/>
      <c r="AD877" s="184"/>
      <c r="AE877" s="184"/>
      <c r="AF877" s="184"/>
      <c r="AG877" s="197"/>
      <c r="AH877" s="194"/>
      <c r="AI877" s="259"/>
      <c r="AJ877" s="259"/>
      <c r="AK877" s="190"/>
      <c r="AL877" s="1303"/>
      <c r="AM877" s="1277"/>
      <c r="AN877" s="1277"/>
      <c r="AO877" s="1304"/>
    </row>
    <row r="878" spans="1:42" s="1060" customFormat="1" ht="18.75" customHeight="1">
      <c r="A878" s="1059"/>
      <c r="B878" s="1059"/>
      <c r="C878" s="1059"/>
      <c r="D878" s="1059"/>
      <c r="E878" s="1059"/>
      <c r="F878" s="1059"/>
      <c r="G878" s="1059"/>
      <c r="H878" s="1059"/>
      <c r="I878" s="1059"/>
      <c r="J878" s="176"/>
      <c r="K878" s="1057"/>
      <c r="L878" s="178"/>
      <c r="M878" s="179"/>
      <c r="N878" s="160"/>
      <c r="O878" s="1061"/>
      <c r="P878" s="160"/>
      <c r="Q878" s="267" t="s">
        <v>287</v>
      </c>
      <c r="R878" s="182" t="s">
        <v>98</v>
      </c>
      <c r="S878" s="183" t="s">
        <v>1894</v>
      </c>
      <c r="T878" s="184"/>
      <c r="U878" s="185"/>
      <c r="V878" s="186" t="s">
        <v>98</v>
      </c>
      <c r="W878" s="183" t="s">
        <v>223</v>
      </c>
      <c r="X878" s="187"/>
      <c r="Y878" s="184"/>
      <c r="Z878" s="184"/>
      <c r="AA878" s="184"/>
      <c r="AB878" s="184"/>
      <c r="AC878" s="184"/>
      <c r="AD878" s="184"/>
      <c r="AE878" s="184"/>
      <c r="AF878" s="184"/>
      <c r="AG878" s="197"/>
      <c r="AH878" s="259"/>
      <c r="AI878" s="259"/>
      <c r="AJ878" s="259"/>
      <c r="AK878" s="190"/>
      <c r="AL878" s="1303"/>
      <c r="AM878" s="1277"/>
      <c r="AN878" s="1277"/>
      <c r="AO878" s="1304"/>
    </row>
    <row r="879" spans="1:42" ht="19.5" customHeight="1">
      <c r="A879" s="135" t="s">
        <v>196</v>
      </c>
      <c r="B879" s="135" t="s">
        <v>132</v>
      </c>
      <c r="C879" s="135" t="s">
        <v>196</v>
      </c>
      <c r="D879" s="135" t="s">
        <v>196</v>
      </c>
      <c r="E879" s="135" t="s">
        <v>132</v>
      </c>
      <c r="F879" s="135" t="s">
        <v>196</v>
      </c>
      <c r="G879" s="135" t="s">
        <v>196</v>
      </c>
      <c r="H879" s="135" t="s">
        <v>196</v>
      </c>
      <c r="I879" s="135" t="s">
        <v>196</v>
      </c>
      <c r="J879" s="176"/>
      <c r="K879" s="177"/>
      <c r="L879" s="178"/>
      <c r="M879" s="179"/>
      <c r="N879" s="160"/>
      <c r="O879" s="180"/>
      <c r="P879" s="191"/>
      <c r="Q879" s="192" t="s">
        <v>225</v>
      </c>
      <c r="R879" s="182" t="s">
        <v>98</v>
      </c>
      <c r="S879" s="183" t="s">
        <v>222</v>
      </c>
      <c r="T879" s="184"/>
      <c r="U879" s="185"/>
      <c r="V879" s="186" t="s">
        <v>98</v>
      </c>
      <c r="W879" s="183" t="s">
        <v>226</v>
      </c>
      <c r="X879" s="186"/>
      <c r="Y879" s="183"/>
      <c r="Z879" s="187"/>
      <c r="AA879" s="187"/>
      <c r="AB879" s="187"/>
      <c r="AC879" s="187"/>
      <c r="AD879" s="187"/>
      <c r="AE879" s="187"/>
      <c r="AF879" s="187"/>
      <c r="AG879" s="193"/>
      <c r="AH879" s="259"/>
      <c r="AI879" s="259"/>
      <c r="AJ879" s="259"/>
      <c r="AK879" s="190"/>
      <c r="AL879" s="1303"/>
      <c r="AM879" s="1277"/>
      <c r="AN879" s="1277"/>
      <c r="AO879" s="1304"/>
    </row>
    <row r="880" spans="1:42" ht="19.5" customHeight="1">
      <c r="A880" s="135" t="s">
        <v>196</v>
      </c>
      <c r="B880" s="135" t="s">
        <v>132</v>
      </c>
      <c r="C880" s="135" t="s">
        <v>196</v>
      </c>
      <c r="D880" s="135" t="s">
        <v>196</v>
      </c>
      <c r="E880" s="135" t="s">
        <v>132</v>
      </c>
      <c r="F880" s="135" t="s">
        <v>196</v>
      </c>
      <c r="G880" s="135" t="s">
        <v>196</v>
      </c>
      <c r="H880" s="135" t="s">
        <v>196</v>
      </c>
      <c r="I880" s="135" t="s">
        <v>196</v>
      </c>
      <c r="J880" s="176"/>
      <c r="K880" s="177"/>
      <c r="L880" s="178"/>
      <c r="M880" s="179"/>
      <c r="N880" s="160"/>
      <c r="O880" s="180"/>
      <c r="P880" s="191"/>
      <c r="Q880" s="192" t="s">
        <v>227</v>
      </c>
      <c r="R880" s="237" t="s">
        <v>98</v>
      </c>
      <c r="S880" s="199" t="s">
        <v>222</v>
      </c>
      <c r="T880" s="238"/>
      <c r="U880" s="266"/>
      <c r="V880" s="239" t="s">
        <v>98</v>
      </c>
      <c r="W880" s="199" t="s">
        <v>226</v>
      </c>
      <c r="X880" s="239"/>
      <c r="Y880" s="199"/>
      <c r="Z880" s="250"/>
      <c r="AA880" s="250"/>
      <c r="AB880" s="250"/>
      <c r="AC880" s="250"/>
      <c r="AD880" s="250"/>
      <c r="AE880" s="250"/>
      <c r="AF880" s="250"/>
      <c r="AG880" s="257"/>
      <c r="AH880" s="260"/>
      <c r="AI880" s="258"/>
      <c r="AJ880" s="259"/>
      <c r="AK880" s="190"/>
      <c r="AL880" s="1303"/>
      <c r="AM880" s="1277"/>
      <c r="AN880" s="1277"/>
      <c r="AO880" s="1304"/>
    </row>
    <row r="881" spans="1:41" ht="18.75" customHeight="1">
      <c r="A881" s="135" t="s">
        <v>196</v>
      </c>
      <c r="B881" s="135" t="s">
        <v>132</v>
      </c>
      <c r="C881" s="135" t="s">
        <v>196</v>
      </c>
      <c r="D881" s="135" t="s">
        <v>196</v>
      </c>
      <c r="E881" s="135" t="s">
        <v>132</v>
      </c>
      <c r="F881" s="135" t="s">
        <v>196</v>
      </c>
      <c r="G881" s="135" t="s">
        <v>196</v>
      </c>
      <c r="H881" s="135" t="s">
        <v>196</v>
      </c>
      <c r="I881" s="135" t="s">
        <v>196</v>
      </c>
      <c r="J881" s="176"/>
      <c r="K881" s="177"/>
      <c r="L881" s="178"/>
      <c r="M881" s="179"/>
      <c r="N881" s="160"/>
      <c r="O881" s="180"/>
      <c r="P881" s="160"/>
      <c r="Q881" s="198" t="s">
        <v>99</v>
      </c>
      <c r="R881" s="182" t="s">
        <v>98</v>
      </c>
      <c r="S881" s="183" t="s">
        <v>217</v>
      </c>
      <c r="T881" s="184"/>
      <c r="U881" s="186" t="s">
        <v>98</v>
      </c>
      <c r="V881" s="183" t="s">
        <v>232</v>
      </c>
      <c r="W881" s="204"/>
      <c r="X881" s="184"/>
      <c r="Y881" s="184"/>
      <c r="Z881" s="184"/>
      <c r="AA881" s="184"/>
      <c r="AB881" s="184"/>
      <c r="AC881" s="184"/>
      <c r="AD881" s="184"/>
      <c r="AE881" s="184"/>
      <c r="AF881" s="184"/>
      <c r="AG881" s="197"/>
      <c r="AH881" s="194"/>
      <c r="AI881" s="259"/>
      <c r="AJ881" s="259"/>
      <c r="AK881" s="190"/>
      <c r="AL881" s="1303"/>
      <c r="AM881" s="1277"/>
      <c r="AN881" s="1277"/>
      <c r="AO881" s="1304"/>
    </row>
    <row r="882" spans="1:41" ht="18.75" customHeight="1">
      <c r="A882" s="135" t="s">
        <v>196</v>
      </c>
      <c r="B882" s="135" t="s">
        <v>132</v>
      </c>
      <c r="C882" s="135" t="s">
        <v>196</v>
      </c>
      <c r="D882" s="135" t="s">
        <v>196</v>
      </c>
      <c r="E882" s="135" t="s">
        <v>132</v>
      </c>
      <c r="F882" s="135" t="s">
        <v>196</v>
      </c>
      <c r="G882" s="135" t="s">
        <v>196</v>
      </c>
      <c r="H882" s="135" t="s">
        <v>196</v>
      </c>
      <c r="I882" s="135" t="s">
        <v>196</v>
      </c>
      <c r="J882" s="176"/>
      <c r="K882" s="177"/>
      <c r="L882" s="178"/>
      <c r="M882" s="179"/>
      <c r="N882" s="160"/>
      <c r="O882" s="180"/>
      <c r="P882" s="160"/>
      <c r="Q882" s="198" t="s">
        <v>487</v>
      </c>
      <c r="R882" s="182" t="s">
        <v>98</v>
      </c>
      <c r="S882" s="183" t="s">
        <v>217</v>
      </c>
      <c r="T882" s="184"/>
      <c r="U882" s="186" t="s">
        <v>98</v>
      </c>
      <c r="V882" s="183" t="s">
        <v>232</v>
      </c>
      <c r="W882" s="204"/>
      <c r="X882" s="184"/>
      <c r="Y882" s="184"/>
      <c r="Z882" s="184"/>
      <c r="AA882" s="184"/>
      <c r="AB882" s="184"/>
      <c r="AC882" s="184"/>
      <c r="AD882" s="184"/>
      <c r="AE882" s="184"/>
      <c r="AF882" s="184"/>
      <c r="AG882" s="197"/>
      <c r="AH882" s="194"/>
      <c r="AI882" s="259"/>
      <c r="AJ882" s="259"/>
      <c r="AK882" s="190"/>
      <c r="AL882" s="1303"/>
      <c r="AM882" s="1277"/>
      <c r="AN882" s="1277"/>
      <c r="AO882" s="1304"/>
    </row>
    <row r="883" spans="1:41" ht="18.75" customHeight="1">
      <c r="A883" s="135" t="s">
        <v>196</v>
      </c>
      <c r="B883" s="135" t="s">
        <v>132</v>
      </c>
      <c r="C883" s="135" t="s">
        <v>196</v>
      </c>
      <c r="D883" s="135" t="s">
        <v>196</v>
      </c>
      <c r="E883" s="135" t="s">
        <v>132</v>
      </c>
      <c r="F883" s="135" t="s">
        <v>196</v>
      </c>
      <c r="G883" s="135" t="s">
        <v>196</v>
      </c>
      <c r="H883" s="135" t="s">
        <v>196</v>
      </c>
      <c r="I883" s="135" t="s">
        <v>196</v>
      </c>
      <c r="J883" s="176"/>
      <c r="K883" s="177"/>
      <c r="L883" s="178"/>
      <c r="M883" s="157"/>
      <c r="N883" s="160"/>
      <c r="O883" s="157"/>
      <c r="P883" s="160"/>
      <c r="Q883" s="198" t="s">
        <v>328</v>
      </c>
      <c r="R883" s="182" t="s">
        <v>98</v>
      </c>
      <c r="S883" s="183" t="s">
        <v>217</v>
      </c>
      <c r="T883" s="183"/>
      <c r="U883" s="239" t="s">
        <v>98</v>
      </c>
      <c r="V883" s="183" t="s">
        <v>229</v>
      </c>
      <c r="W883" s="183"/>
      <c r="X883" s="186" t="s">
        <v>98</v>
      </c>
      <c r="Y883" s="183" t="s">
        <v>230</v>
      </c>
      <c r="Z883" s="187"/>
      <c r="AA883" s="183"/>
      <c r="AB883" s="183"/>
      <c r="AC883" s="183"/>
      <c r="AD883" s="183"/>
      <c r="AE883" s="183"/>
      <c r="AF883" s="183"/>
      <c r="AG883" s="188"/>
      <c r="AH883" s="194"/>
      <c r="AI883" s="259"/>
      <c r="AJ883" s="259"/>
      <c r="AK883" s="190"/>
      <c r="AL883" s="1303"/>
      <c r="AM883" s="1277"/>
      <c r="AN883" s="1277"/>
      <c r="AO883" s="1304"/>
    </row>
    <row r="884" spans="1:41" ht="18.75" customHeight="1">
      <c r="A884" s="135" t="s">
        <v>196</v>
      </c>
      <c r="B884" s="135" t="s">
        <v>132</v>
      </c>
      <c r="C884" s="135" t="s">
        <v>196</v>
      </c>
      <c r="D884" s="135" t="s">
        <v>196</v>
      </c>
      <c r="E884" s="135" t="s">
        <v>132</v>
      </c>
      <c r="F884" s="135" t="s">
        <v>196</v>
      </c>
      <c r="G884" s="135" t="s">
        <v>196</v>
      </c>
      <c r="H884" s="135" t="s">
        <v>196</v>
      </c>
      <c r="I884" s="135" t="s">
        <v>196</v>
      </c>
      <c r="J884" s="176"/>
      <c r="K884" s="177"/>
      <c r="L884" s="178"/>
      <c r="M884" s="157"/>
      <c r="N884" s="160"/>
      <c r="O884" s="157"/>
      <c r="P884" s="160"/>
      <c r="Q884" s="198" t="s">
        <v>406</v>
      </c>
      <c r="R884" s="182" t="s">
        <v>98</v>
      </c>
      <c r="S884" s="183" t="s">
        <v>285</v>
      </c>
      <c r="T884" s="184"/>
      <c r="U884" s="185"/>
      <c r="V884" s="186" t="s">
        <v>98</v>
      </c>
      <c r="W884" s="183" t="s">
        <v>286</v>
      </c>
      <c r="X884" s="187"/>
      <c r="Y884" s="184"/>
      <c r="Z884" s="184"/>
      <c r="AA884" s="184"/>
      <c r="AB884" s="184"/>
      <c r="AC884" s="184"/>
      <c r="AD884" s="184"/>
      <c r="AE884" s="184"/>
      <c r="AF884" s="184"/>
      <c r="AG884" s="197"/>
      <c r="AH884" s="194"/>
      <c r="AI884" s="259"/>
      <c r="AJ884" s="259"/>
      <c r="AK884" s="190"/>
      <c r="AL884" s="1303"/>
      <c r="AM884" s="1277"/>
      <c r="AN884" s="1277"/>
      <c r="AO884" s="1304"/>
    </row>
    <row r="885" spans="1:41" ht="19.5" customHeight="1">
      <c r="A885" s="135" t="s">
        <v>196</v>
      </c>
      <c r="B885" s="135" t="s">
        <v>132</v>
      </c>
      <c r="C885" s="135" t="s">
        <v>196</v>
      </c>
      <c r="D885" s="135" t="s">
        <v>196</v>
      </c>
      <c r="E885" s="135" t="s">
        <v>132</v>
      </c>
      <c r="F885" s="135" t="s">
        <v>196</v>
      </c>
      <c r="G885" s="135" t="s">
        <v>196</v>
      </c>
      <c r="H885" s="135" t="s">
        <v>196</v>
      </c>
      <c r="I885" s="135" t="s">
        <v>196</v>
      </c>
      <c r="J885" s="176"/>
      <c r="K885" s="177"/>
      <c r="L885" s="178"/>
      <c r="M885" s="179"/>
      <c r="N885" s="160"/>
      <c r="O885" s="180"/>
      <c r="P885" s="191"/>
      <c r="Q885" s="192" t="s">
        <v>50</v>
      </c>
      <c r="R885" s="182" t="s">
        <v>98</v>
      </c>
      <c r="S885" s="183" t="s">
        <v>217</v>
      </c>
      <c r="T885" s="183"/>
      <c r="U885" s="186" t="s">
        <v>98</v>
      </c>
      <c r="V885" s="183" t="s">
        <v>232</v>
      </c>
      <c r="W885" s="183"/>
      <c r="X885" s="187"/>
      <c r="Y885" s="183"/>
      <c r="Z885" s="187"/>
      <c r="AA885" s="187"/>
      <c r="AB885" s="187"/>
      <c r="AC885" s="187"/>
      <c r="AD885" s="187"/>
      <c r="AE885" s="187"/>
      <c r="AF885" s="187"/>
      <c r="AG885" s="193"/>
      <c r="AH885" s="259"/>
      <c r="AI885" s="259"/>
      <c r="AJ885" s="259"/>
      <c r="AK885" s="190"/>
      <c r="AL885" s="1303"/>
      <c r="AM885" s="1277"/>
      <c r="AN885" s="1277"/>
      <c r="AO885" s="1304"/>
    </row>
    <row r="886" spans="1:41" ht="18.75" customHeight="1">
      <c r="A886" s="135" t="s">
        <v>196</v>
      </c>
      <c r="B886" s="135" t="s">
        <v>132</v>
      </c>
      <c r="C886" s="135" t="s">
        <v>196</v>
      </c>
      <c r="D886" s="135" t="s">
        <v>196</v>
      </c>
      <c r="E886" s="135" t="s">
        <v>132</v>
      </c>
      <c r="F886" s="135" t="s">
        <v>196</v>
      </c>
      <c r="G886" s="135" t="s">
        <v>196</v>
      </c>
      <c r="H886" s="135" t="s">
        <v>196</v>
      </c>
      <c r="I886" s="135" t="s">
        <v>196</v>
      </c>
      <c r="J886" s="157" t="s">
        <v>98</v>
      </c>
      <c r="K886" s="177">
        <v>25</v>
      </c>
      <c r="L886" s="178" t="s">
        <v>490</v>
      </c>
      <c r="M886" s="157" t="s">
        <v>98</v>
      </c>
      <c r="N886" s="160" t="s">
        <v>417</v>
      </c>
      <c r="O886" s="157" t="s">
        <v>98</v>
      </c>
      <c r="P886" s="160" t="s">
        <v>327</v>
      </c>
      <c r="Q886" s="198" t="s">
        <v>309</v>
      </c>
      <c r="R886" s="182" t="s">
        <v>98</v>
      </c>
      <c r="S886" s="183" t="s">
        <v>217</v>
      </c>
      <c r="T886" s="184"/>
      <c r="U886" s="186" t="s">
        <v>98</v>
      </c>
      <c r="V886" s="183" t="s">
        <v>232</v>
      </c>
      <c r="W886" s="204"/>
      <c r="X886" s="184"/>
      <c r="Y886" s="184"/>
      <c r="Z886" s="184"/>
      <c r="AA886" s="184"/>
      <c r="AB886" s="184"/>
      <c r="AC886" s="184"/>
      <c r="AD886" s="184"/>
      <c r="AE886" s="184"/>
      <c r="AF886" s="184"/>
      <c r="AG886" s="197"/>
      <c r="AH886" s="194"/>
      <c r="AI886" s="259"/>
      <c r="AJ886" s="259"/>
      <c r="AK886" s="190"/>
      <c r="AL886" s="1303"/>
      <c r="AM886" s="1277"/>
      <c r="AN886" s="1277"/>
      <c r="AO886" s="1304"/>
    </row>
    <row r="887" spans="1:41" ht="18.75" customHeight="1">
      <c r="A887" s="135" t="s">
        <v>196</v>
      </c>
      <c r="B887" s="135" t="s">
        <v>132</v>
      </c>
      <c r="C887" s="135" t="s">
        <v>196</v>
      </c>
      <c r="D887" s="135" t="s">
        <v>196</v>
      </c>
      <c r="E887" s="135" t="s">
        <v>132</v>
      </c>
      <c r="F887" s="135" t="s">
        <v>196</v>
      </c>
      <c r="G887" s="135" t="s">
        <v>196</v>
      </c>
      <c r="H887" s="135" t="s">
        <v>196</v>
      </c>
      <c r="I887" s="135" t="s">
        <v>196</v>
      </c>
      <c r="J887" s="176"/>
      <c r="K887" s="177"/>
      <c r="L887" s="178"/>
      <c r="M887" s="157" t="s">
        <v>98</v>
      </c>
      <c r="N887" s="160" t="s">
        <v>419</v>
      </c>
      <c r="O887" s="157" t="s">
        <v>98</v>
      </c>
      <c r="P887" s="160" t="s">
        <v>330</v>
      </c>
      <c r="Q887" s="198" t="s">
        <v>418</v>
      </c>
      <c r="R887" s="182" t="s">
        <v>98</v>
      </c>
      <c r="S887" s="183" t="s">
        <v>217</v>
      </c>
      <c r="T887" s="183"/>
      <c r="U887" s="186" t="s">
        <v>98</v>
      </c>
      <c r="V887" s="183" t="s">
        <v>229</v>
      </c>
      <c r="W887" s="183"/>
      <c r="X887" s="186" t="s">
        <v>98</v>
      </c>
      <c r="Y887" s="183" t="s">
        <v>230</v>
      </c>
      <c r="Z887" s="187"/>
      <c r="AA887" s="184"/>
      <c r="AB887" s="184"/>
      <c r="AC887" s="184"/>
      <c r="AD887" s="184"/>
      <c r="AE887" s="184"/>
      <c r="AF887" s="184"/>
      <c r="AG887" s="197"/>
      <c r="AH887" s="194"/>
      <c r="AI887" s="259"/>
      <c r="AJ887" s="259"/>
      <c r="AK887" s="190"/>
      <c r="AL887" s="1303"/>
      <c r="AM887" s="1277"/>
      <c r="AN887" s="1277"/>
      <c r="AO887" s="1304"/>
    </row>
    <row r="888" spans="1:41" ht="18.75" customHeight="1">
      <c r="A888" s="135" t="s">
        <v>196</v>
      </c>
      <c r="B888" s="135" t="s">
        <v>132</v>
      </c>
      <c r="C888" s="135" t="s">
        <v>196</v>
      </c>
      <c r="D888" s="135" t="s">
        <v>196</v>
      </c>
      <c r="E888" s="135" t="s">
        <v>132</v>
      </c>
      <c r="F888" s="135" t="s">
        <v>196</v>
      </c>
      <c r="G888" s="135" t="s">
        <v>196</v>
      </c>
      <c r="H888" s="135" t="s">
        <v>196</v>
      </c>
      <c r="I888" s="135" t="s">
        <v>196</v>
      </c>
      <c r="J888" s="176"/>
      <c r="K888" s="177"/>
      <c r="L888" s="178"/>
      <c r="M888" s="179"/>
      <c r="N888" s="160"/>
      <c r="O888" s="180"/>
      <c r="P888" s="160"/>
      <c r="Q888" s="201" t="s">
        <v>255</v>
      </c>
      <c r="R888" s="182" t="s">
        <v>98</v>
      </c>
      <c r="S888" s="183" t="s">
        <v>217</v>
      </c>
      <c r="T888" s="183"/>
      <c r="U888" s="186" t="s">
        <v>98</v>
      </c>
      <c r="V888" s="183" t="s">
        <v>229</v>
      </c>
      <c r="W888" s="183"/>
      <c r="X888" s="186" t="s">
        <v>98</v>
      </c>
      <c r="Y888" s="183" t="s">
        <v>230</v>
      </c>
      <c r="Z888" s="187"/>
      <c r="AA888" s="187"/>
      <c r="AB888" s="187"/>
      <c r="AC888" s="187"/>
      <c r="AD888" s="202"/>
      <c r="AE888" s="202"/>
      <c r="AF888" s="202"/>
      <c r="AG888" s="203"/>
      <c r="AH888" s="194"/>
      <c r="AI888" s="259"/>
      <c r="AJ888" s="259"/>
      <c r="AK888" s="190"/>
      <c r="AL888" s="1303"/>
      <c r="AM888" s="1277"/>
      <c r="AN888" s="1277"/>
      <c r="AO888" s="1304"/>
    </row>
    <row r="889" spans="1:41" ht="18.75" customHeight="1">
      <c r="A889" s="135" t="s">
        <v>196</v>
      </c>
      <c r="B889" s="135" t="s">
        <v>132</v>
      </c>
      <c r="C889" s="135" t="s">
        <v>196</v>
      </c>
      <c r="D889" s="135" t="s">
        <v>196</v>
      </c>
      <c r="E889" s="135" t="s">
        <v>132</v>
      </c>
      <c r="F889" s="135" t="s">
        <v>196</v>
      </c>
      <c r="G889" s="135" t="s">
        <v>196</v>
      </c>
      <c r="H889" s="135" t="s">
        <v>196</v>
      </c>
      <c r="I889" s="135" t="s">
        <v>196</v>
      </c>
      <c r="J889" s="176"/>
      <c r="K889" s="177"/>
      <c r="L889" s="178"/>
      <c r="M889" s="179"/>
      <c r="N889" s="160"/>
      <c r="O889" s="180"/>
      <c r="P889" s="160"/>
      <c r="Q889" s="195" t="s">
        <v>69</v>
      </c>
      <c r="R889" s="182" t="s">
        <v>98</v>
      </c>
      <c r="S889" s="183" t="s">
        <v>217</v>
      </c>
      <c r="T889" s="183"/>
      <c r="U889" s="186" t="s">
        <v>98</v>
      </c>
      <c r="V889" s="183" t="s">
        <v>258</v>
      </c>
      <c r="W889" s="183"/>
      <c r="X889" s="186" t="s">
        <v>98</v>
      </c>
      <c r="Y889" s="183" t="s">
        <v>315</v>
      </c>
      <c r="Z889" s="204"/>
      <c r="AA889" s="186" t="s">
        <v>98</v>
      </c>
      <c r="AB889" s="183" t="s">
        <v>259</v>
      </c>
      <c r="AC889" s="183"/>
      <c r="AD889" s="183"/>
      <c r="AE889" s="183"/>
      <c r="AF889" s="183"/>
      <c r="AG889" s="188"/>
      <c r="AH889" s="194"/>
      <c r="AI889" s="259"/>
      <c r="AJ889" s="259"/>
      <c r="AK889" s="190"/>
      <c r="AL889" s="1303"/>
      <c r="AM889" s="1277"/>
      <c r="AN889" s="1277"/>
      <c r="AO889" s="1304"/>
    </row>
    <row r="890" spans="1:41" ht="18.75" customHeight="1">
      <c r="A890" s="135" t="s">
        <v>196</v>
      </c>
      <c r="B890" s="135" t="s">
        <v>132</v>
      </c>
      <c r="C890" s="135" t="s">
        <v>196</v>
      </c>
      <c r="D890" s="135" t="s">
        <v>196</v>
      </c>
      <c r="E890" s="135" t="s">
        <v>132</v>
      </c>
      <c r="F890" s="135" t="s">
        <v>196</v>
      </c>
      <c r="G890" s="135" t="s">
        <v>196</v>
      </c>
      <c r="H890" s="135" t="s">
        <v>196</v>
      </c>
      <c r="I890" s="135" t="s">
        <v>196</v>
      </c>
      <c r="J890" s="176"/>
      <c r="K890" s="177"/>
      <c r="L890" s="178"/>
      <c r="M890" s="179"/>
      <c r="N890" s="160"/>
      <c r="O890" s="180"/>
      <c r="P890" s="160"/>
      <c r="Q890" s="1257" t="s">
        <v>414</v>
      </c>
      <c r="R890" s="1291" t="s">
        <v>98</v>
      </c>
      <c r="S890" s="1292" t="s">
        <v>217</v>
      </c>
      <c r="T890" s="1292"/>
      <c r="U890" s="1293" t="s">
        <v>98</v>
      </c>
      <c r="V890" s="1292" t="s">
        <v>232</v>
      </c>
      <c r="W890" s="1292"/>
      <c r="X890" s="206"/>
      <c r="Y890" s="206"/>
      <c r="Z890" s="206"/>
      <c r="AA890" s="206"/>
      <c r="AB890" s="206"/>
      <c r="AC890" s="206"/>
      <c r="AD890" s="206"/>
      <c r="AE890" s="206"/>
      <c r="AF890" s="206"/>
      <c r="AG890" s="251"/>
      <c r="AH890" s="194"/>
      <c r="AI890" s="259"/>
      <c r="AJ890" s="259"/>
      <c r="AK890" s="190"/>
      <c r="AL890" s="1303"/>
      <c r="AM890" s="1277"/>
      <c r="AN890" s="1277"/>
      <c r="AO890" s="1304"/>
    </row>
    <row r="891" spans="1:41" ht="18.75" customHeight="1">
      <c r="A891" s="135" t="s">
        <v>196</v>
      </c>
      <c r="B891" s="135" t="s">
        <v>132</v>
      </c>
      <c r="C891" s="135" t="s">
        <v>196</v>
      </c>
      <c r="D891" s="135" t="s">
        <v>196</v>
      </c>
      <c r="E891" s="135" t="s">
        <v>132</v>
      </c>
      <c r="F891" s="135" t="s">
        <v>196</v>
      </c>
      <c r="G891" s="135" t="s">
        <v>196</v>
      </c>
      <c r="H891" s="135" t="s">
        <v>196</v>
      </c>
      <c r="I891" s="135" t="s">
        <v>196</v>
      </c>
      <c r="J891" s="176"/>
      <c r="K891" s="177"/>
      <c r="L891" s="178"/>
      <c r="M891" s="179"/>
      <c r="N891" s="160"/>
      <c r="O891" s="180"/>
      <c r="P891" s="160"/>
      <c r="Q891" s="1279"/>
      <c r="R891" s="1291"/>
      <c r="S891" s="1292"/>
      <c r="T891" s="1292"/>
      <c r="U891" s="1293"/>
      <c r="V891" s="1292"/>
      <c r="W891" s="1292"/>
      <c r="X891" s="199"/>
      <c r="Y891" s="199"/>
      <c r="Z891" s="199"/>
      <c r="AA891" s="199"/>
      <c r="AB891" s="199"/>
      <c r="AC891" s="199"/>
      <c r="AD891" s="199"/>
      <c r="AE891" s="199"/>
      <c r="AF891" s="199"/>
      <c r="AG891" s="252"/>
      <c r="AH891" s="194"/>
      <c r="AI891" s="259"/>
      <c r="AJ891" s="259"/>
      <c r="AK891" s="190"/>
      <c r="AL891" s="1303"/>
      <c r="AM891" s="1277"/>
      <c r="AN891" s="1277"/>
      <c r="AO891" s="1304"/>
    </row>
    <row r="892" spans="1:41" ht="18.75" customHeight="1">
      <c r="A892" s="135" t="s">
        <v>196</v>
      </c>
      <c r="B892" s="135" t="s">
        <v>132</v>
      </c>
      <c r="C892" s="135" t="s">
        <v>196</v>
      </c>
      <c r="D892" s="135" t="s">
        <v>196</v>
      </c>
      <c r="E892" s="135" t="s">
        <v>132</v>
      </c>
      <c r="F892" s="135" t="s">
        <v>196</v>
      </c>
      <c r="G892" s="135" t="s">
        <v>196</v>
      </c>
      <c r="H892" s="135" t="s">
        <v>196</v>
      </c>
      <c r="I892" s="135" t="s">
        <v>196</v>
      </c>
      <c r="J892" s="176"/>
      <c r="K892" s="177"/>
      <c r="L892" s="178"/>
      <c r="M892" s="179"/>
      <c r="N892" s="160"/>
      <c r="O892" s="180"/>
      <c r="P892" s="191"/>
      <c r="Q892" s="1257" t="s">
        <v>260</v>
      </c>
      <c r="R892" s="205" t="s">
        <v>98</v>
      </c>
      <c r="S892" s="206" t="s">
        <v>217</v>
      </c>
      <c r="T892" s="206"/>
      <c r="U892" s="207"/>
      <c r="V892" s="208"/>
      <c r="W892" s="208"/>
      <c r="X892" s="207"/>
      <c r="Y892" s="208"/>
      <c r="Z892" s="209"/>
      <c r="AA892" s="207"/>
      <c r="AB892" s="208"/>
      <c r="AC892" s="209"/>
      <c r="AD892" s="210" t="s">
        <v>98</v>
      </c>
      <c r="AE892" s="206" t="s">
        <v>261</v>
      </c>
      <c r="AF892" s="202"/>
      <c r="AG892" s="203"/>
      <c r="AH892" s="259"/>
      <c r="AI892" s="259"/>
      <c r="AJ892" s="259"/>
      <c r="AK892" s="190"/>
      <c r="AL892" s="1303"/>
      <c r="AM892" s="1277"/>
      <c r="AN892" s="1277"/>
      <c r="AO892" s="1304"/>
    </row>
    <row r="893" spans="1:41" ht="18.75" customHeight="1">
      <c r="A893" s="135" t="s">
        <v>196</v>
      </c>
      <c r="B893" s="135" t="s">
        <v>132</v>
      </c>
      <c r="C893" s="135" t="s">
        <v>196</v>
      </c>
      <c r="D893" s="135" t="s">
        <v>196</v>
      </c>
      <c r="E893" s="135" t="s">
        <v>132</v>
      </c>
      <c r="F893" s="135" t="s">
        <v>196</v>
      </c>
      <c r="G893" s="135" t="s">
        <v>196</v>
      </c>
      <c r="H893" s="135" t="s">
        <v>196</v>
      </c>
      <c r="I893" s="135" t="s">
        <v>196</v>
      </c>
      <c r="J893" s="176"/>
      <c r="K893" s="177"/>
      <c r="L893" s="178"/>
      <c r="M893" s="179"/>
      <c r="N893" s="160"/>
      <c r="O893" s="180"/>
      <c r="P893" s="191"/>
      <c r="Q893" s="1258"/>
      <c r="R893" s="157" t="s">
        <v>98</v>
      </c>
      <c r="S893" s="258" t="s">
        <v>262</v>
      </c>
      <c r="T893" s="258"/>
      <c r="U893" s="260"/>
      <c r="V893" s="260" t="s">
        <v>98</v>
      </c>
      <c r="W893" s="258" t="s">
        <v>263</v>
      </c>
      <c r="X893" s="260"/>
      <c r="Y893" s="260"/>
      <c r="Z893" s="260" t="s">
        <v>98</v>
      </c>
      <c r="AA893" s="258" t="s">
        <v>264</v>
      </c>
      <c r="AB893" s="261"/>
      <c r="AC893" s="258"/>
      <c r="AD893" s="260" t="s">
        <v>98</v>
      </c>
      <c r="AE893" s="258" t="s">
        <v>265</v>
      </c>
      <c r="AF893" s="262"/>
      <c r="AG893" s="212"/>
      <c r="AH893" s="259"/>
      <c r="AI893" s="259"/>
      <c r="AJ893" s="259"/>
      <c r="AK893" s="190"/>
      <c r="AL893" s="1303"/>
      <c r="AM893" s="1277"/>
      <c r="AN893" s="1277"/>
      <c r="AO893" s="1304"/>
    </row>
    <row r="894" spans="1:41" ht="18.75" customHeight="1">
      <c r="A894" s="135" t="s">
        <v>196</v>
      </c>
      <c r="B894" s="135" t="s">
        <v>132</v>
      </c>
      <c r="C894" s="135" t="s">
        <v>196</v>
      </c>
      <c r="D894" s="135" t="s">
        <v>196</v>
      </c>
      <c r="E894" s="135" t="s">
        <v>132</v>
      </c>
      <c r="F894" s="135" t="s">
        <v>196</v>
      </c>
      <c r="G894" s="135" t="s">
        <v>196</v>
      </c>
      <c r="H894" s="135" t="s">
        <v>196</v>
      </c>
      <c r="I894" s="135" t="s">
        <v>196</v>
      </c>
      <c r="J894" s="176"/>
      <c r="K894" s="177"/>
      <c r="L894" s="178"/>
      <c r="M894" s="179"/>
      <c r="N894" s="160"/>
      <c r="O894" s="180"/>
      <c r="P894" s="191"/>
      <c r="Q894" s="1258"/>
      <c r="R894" s="157" t="s">
        <v>98</v>
      </c>
      <c r="S894" s="258" t="s">
        <v>266</v>
      </c>
      <c r="T894" s="258"/>
      <c r="U894" s="260"/>
      <c r="V894" s="260" t="s">
        <v>98</v>
      </c>
      <c r="W894" s="258" t="s">
        <v>267</v>
      </c>
      <c r="X894" s="260"/>
      <c r="Y894" s="260"/>
      <c r="Z894" s="260" t="s">
        <v>98</v>
      </c>
      <c r="AA894" s="258" t="s">
        <v>268</v>
      </c>
      <c r="AB894" s="261"/>
      <c r="AC894" s="258"/>
      <c r="AD894" s="260" t="s">
        <v>98</v>
      </c>
      <c r="AE894" s="258" t="s">
        <v>269</v>
      </c>
      <c r="AF894" s="262"/>
      <c r="AG894" s="212"/>
      <c r="AH894" s="259"/>
      <c r="AI894" s="259"/>
      <c r="AJ894" s="259"/>
      <c r="AK894" s="190"/>
      <c r="AL894" s="1303"/>
      <c r="AM894" s="1277"/>
      <c r="AN894" s="1277"/>
      <c r="AO894" s="1304"/>
    </row>
    <row r="895" spans="1:41" ht="18.75" customHeight="1">
      <c r="A895" s="135" t="s">
        <v>196</v>
      </c>
      <c r="B895" s="135" t="s">
        <v>132</v>
      </c>
      <c r="C895" s="135" t="s">
        <v>196</v>
      </c>
      <c r="D895" s="135" t="s">
        <v>196</v>
      </c>
      <c r="E895" s="135" t="s">
        <v>132</v>
      </c>
      <c r="F895" s="135" t="s">
        <v>196</v>
      </c>
      <c r="G895" s="135" t="s">
        <v>196</v>
      </c>
      <c r="H895" s="135" t="s">
        <v>196</v>
      </c>
      <c r="I895" s="135" t="s">
        <v>196</v>
      </c>
      <c r="J895" s="176"/>
      <c r="K895" s="177"/>
      <c r="L895" s="178"/>
      <c r="M895" s="179"/>
      <c r="N895" s="160"/>
      <c r="O895" s="180"/>
      <c r="P895" s="191"/>
      <c r="Q895" s="1258"/>
      <c r="R895" s="157" t="s">
        <v>98</v>
      </c>
      <c r="S895" s="258" t="s">
        <v>270</v>
      </c>
      <c r="T895" s="258"/>
      <c r="U895" s="260"/>
      <c r="V895" s="260" t="s">
        <v>98</v>
      </c>
      <c r="W895" s="258" t="s">
        <v>271</v>
      </c>
      <c r="X895" s="260"/>
      <c r="Y895" s="260"/>
      <c r="Z895" s="260" t="s">
        <v>98</v>
      </c>
      <c r="AA895" s="258" t="s">
        <v>272</v>
      </c>
      <c r="AB895" s="261"/>
      <c r="AC895" s="258"/>
      <c r="AD895" s="260" t="s">
        <v>98</v>
      </c>
      <c r="AE895" s="258" t="s">
        <v>273</v>
      </c>
      <c r="AF895" s="262"/>
      <c r="AG895" s="212"/>
      <c r="AH895" s="259"/>
      <c r="AI895" s="259"/>
      <c r="AJ895" s="259"/>
      <c r="AK895" s="190"/>
      <c r="AL895" s="1303"/>
      <c r="AM895" s="1277"/>
      <c r="AN895" s="1277"/>
      <c r="AO895" s="1304"/>
    </row>
    <row r="896" spans="1:41" ht="18.75" customHeight="1">
      <c r="A896" s="148" t="s">
        <v>196</v>
      </c>
      <c r="B896" s="148" t="s">
        <v>132</v>
      </c>
      <c r="C896" s="148" t="s">
        <v>196</v>
      </c>
      <c r="D896" s="148" t="s">
        <v>196</v>
      </c>
      <c r="E896" s="148" t="s">
        <v>132</v>
      </c>
      <c r="F896" s="148" t="s">
        <v>196</v>
      </c>
      <c r="G896" s="148" t="s">
        <v>196</v>
      </c>
      <c r="H896" s="148" t="s">
        <v>196</v>
      </c>
      <c r="I896" s="149" t="s">
        <v>196</v>
      </c>
      <c r="J896" s="176"/>
      <c r="K896" s="177"/>
      <c r="L896" s="178"/>
      <c r="M896" s="179"/>
      <c r="N896" s="160"/>
      <c r="O896" s="180"/>
      <c r="P896" s="191"/>
      <c r="Q896" s="1258"/>
      <c r="R896" s="157" t="s">
        <v>98</v>
      </c>
      <c r="S896" s="258" t="s">
        <v>274</v>
      </c>
      <c r="T896" s="258"/>
      <c r="U896" s="260"/>
      <c r="V896" s="260" t="s">
        <v>98</v>
      </c>
      <c r="W896" s="258" t="s">
        <v>275</v>
      </c>
      <c r="X896" s="260"/>
      <c r="Y896" s="260"/>
      <c r="Z896" s="260" t="s">
        <v>98</v>
      </c>
      <c r="AA896" s="258" t="s">
        <v>276</v>
      </c>
      <c r="AB896" s="261"/>
      <c r="AC896" s="258"/>
      <c r="AD896" s="260" t="s">
        <v>98</v>
      </c>
      <c r="AE896" s="258" t="s">
        <v>277</v>
      </c>
      <c r="AF896" s="262"/>
      <c r="AG896" s="212"/>
      <c r="AH896" s="259"/>
      <c r="AI896" s="259"/>
      <c r="AJ896" s="259"/>
      <c r="AK896" s="190"/>
      <c r="AL896" s="1303"/>
      <c r="AM896" s="1277"/>
      <c r="AN896" s="1277"/>
      <c r="AO896" s="1304"/>
    </row>
    <row r="897" spans="1:41" ht="18.75" customHeight="1">
      <c r="A897" s="155" t="s">
        <v>196</v>
      </c>
      <c r="B897" s="155" t="s">
        <v>132</v>
      </c>
      <c r="C897" s="155" t="s">
        <v>196</v>
      </c>
      <c r="D897" s="155" t="s">
        <v>196</v>
      </c>
      <c r="E897" s="155" t="s">
        <v>132</v>
      </c>
      <c r="F897" s="155" t="s">
        <v>196</v>
      </c>
      <c r="G897" s="155" t="s">
        <v>196</v>
      </c>
      <c r="H897" s="155" t="s">
        <v>196</v>
      </c>
      <c r="I897" s="156" t="s">
        <v>196</v>
      </c>
      <c r="J897" s="176"/>
      <c r="K897" s="177"/>
      <c r="L897" s="178"/>
      <c r="M897" s="179"/>
      <c r="N897" s="160"/>
      <c r="O897" s="180"/>
      <c r="P897" s="191"/>
      <c r="Q897" s="1258"/>
      <c r="R897" s="157" t="s">
        <v>98</v>
      </c>
      <c r="S897" s="258" t="s">
        <v>278</v>
      </c>
      <c r="T897" s="258"/>
      <c r="U897" s="260"/>
      <c r="V897" s="260"/>
      <c r="W897" s="258"/>
      <c r="X897" s="260"/>
      <c r="Y897" s="260"/>
      <c r="Z897" s="260"/>
      <c r="AA897" s="258"/>
      <c r="AB897" s="261"/>
      <c r="AC897" s="258"/>
      <c r="AD897" s="260"/>
      <c r="AE897" s="258"/>
      <c r="AF897" s="262"/>
      <c r="AG897" s="212"/>
      <c r="AH897" s="259"/>
      <c r="AI897" s="259"/>
      <c r="AJ897" s="259"/>
      <c r="AK897" s="190"/>
      <c r="AL897" s="1305"/>
      <c r="AM897" s="1306"/>
      <c r="AN897" s="1306"/>
      <c r="AO897" s="1307"/>
    </row>
    <row r="898" spans="1:41" ht="18.75" customHeight="1">
      <c r="A898" s="135" t="s">
        <v>196</v>
      </c>
      <c r="B898" s="135" t="s">
        <v>132</v>
      </c>
      <c r="C898" s="135" t="s">
        <v>196</v>
      </c>
      <c r="D898" s="135" t="s">
        <v>196</v>
      </c>
      <c r="E898" s="135" t="s">
        <v>132</v>
      </c>
      <c r="F898" s="135" t="s">
        <v>196</v>
      </c>
      <c r="G898" s="135" t="s">
        <v>196</v>
      </c>
      <c r="H898" s="135" t="s">
        <v>196</v>
      </c>
      <c r="I898" s="135" t="s">
        <v>196</v>
      </c>
      <c r="J898" s="161"/>
      <c r="K898" s="162"/>
      <c r="L898" s="163"/>
      <c r="M898" s="164"/>
      <c r="N898" s="153"/>
      <c r="O898" s="165"/>
      <c r="P898" s="153"/>
      <c r="Q898" s="234" t="s">
        <v>281</v>
      </c>
      <c r="R898" s="167" t="s">
        <v>98</v>
      </c>
      <c r="S898" s="168" t="s">
        <v>282</v>
      </c>
      <c r="T898" s="172"/>
      <c r="U898" s="169"/>
      <c r="V898" s="170" t="s">
        <v>98</v>
      </c>
      <c r="W898" s="168" t="s">
        <v>283</v>
      </c>
      <c r="X898" s="171"/>
      <c r="Y898" s="172"/>
      <c r="Z898" s="172"/>
      <c r="AA898" s="172"/>
      <c r="AB898" s="172"/>
      <c r="AC898" s="172"/>
      <c r="AD898" s="172"/>
      <c r="AE898" s="172"/>
      <c r="AF898" s="172"/>
      <c r="AG898" s="173"/>
      <c r="AH898" s="255" t="s">
        <v>98</v>
      </c>
      <c r="AI898" s="151" t="s">
        <v>220</v>
      </c>
      <c r="AJ898" s="151"/>
      <c r="AK898" s="175"/>
      <c r="AL898" s="1309"/>
      <c r="AM898" s="1310"/>
      <c r="AN898" s="1310"/>
      <c r="AO898" s="1311"/>
    </row>
    <row r="899" spans="1:41" ht="18.75" customHeight="1">
      <c r="A899" s="135" t="s">
        <v>196</v>
      </c>
      <c r="B899" s="135" t="s">
        <v>132</v>
      </c>
      <c r="C899" s="135" t="s">
        <v>196</v>
      </c>
      <c r="D899" s="135" t="s">
        <v>196</v>
      </c>
      <c r="E899" s="135" t="s">
        <v>132</v>
      </c>
      <c r="F899" s="135" t="s">
        <v>196</v>
      </c>
      <c r="G899" s="135" t="s">
        <v>196</v>
      </c>
      <c r="H899" s="135" t="s">
        <v>196</v>
      </c>
      <c r="I899" s="135" t="s">
        <v>196</v>
      </c>
      <c r="J899" s="157"/>
      <c r="K899" s="177"/>
      <c r="L899" s="178"/>
      <c r="M899" s="179"/>
      <c r="N899" s="160"/>
      <c r="O899" s="180"/>
      <c r="P899" s="160"/>
      <c r="Q899" s="1312" t="s">
        <v>216</v>
      </c>
      <c r="R899" s="285" t="s">
        <v>98</v>
      </c>
      <c r="S899" s="286" t="s">
        <v>217</v>
      </c>
      <c r="T899" s="286"/>
      <c r="U899" s="287"/>
      <c r="V899" s="285" t="s">
        <v>98</v>
      </c>
      <c r="W899" s="286" t="s">
        <v>316</v>
      </c>
      <c r="X899" s="286"/>
      <c r="Y899" s="287"/>
      <c r="Z899" s="285" t="s">
        <v>98</v>
      </c>
      <c r="AA899" s="288" t="s">
        <v>317</v>
      </c>
      <c r="AB899" s="288"/>
      <c r="AC899" s="288"/>
      <c r="AD899" s="285" t="s">
        <v>98</v>
      </c>
      <c r="AE899" s="288" t="s">
        <v>318</v>
      </c>
      <c r="AF899" s="288"/>
      <c r="AG899" s="289"/>
      <c r="AH899" s="150" t="s">
        <v>98</v>
      </c>
      <c r="AI899" s="158" t="s">
        <v>224</v>
      </c>
      <c r="AJ899" s="189"/>
      <c r="AK899" s="190"/>
      <c r="AL899" s="1286"/>
      <c r="AM899" s="1287"/>
      <c r="AN899" s="1287"/>
      <c r="AO899" s="1288"/>
    </row>
    <row r="900" spans="1:41" ht="18.75" customHeight="1">
      <c r="A900" s="135" t="s">
        <v>196</v>
      </c>
      <c r="B900" s="135" t="s">
        <v>132</v>
      </c>
      <c r="C900" s="135" t="s">
        <v>196</v>
      </c>
      <c r="D900" s="135" t="s">
        <v>196</v>
      </c>
      <c r="E900" s="135" t="s">
        <v>132</v>
      </c>
      <c r="F900" s="135" t="s">
        <v>196</v>
      </c>
      <c r="G900" s="135" t="s">
        <v>196</v>
      </c>
      <c r="H900" s="135" t="s">
        <v>196</v>
      </c>
      <c r="I900" s="135" t="s">
        <v>196</v>
      </c>
      <c r="J900" s="290"/>
      <c r="K900" s="177"/>
      <c r="L900" s="291"/>
      <c r="M900" s="137"/>
      <c r="N900" s="292"/>
      <c r="O900" s="293"/>
      <c r="P900" s="292"/>
      <c r="Q900" s="1290"/>
      <c r="R900" s="237" t="s">
        <v>98</v>
      </c>
      <c r="S900" s="199" t="s">
        <v>319</v>
      </c>
      <c r="T900" s="244"/>
      <c r="U900" s="244"/>
      <c r="V900" s="239" t="s">
        <v>98</v>
      </c>
      <c r="W900" s="199" t="s">
        <v>320</v>
      </c>
      <c r="X900" s="244"/>
      <c r="Y900" s="244"/>
      <c r="Z900" s="239" t="s">
        <v>98</v>
      </c>
      <c r="AA900" s="199" t="s">
        <v>415</v>
      </c>
      <c r="AB900" s="244"/>
      <c r="AC900" s="244"/>
      <c r="AD900" s="244"/>
      <c r="AE900" s="244"/>
      <c r="AF900" s="244"/>
      <c r="AG900" s="245"/>
      <c r="AH900" s="194"/>
      <c r="AI900" s="189"/>
      <c r="AJ900" s="189"/>
      <c r="AK900" s="190"/>
      <c r="AL900" s="1276"/>
      <c r="AM900" s="1277"/>
      <c r="AN900" s="1277"/>
      <c r="AO900" s="1278"/>
    </row>
    <row r="901" spans="1:41" ht="18.75" customHeight="1">
      <c r="A901" s="135" t="s">
        <v>196</v>
      </c>
      <c r="B901" s="135" t="s">
        <v>132</v>
      </c>
      <c r="C901" s="135" t="s">
        <v>196</v>
      </c>
      <c r="D901" s="135" t="s">
        <v>196</v>
      </c>
      <c r="E901" s="135" t="s">
        <v>132</v>
      </c>
      <c r="F901" s="135" t="s">
        <v>196</v>
      </c>
      <c r="G901" s="135" t="s">
        <v>196</v>
      </c>
      <c r="H901" s="135" t="s">
        <v>196</v>
      </c>
      <c r="I901" s="135" t="s">
        <v>196</v>
      </c>
      <c r="J901" s="176"/>
      <c r="K901" s="177"/>
      <c r="L901" s="178"/>
      <c r="M901" s="179"/>
      <c r="N901" s="160"/>
      <c r="O901" s="293"/>
      <c r="P901" s="160"/>
      <c r="Q901" s="198" t="s">
        <v>24</v>
      </c>
      <c r="R901" s="182" t="s">
        <v>98</v>
      </c>
      <c r="S901" s="183" t="s">
        <v>285</v>
      </c>
      <c r="T901" s="184"/>
      <c r="U901" s="185"/>
      <c r="V901" s="186" t="s">
        <v>98</v>
      </c>
      <c r="W901" s="183" t="s">
        <v>286</v>
      </c>
      <c r="X901" s="187"/>
      <c r="Y901" s="184"/>
      <c r="Z901" s="184"/>
      <c r="AA901" s="184"/>
      <c r="AB901" s="184"/>
      <c r="AC901" s="184"/>
      <c r="AD901" s="184"/>
      <c r="AE901" s="184"/>
      <c r="AF901" s="184"/>
      <c r="AG901" s="197"/>
      <c r="AH901" s="194"/>
      <c r="AI901" s="189"/>
      <c r="AJ901" s="189"/>
      <c r="AK901" s="190"/>
      <c r="AL901" s="1276"/>
      <c r="AM901" s="1277"/>
      <c r="AN901" s="1277"/>
      <c r="AO901" s="1278"/>
    </row>
    <row r="902" spans="1:41" s="1060" customFormat="1" ht="18.75" customHeight="1">
      <c r="A902" s="1059"/>
      <c r="B902" s="1059"/>
      <c r="C902" s="1059"/>
      <c r="D902" s="1059"/>
      <c r="E902" s="1059"/>
      <c r="F902" s="1059"/>
      <c r="G902" s="1059"/>
      <c r="H902" s="1059"/>
      <c r="I902" s="1059"/>
      <c r="J902" s="176"/>
      <c r="K902" s="1057"/>
      <c r="L902" s="178"/>
      <c r="M902" s="179"/>
      <c r="N902" s="160"/>
      <c r="O902" s="1058"/>
      <c r="P902" s="160"/>
      <c r="Q902" s="267" t="s">
        <v>287</v>
      </c>
      <c r="R902" s="182" t="s">
        <v>98</v>
      </c>
      <c r="S902" s="183" t="s">
        <v>1894</v>
      </c>
      <c r="T902" s="184"/>
      <c r="U902" s="185"/>
      <c r="V902" s="186" t="s">
        <v>98</v>
      </c>
      <c r="W902" s="183" t="s">
        <v>223</v>
      </c>
      <c r="X902" s="187"/>
      <c r="Y902" s="184"/>
      <c r="Z902" s="184"/>
      <c r="AA902" s="184"/>
      <c r="AB902" s="184"/>
      <c r="AC902" s="184"/>
      <c r="AD902" s="184"/>
      <c r="AE902" s="184"/>
      <c r="AF902" s="184"/>
      <c r="AG902" s="197"/>
      <c r="AH902" s="259"/>
      <c r="AI902" s="189"/>
      <c r="AJ902" s="189"/>
      <c r="AK902" s="190"/>
      <c r="AL902" s="1276"/>
      <c r="AM902" s="1277"/>
      <c r="AN902" s="1277"/>
      <c r="AO902" s="1278"/>
    </row>
    <row r="903" spans="1:41" ht="19.5" customHeight="1">
      <c r="A903" s="135" t="s">
        <v>196</v>
      </c>
      <c r="B903" s="135" t="s">
        <v>132</v>
      </c>
      <c r="C903" s="135" t="s">
        <v>196</v>
      </c>
      <c r="D903" s="135" t="s">
        <v>196</v>
      </c>
      <c r="E903" s="135" t="s">
        <v>132</v>
      </c>
      <c r="F903" s="135" t="s">
        <v>196</v>
      </c>
      <c r="G903" s="135" t="s">
        <v>196</v>
      </c>
      <c r="H903" s="135" t="s">
        <v>196</v>
      </c>
      <c r="I903" s="135" t="s">
        <v>196</v>
      </c>
      <c r="J903" s="176"/>
      <c r="K903" s="177"/>
      <c r="L903" s="178"/>
      <c r="M903" s="179"/>
      <c r="N903" s="160"/>
      <c r="O903" s="180"/>
      <c r="P903" s="191"/>
      <c r="Q903" s="192" t="s">
        <v>225</v>
      </c>
      <c r="R903" s="182" t="s">
        <v>98</v>
      </c>
      <c r="S903" s="183" t="s">
        <v>222</v>
      </c>
      <c r="T903" s="184"/>
      <c r="U903" s="185"/>
      <c r="V903" s="186" t="s">
        <v>98</v>
      </c>
      <c r="W903" s="183" t="s">
        <v>226</v>
      </c>
      <c r="X903" s="186"/>
      <c r="Y903" s="183"/>
      <c r="Z903" s="187"/>
      <c r="AA903" s="187"/>
      <c r="AB903" s="187"/>
      <c r="AC903" s="187"/>
      <c r="AD903" s="187"/>
      <c r="AE903" s="187"/>
      <c r="AF903" s="187"/>
      <c r="AG903" s="193"/>
      <c r="AH903" s="189"/>
      <c r="AI903" s="189"/>
      <c r="AJ903" s="189"/>
      <c r="AK903" s="190"/>
      <c r="AL903" s="1276"/>
      <c r="AM903" s="1277"/>
      <c r="AN903" s="1277"/>
      <c r="AO903" s="1278"/>
    </row>
    <row r="904" spans="1:41" ht="19.5" customHeight="1">
      <c r="A904" s="135" t="s">
        <v>196</v>
      </c>
      <c r="B904" s="135" t="s">
        <v>132</v>
      </c>
      <c r="C904" s="135" t="s">
        <v>196</v>
      </c>
      <c r="D904" s="135" t="s">
        <v>196</v>
      </c>
      <c r="E904" s="135" t="s">
        <v>132</v>
      </c>
      <c r="F904" s="135" t="s">
        <v>196</v>
      </c>
      <c r="G904" s="135" t="s">
        <v>196</v>
      </c>
      <c r="H904" s="135" t="s">
        <v>196</v>
      </c>
      <c r="I904" s="135" t="s">
        <v>196</v>
      </c>
      <c r="J904" s="176"/>
      <c r="K904" s="177"/>
      <c r="L904" s="178"/>
      <c r="M904" s="179"/>
      <c r="N904" s="160"/>
      <c r="O904" s="180"/>
      <c r="P904" s="191"/>
      <c r="Q904" s="192" t="s">
        <v>227</v>
      </c>
      <c r="R904" s="237" t="s">
        <v>98</v>
      </c>
      <c r="S904" s="199" t="s">
        <v>222</v>
      </c>
      <c r="T904" s="238"/>
      <c r="U904" s="266"/>
      <c r="V904" s="239" t="s">
        <v>98</v>
      </c>
      <c r="W904" s="199" t="s">
        <v>226</v>
      </c>
      <c r="X904" s="239"/>
      <c r="Y904" s="199"/>
      <c r="Z904" s="250"/>
      <c r="AA904" s="250"/>
      <c r="AB904" s="250"/>
      <c r="AC904" s="250"/>
      <c r="AD904" s="250"/>
      <c r="AE904" s="250"/>
      <c r="AF904" s="250"/>
      <c r="AG904" s="257"/>
      <c r="AH904" s="150"/>
      <c r="AI904" s="158"/>
      <c r="AJ904" s="189"/>
      <c r="AK904" s="190"/>
      <c r="AL904" s="1276"/>
      <c r="AM904" s="1277"/>
      <c r="AN904" s="1277"/>
      <c r="AO904" s="1278"/>
    </row>
    <row r="905" spans="1:41" ht="18.75" customHeight="1">
      <c r="A905" s="135" t="s">
        <v>196</v>
      </c>
      <c r="B905" s="135" t="s">
        <v>132</v>
      </c>
      <c r="C905" s="135" t="s">
        <v>196</v>
      </c>
      <c r="D905" s="135" t="s">
        <v>196</v>
      </c>
      <c r="E905" s="135" t="s">
        <v>132</v>
      </c>
      <c r="F905" s="135" t="s">
        <v>196</v>
      </c>
      <c r="G905" s="135" t="s">
        <v>196</v>
      </c>
      <c r="H905" s="135" t="s">
        <v>196</v>
      </c>
      <c r="I905" s="135" t="s">
        <v>196</v>
      </c>
      <c r="J905" s="176"/>
      <c r="K905" s="177"/>
      <c r="L905" s="178"/>
      <c r="M905" s="179"/>
      <c r="N905" s="160"/>
      <c r="O905" s="180"/>
      <c r="P905" s="160"/>
      <c r="Q905" s="198" t="s">
        <v>99</v>
      </c>
      <c r="R905" s="182" t="s">
        <v>98</v>
      </c>
      <c r="S905" s="183" t="s">
        <v>217</v>
      </c>
      <c r="T905" s="184"/>
      <c r="U905" s="186" t="s">
        <v>98</v>
      </c>
      <c r="V905" s="183" t="s">
        <v>232</v>
      </c>
      <c r="W905" s="204"/>
      <c r="X905" s="187"/>
      <c r="Y905" s="187"/>
      <c r="Z905" s="187"/>
      <c r="AA905" s="187"/>
      <c r="AB905" s="187"/>
      <c r="AC905" s="187"/>
      <c r="AD905" s="187"/>
      <c r="AE905" s="187"/>
      <c r="AF905" s="187"/>
      <c r="AG905" s="193"/>
      <c r="AH905" s="194"/>
      <c r="AI905" s="189"/>
      <c r="AJ905" s="189"/>
      <c r="AK905" s="190"/>
      <c r="AL905" s="1276"/>
      <c r="AM905" s="1277"/>
      <c r="AN905" s="1277"/>
      <c r="AO905" s="1278"/>
    </row>
    <row r="906" spans="1:41" ht="18.75" customHeight="1">
      <c r="A906" s="135" t="s">
        <v>196</v>
      </c>
      <c r="B906" s="135" t="s">
        <v>132</v>
      </c>
      <c r="C906" s="135" t="s">
        <v>196</v>
      </c>
      <c r="D906" s="135" t="s">
        <v>196</v>
      </c>
      <c r="E906" s="135" t="s">
        <v>132</v>
      </c>
      <c r="F906" s="135" t="s">
        <v>196</v>
      </c>
      <c r="G906" s="135" t="s">
        <v>196</v>
      </c>
      <c r="H906" s="135" t="s">
        <v>196</v>
      </c>
      <c r="I906" s="135" t="s">
        <v>196</v>
      </c>
      <c r="J906" s="176"/>
      <c r="K906" s="177"/>
      <c r="L906" s="178"/>
      <c r="M906" s="179"/>
      <c r="N906" s="160"/>
      <c r="O906" s="180"/>
      <c r="P906" s="160"/>
      <c r="Q906" s="198" t="s">
        <v>487</v>
      </c>
      <c r="R906" s="182" t="s">
        <v>98</v>
      </c>
      <c r="S906" s="183" t="s">
        <v>217</v>
      </c>
      <c r="T906" s="184"/>
      <c r="U906" s="186" t="s">
        <v>98</v>
      </c>
      <c r="V906" s="183" t="s">
        <v>232</v>
      </c>
      <c r="W906" s="204"/>
      <c r="X906" s="187"/>
      <c r="Y906" s="187"/>
      <c r="Z906" s="187"/>
      <c r="AA906" s="187"/>
      <c r="AB906" s="187"/>
      <c r="AC906" s="187"/>
      <c r="AD906" s="187"/>
      <c r="AE906" s="187"/>
      <c r="AF906" s="187"/>
      <c r="AG906" s="193"/>
      <c r="AH906" s="194"/>
      <c r="AI906" s="189"/>
      <c r="AJ906" s="189"/>
      <c r="AK906" s="190"/>
      <c r="AL906" s="1276"/>
      <c r="AM906" s="1277"/>
      <c r="AN906" s="1277"/>
      <c r="AO906" s="1278"/>
    </row>
    <row r="907" spans="1:41" ht="18.75" customHeight="1">
      <c r="A907" s="135" t="s">
        <v>196</v>
      </c>
      <c r="B907" s="135" t="s">
        <v>132</v>
      </c>
      <c r="C907" s="135" t="s">
        <v>196</v>
      </c>
      <c r="D907" s="135" t="s">
        <v>196</v>
      </c>
      <c r="E907" s="135" t="s">
        <v>132</v>
      </c>
      <c r="F907" s="135" t="s">
        <v>196</v>
      </c>
      <c r="G907" s="135" t="s">
        <v>196</v>
      </c>
      <c r="H907" s="135" t="s">
        <v>196</v>
      </c>
      <c r="I907" s="135" t="s">
        <v>196</v>
      </c>
      <c r="J907" s="176"/>
      <c r="K907" s="177"/>
      <c r="L907" s="178"/>
      <c r="M907" s="179"/>
      <c r="N907" s="160"/>
      <c r="O907" s="180"/>
      <c r="P907" s="292"/>
      <c r="Q907" s="247" t="s">
        <v>406</v>
      </c>
      <c r="R907" s="182" t="s">
        <v>98</v>
      </c>
      <c r="S907" s="183" t="s">
        <v>285</v>
      </c>
      <c r="T907" s="184"/>
      <c r="U907" s="185"/>
      <c r="V907" s="186" t="s">
        <v>98</v>
      </c>
      <c r="W907" s="183" t="s">
        <v>286</v>
      </c>
      <c r="X907" s="187"/>
      <c r="Y907" s="187"/>
      <c r="Z907" s="187"/>
      <c r="AA907" s="187"/>
      <c r="AB907" s="187"/>
      <c r="AC907" s="187"/>
      <c r="AD907" s="187"/>
      <c r="AE907" s="187"/>
      <c r="AF907" s="187"/>
      <c r="AG907" s="193"/>
      <c r="AH907" s="194"/>
      <c r="AI907" s="189"/>
      <c r="AJ907" s="189"/>
      <c r="AK907" s="190"/>
      <c r="AL907" s="1276"/>
      <c r="AM907" s="1277"/>
      <c r="AN907" s="1277"/>
      <c r="AO907" s="1278"/>
    </row>
    <row r="908" spans="1:41" ht="18.75" customHeight="1">
      <c r="A908" s="135" t="s">
        <v>196</v>
      </c>
      <c r="B908" s="135" t="s">
        <v>132</v>
      </c>
      <c r="C908" s="135" t="s">
        <v>196</v>
      </c>
      <c r="D908" s="135" t="s">
        <v>196</v>
      </c>
      <c r="E908" s="135" t="s">
        <v>132</v>
      </c>
      <c r="F908" s="135" t="s">
        <v>196</v>
      </c>
      <c r="G908" s="135" t="s">
        <v>196</v>
      </c>
      <c r="H908" s="135" t="s">
        <v>196</v>
      </c>
      <c r="I908" s="135" t="s">
        <v>196</v>
      </c>
      <c r="J908" s="176"/>
      <c r="K908" s="177"/>
      <c r="L908" s="178"/>
      <c r="M908" s="157"/>
      <c r="N908" s="160"/>
      <c r="O908" s="180"/>
      <c r="P908" s="160"/>
      <c r="Q908" s="198" t="s">
        <v>424</v>
      </c>
      <c r="R908" s="182" t="s">
        <v>98</v>
      </c>
      <c r="S908" s="183" t="s">
        <v>334</v>
      </c>
      <c r="T908" s="187"/>
      <c r="U908" s="187"/>
      <c r="V908" s="187"/>
      <c r="W908" s="187"/>
      <c r="X908" s="187"/>
      <c r="Y908" s="186" t="s">
        <v>98</v>
      </c>
      <c r="Z908" s="183" t="s">
        <v>335</v>
      </c>
      <c r="AA908" s="187"/>
      <c r="AB908" s="187"/>
      <c r="AC908" s="187"/>
      <c r="AD908" s="187"/>
      <c r="AE908" s="187"/>
      <c r="AF908" s="187"/>
      <c r="AG908" s="193"/>
      <c r="AH908" s="194"/>
      <c r="AI908" s="189"/>
      <c r="AJ908" s="189"/>
      <c r="AK908" s="190"/>
      <c r="AL908" s="1276"/>
      <c r="AM908" s="1277"/>
      <c r="AN908" s="1277"/>
      <c r="AO908" s="1278"/>
    </row>
    <row r="909" spans="1:41" ht="18.75" customHeight="1">
      <c r="A909" s="135" t="s">
        <v>196</v>
      </c>
      <c r="B909" s="135" t="s">
        <v>132</v>
      </c>
      <c r="C909" s="135" t="s">
        <v>196</v>
      </c>
      <c r="D909" s="135" t="s">
        <v>196</v>
      </c>
      <c r="E909" s="135" t="s">
        <v>132</v>
      </c>
      <c r="F909" s="135" t="s">
        <v>196</v>
      </c>
      <c r="G909" s="135" t="s">
        <v>196</v>
      </c>
      <c r="H909" s="135" t="s">
        <v>196</v>
      </c>
      <c r="I909" s="135" t="s">
        <v>196</v>
      </c>
      <c r="J909" s="176"/>
      <c r="K909" s="177"/>
      <c r="L909" s="178"/>
      <c r="M909" s="157"/>
      <c r="N909" s="160"/>
      <c r="O909" s="180"/>
      <c r="P909" s="160"/>
      <c r="Q909" s="198" t="s">
        <v>491</v>
      </c>
      <c r="R909" s="182" t="s">
        <v>98</v>
      </c>
      <c r="S909" s="183" t="s">
        <v>217</v>
      </c>
      <c r="T909" s="184"/>
      <c r="U909" s="186" t="s">
        <v>98</v>
      </c>
      <c r="V909" s="183" t="s">
        <v>232</v>
      </c>
      <c r="W909" s="204"/>
      <c r="X909" s="204"/>
      <c r="Y909" s="204"/>
      <c r="Z909" s="204"/>
      <c r="AA909" s="204"/>
      <c r="AB909" s="204"/>
      <c r="AC909" s="204"/>
      <c r="AD909" s="204"/>
      <c r="AE909" s="204"/>
      <c r="AF909" s="204"/>
      <c r="AG909" s="247"/>
      <c r="AH909" s="194"/>
      <c r="AI909" s="189"/>
      <c r="AJ909" s="189"/>
      <c r="AK909" s="190"/>
      <c r="AL909" s="1276"/>
      <c r="AM909" s="1277"/>
      <c r="AN909" s="1277"/>
      <c r="AO909" s="1278"/>
    </row>
    <row r="910" spans="1:41" ht="18.75" customHeight="1">
      <c r="A910" s="135" t="s">
        <v>196</v>
      </c>
      <c r="B910" s="135" t="s">
        <v>132</v>
      </c>
      <c r="C910" s="135" t="s">
        <v>196</v>
      </c>
      <c r="D910" s="135" t="s">
        <v>196</v>
      </c>
      <c r="E910" s="135" t="s">
        <v>132</v>
      </c>
      <c r="F910" s="135" t="s">
        <v>196</v>
      </c>
      <c r="G910" s="135" t="s">
        <v>196</v>
      </c>
      <c r="H910" s="135" t="s">
        <v>196</v>
      </c>
      <c r="I910" s="135" t="s">
        <v>196</v>
      </c>
      <c r="J910" s="176"/>
      <c r="K910" s="177"/>
      <c r="L910" s="178"/>
      <c r="M910" s="157"/>
      <c r="N910" s="160"/>
      <c r="O910" s="180"/>
      <c r="P910" s="160"/>
      <c r="Q910" s="198" t="s">
        <v>340</v>
      </c>
      <c r="R910" s="182" t="s">
        <v>98</v>
      </c>
      <c r="S910" s="183" t="s">
        <v>217</v>
      </c>
      <c r="T910" s="184"/>
      <c r="U910" s="186" t="s">
        <v>98</v>
      </c>
      <c r="V910" s="183" t="s">
        <v>232</v>
      </c>
      <c r="W910" s="204"/>
      <c r="X910" s="204"/>
      <c r="Y910" s="204"/>
      <c r="Z910" s="204"/>
      <c r="AA910" s="204"/>
      <c r="AB910" s="204"/>
      <c r="AC910" s="204"/>
      <c r="AD910" s="204"/>
      <c r="AE910" s="204"/>
      <c r="AF910" s="204"/>
      <c r="AG910" s="247"/>
      <c r="AH910" s="194"/>
      <c r="AI910" s="189"/>
      <c r="AJ910" s="189"/>
      <c r="AK910" s="190"/>
      <c r="AL910" s="1276"/>
      <c r="AM910" s="1277"/>
      <c r="AN910" s="1277"/>
      <c r="AO910" s="1278"/>
    </row>
    <row r="911" spans="1:41" ht="19.5" customHeight="1">
      <c r="A911" s="135" t="s">
        <v>196</v>
      </c>
      <c r="B911" s="135" t="s">
        <v>132</v>
      </c>
      <c r="C911" s="135" t="s">
        <v>196</v>
      </c>
      <c r="D911" s="135" t="s">
        <v>196</v>
      </c>
      <c r="E911" s="135" t="s">
        <v>132</v>
      </c>
      <c r="F911" s="135" t="s">
        <v>196</v>
      </c>
      <c r="G911" s="135" t="s">
        <v>196</v>
      </c>
      <c r="H911" s="135" t="s">
        <v>196</v>
      </c>
      <c r="I911" s="135" t="s">
        <v>196</v>
      </c>
      <c r="J911" s="157" t="s">
        <v>98</v>
      </c>
      <c r="K911" s="177">
        <v>25</v>
      </c>
      <c r="L911" s="178" t="s">
        <v>490</v>
      </c>
      <c r="M911" s="157" t="s">
        <v>98</v>
      </c>
      <c r="N911" s="160" t="s">
        <v>426</v>
      </c>
      <c r="O911" s="180"/>
      <c r="P911" s="191"/>
      <c r="Q911" s="192" t="s">
        <v>50</v>
      </c>
      <c r="R911" s="182" t="s">
        <v>98</v>
      </c>
      <c r="S911" s="183" t="s">
        <v>217</v>
      </c>
      <c r="T911" s="183"/>
      <c r="U911" s="186" t="s">
        <v>98</v>
      </c>
      <c r="V911" s="183" t="s">
        <v>232</v>
      </c>
      <c r="W911" s="183"/>
      <c r="X911" s="187"/>
      <c r="Y911" s="183"/>
      <c r="Z911" s="187"/>
      <c r="AA911" s="187"/>
      <c r="AB911" s="187"/>
      <c r="AC911" s="187"/>
      <c r="AD911" s="187"/>
      <c r="AE911" s="187"/>
      <c r="AF911" s="187"/>
      <c r="AG911" s="193"/>
      <c r="AH911" s="189"/>
      <c r="AI911" s="189"/>
      <c r="AJ911" s="189"/>
      <c r="AK911" s="190"/>
      <c r="AL911" s="1276"/>
      <c r="AM911" s="1277"/>
      <c r="AN911" s="1277"/>
      <c r="AO911" s="1278"/>
    </row>
    <row r="912" spans="1:41" ht="18.75" customHeight="1">
      <c r="A912" s="135" t="s">
        <v>196</v>
      </c>
      <c r="B912" s="135" t="s">
        <v>132</v>
      </c>
      <c r="C912" s="135" t="s">
        <v>196</v>
      </c>
      <c r="D912" s="135" t="s">
        <v>196</v>
      </c>
      <c r="E912" s="135" t="s">
        <v>132</v>
      </c>
      <c r="F912" s="135" t="s">
        <v>196</v>
      </c>
      <c r="G912" s="135" t="s">
        <v>196</v>
      </c>
      <c r="H912" s="135" t="s">
        <v>196</v>
      </c>
      <c r="I912" s="135" t="s">
        <v>196</v>
      </c>
      <c r="J912" s="176"/>
      <c r="K912" s="177"/>
      <c r="L912" s="178"/>
      <c r="M912" s="157" t="s">
        <v>98</v>
      </c>
      <c r="N912" s="160" t="s">
        <v>427</v>
      </c>
      <c r="O912" s="180"/>
      <c r="P912" s="160"/>
      <c r="Q912" s="198" t="s">
        <v>309</v>
      </c>
      <c r="R912" s="182" t="s">
        <v>98</v>
      </c>
      <c r="S912" s="183" t="s">
        <v>217</v>
      </c>
      <c r="T912" s="184"/>
      <c r="U912" s="186" t="s">
        <v>98</v>
      </c>
      <c r="V912" s="183" t="s">
        <v>232</v>
      </c>
      <c r="W912" s="204"/>
      <c r="X912" s="187"/>
      <c r="Y912" s="187"/>
      <c r="Z912" s="187"/>
      <c r="AA912" s="187"/>
      <c r="AB912" s="187"/>
      <c r="AC912" s="187"/>
      <c r="AD912" s="187"/>
      <c r="AE912" s="187"/>
      <c r="AF912" s="187"/>
      <c r="AG912" s="193"/>
      <c r="AH912" s="194"/>
      <c r="AI912" s="189"/>
      <c r="AJ912" s="189"/>
      <c r="AK912" s="190"/>
      <c r="AL912" s="1276"/>
      <c r="AM912" s="1277"/>
      <c r="AN912" s="1277"/>
      <c r="AO912" s="1278"/>
    </row>
    <row r="913" spans="1:41" ht="18.75" customHeight="1">
      <c r="A913" s="135" t="s">
        <v>196</v>
      </c>
      <c r="B913" s="135" t="s">
        <v>132</v>
      </c>
      <c r="C913" s="135" t="s">
        <v>196</v>
      </c>
      <c r="D913" s="135" t="s">
        <v>196</v>
      </c>
      <c r="E913" s="135" t="s">
        <v>132</v>
      </c>
      <c r="F913" s="135" t="s">
        <v>196</v>
      </c>
      <c r="G913" s="135" t="s">
        <v>196</v>
      </c>
      <c r="H913" s="135" t="s">
        <v>196</v>
      </c>
      <c r="I913" s="135" t="s">
        <v>196</v>
      </c>
      <c r="J913" s="176"/>
      <c r="K913" s="177"/>
      <c r="L913" s="178"/>
      <c r="M913" s="157" t="s">
        <v>98</v>
      </c>
      <c r="N913" s="160" t="s">
        <v>428</v>
      </c>
      <c r="O913" s="180"/>
      <c r="P913" s="160"/>
      <c r="Q913" s="198" t="s">
        <v>418</v>
      </c>
      <c r="R913" s="182" t="s">
        <v>98</v>
      </c>
      <c r="S913" s="183" t="s">
        <v>217</v>
      </c>
      <c r="T913" s="183"/>
      <c r="U913" s="186" t="s">
        <v>98</v>
      </c>
      <c r="V913" s="183" t="s">
        <v>229</v>
      </c>
      <c r="W913" s="183"/>
      <c r="X913" s="186" t="s">
        <v>98</v>
      </c>
      <c r="Y913" s="183" t="s">
        <v>230</v>
      </c>
      <c r="Z913" s="187"/>
      <c r="AA913" s="187"/>
      <c r="AB913" s="187"/>
      <c r="AC913" s="187"/>
      <c r="AD913" s="187"/>
      <c r="AE913" s="187"/>
      <c r="AF913" s="187"/>
      <c r="AG913" s="193"/>
      <c r="AH913" s="194"/>
      <c r="AI913" s="189"/>
      <c r="AJ913" s="189"/>
      <c r="AK913" s="190"/>
      <c r="AL913" s="1276"/>
      <c r="AM913" s="1277"/>
      <c r="AN913" s="1277"/>
      <c r="AO913" s="1278"/>
    </row>
    <row r="914" spans="1:41" ht="18.75" customHeight="1">
      <c r="A914" s="135" t="s">
        <v>196</v>
      </c>
      <c r="B914" s="135" t="s">
        <v>132</v>
      </c>
      <c r="C914" s="135" t="s">
        <v>196</v>
      </c>
      <c r="D914" s="135" t="s">
        <v>196</v>
      </c>
      <c r="E914" s="135" t="s">
        <v>132</v>
      </c>
      <c r="F914" s="135" t="s">
        <v>196</v>
      </c>
      <c r="G914" s="135" t="s">
        <v>196</v>
      </c>
      <c r="H914" s="135" t="s">
        <v>196</v>
      </c>
      <c r="I914" s="135" t="s">
        <v>196</v>
      </c>
      <c r="J914" s="176"/>
      <c r="K914" s="177"/>
      <c r="L914" s="178"/>
      <c r="M914" s="157" t="s">
        <v>98</v>
      </c>
      <c r="N914" s="160" t="s">
        <v>429</v>
      </c>
      <c r="O914" s="180"/>
      <c r="P914" s="160"/>
      <c r="Q914" s="198" t="s">
        <v>420</v>
      </c>
      <c r="R914" s="182" t="s">
        <v>98</v>
      </c>
      <c r="S914" s="183" t="s">
        <v>421</v>
      </c>
      <c r="T914" s="183"/>
      <c r="U914" s="185"/>
      <c r="V914" s="185"/>
      <c r="W914" s="186" t="s">
        <v>98</v>
      </c>
      <c r="X914" s="183" t="s">
        <v>422</v>
      </c>
      <c r="Y914" s="187"/>
      <c r="Z914" s="187"/>
      <c r="AA914" s="187"/>
      <c r="AB914" s="186" t="s">
        <v>98</v>
      </c>
      <c r="AC914" s="183" t="s">
        <v>423</v>
      </c>
      <c r="AD914" s="187"/>
      <c r="AE914" s="187"/>
      <c r="AF914" s="187"/>
      <c r="AG914" s="193"/>
      <c r="AH914" s="194"/>
      <c r="AI914" s="189"/>
      <c r="AJ914" s="189"/>
      <c r="AK914" s="190"/>
      <c r="AL914" s="1276"/>
      <c r="AM914" s="1277"/>
      <c r="AN914" s="1277"/>
      <c r="AO914" s="1278"/>
    </row>
    <row r="915" spans="1:41" ht="18.75" customHeight="1">
      <c r="A915" s="135" t="s">
        <v>196</v>
      </c>
      <c r="B915" s="135" t="s">
        <v>132</v>
      </c>
      <c r="C915" s="135" t="s">
        <v>196</v>
      </c>
      <c r="D915" s="135" t="s">
        <v>196</v>
      </c>
      <c r="E915" s="135" t="s">
        <v>132</v>
      </c>
      <c r="F915" s="135" t="s">
        <v>196</v>
      </c>
      <c r="G915" s="135" t="s">
        <v>196</v>
      </c>
      <c r="H915" s="135" t="s">
        <v>196</v>
      </c>
      <c r="I915" s="135" t="s">
        <v>196</v>
      </c>
      <c r="J915" s="176"/>
      <c r="K915" s="177"/>
      <c r="L915" s="178"/>
      <c r="M915" s="157"/>
      <c r="N915" s="160"/>
      <c r="O915" s="180"/>
      <c r="P915" s="160"/>
      <c r="Q915" s="201" t="s">
        <v>255</v>
      </c>
      <c r="R915" s="182" t="s">
        <v>98</v>
      </c>
      <c r="S915" s="183" t="s">
        <v>217</v>
      </c>
      <c r="T915" s="183"/>
      <c r="U915" s="186" t="s">
        <v>98</v>
      </c>
      <c r="V915" s="183" t="s">
        <v>229</v>
      </c>
      <c r="W915" s="183"/>
      <c r="X915" s="186" t="s">
        <v>98</v>
      </c>
      <c r="Y915" s="183" t="s">
        <v>230</v>
      </c>
      <c r="Z915" s="187"/>
      <c r="AA915" s="187"/>
      <c r="AB915" s="187"/>
      <c r="AC915" s="187"/>
      <c r="AD915" s="202"/>
      <c r="AE915" s="202"/>
      <c r="AF915" s="202"/>
      <c r="AG915" s="203"/>
      <c r="AH915" s="194"/>
      <c r="AI915" s="189"/>
      <c r="AJ915" s="189"/>
      <c r="AK915" s="190"/>
      <c r="AL915" s="1276"/>
      <c r="AM915" s="1277"/>
      <c r="AN915" s="1277"/>
      <c r="AO915" s="1278"/>
    </row>
    <row r="916" spans="1:41" ht="18.75" customHeight="1">
      <c r="A916" s="135" t="s">
        <v>196</v>
      </c>
      <c r="B916" s="135" t="s">
        <v>132</v>
      </c>
      <c r="C916" s="135" t="s">
        <v>196</v>
      </c>
      <c r="D916" s="135" t="s">
        <v>196</v>
      </c>
      <c r="E916" s="135" t="s">
        <v>132</v>
      </c>
      <c r="F916" s="135" t="s">
        <v>196</v>
      </c>
      <c r="G916" s="135" t="s">
        <v>196</v>
      </c>
      <c r="H916" s="135" t="s">
        <v>196</v>
      </c>
      <c r="I916" s="135" t="s">
        <v>196</v>
      </c>
      <c r="J916" s="176"/>
      <c r="K916" s="177"/>
      <c r="L916" s="178"/>
      <c r="M916" s="157"/>
      <c r="N916" s="160"/>
      <c r="O916" s="180"/>
      <c r="P916" s="160"/>
      <c r="Q916" s="198" t="s">
        <v>69</v>
      </c>
      <c r="R916" s="182" t="s">
        <v>98</v>
      </c>
      <c r="S916" s="183" t="s">
        <v>217</v>
      </c>
      <c r="T916" s="183"/>
      <c r="U916" s="186" t="s">
        <v>98</v>
      </c>
      <c r="V916" s="183" t="s">
        <v>258</v>
      </c>
      <c r="W916" s="183"/>
      <c r="X916" s="186" t="s">
        <v>98</v>
      </c>
      <c r="Y916" s="183" t="s">
        <v>315</v>
      </c>
      <c r="Z916" s="204"/>
      <c r="AA916" s="186" t="s">
        <v>98</v>
      </c>
      <c r="AB916" s="183" t="s">
        <v>259</v>
      </c>
      <c r="AC916" s="183"/>
      <c r="AD916" s="183"/>
      <c r="AE916" s="183"/>
      <c r="AF916" s="183"/>
      <c r="AG916" s="188"/>
      <c r="AH916" s="194"/>
      <c r="AI916" s="189"/>
      <c r="AJ916" s="189"/>
      <c r="AK916" s="190"/>
      <c r="AL916" s="1276"/>
      <c r="AM916" s="1277"/>
      <c r="AN916" s="1277"/>
      <c r="AO916" s="1278"/>
    </row>
    <row r="917" spans="1:41" ht="18.75" customHeight="1">
      <c r="A917" s="135" t="s">
        <v>196</v>
      </c>
      <c r="B917" s="135" t="s">
        <v>132</v>
      </c>
      <c r="C917" s="135" t="s">
        <v>196</v>
      </c>
      <c r="D917" s="135" t="s">
        <v>196</v>
      </c>
      <c r="E917" s="135" t="s">
        <v>132</v>
      </c>
      <c r="F917" s="135" t="s">
        <v>196</v>
      </c>
      <c r="G917" s="135" t="s">
        <v>196</v>
      </c>
      <c r="H917" s="135" t="s">
        <v>196</v>
      </c>
      <c r="I917" s="135" t="s">
        <v>196</v>
      </c>
      <c r="J917" s="176"/>
      <c r="K917" s="177"/>
      <c r="L917" s="178"/>
      <c r="M917" s="179"/>
      <c r="N917" s="160"/>
      <c r="O917" s="180"/>
      <c r="P917" s="160"/>
      <c r="Q917" s="1257" t="s">
        <v>414</v>
      </c>
      <c r="R917" s="1291" t="s">
        <v>98</v>
      </c>
      <c r="S917" s="1292" t="s">
        <v>217</v>
      </c>
      <c r="T917" s="1292"/>
      <c r="U917" s="1293" t="s">
        <v>98</v>
      </c>
      <c r="V917" s="1292" t="s">
        <v>232</v>
      </c>
      <c r="W917" s="1292"/>
      <c r="X917" s="206"/>
      <c r="Y917" s="206"/>
      <c r="Z917" s="206"/>
      <c r="AA917" s="206"/>
      <c r="AB917" s="206"/>
      <c r="AC917" s="206"/>
      <c r="AD917" s="206"/>
      <c r="AE917" s="206"/>
      <c r="AF917" s="206"/>
      <c r="AG917" s="251"/>
      <c r="AH917" s="194"/>
      <c r="AI917" s="189"/>
      <c r="AJ917" s="189"/>
      <c r="AK917" s="190"/>
      <c r="AL917" s="1276"/>
      <c r="AM917" s="1277"/>
      <c r="AN917" s="1277"/>
      <c r="AO917" s="1278"/>
    </row>
    <row r="918" spans="1:41" ht="18.75" customHeight="1">
      <c r="A918" s="135" t="s">
        <v>196</v>
      </c>
      <c r="B918" s="135" t="s">
        <v>132</v>
      </c>
      <c r="C918" s="135" t="s">
        <v>196</v>
      </c>
      <c r="D918" s="135" t="s">
        <v>196</v>
      </c>
      <c r="E918" s="135" t="s">
        <v>132</v>
      </c>
      <c r="F918" s="135" t="s">
        <v>196</v>
      </c>
      <c r="G918" s="135" t="s">
        <v>196</v>
      </c>
      <c r="H918" s="135" t="s">
        <v>196</v>
      </c>
      <c r="I918" s="135" t="s">
        <v>196</v>
      </c>
      <c r="J918" s="176"/>
      <c r="K918" s="177"/>
      <c r="L918" s="178"/>
      <c r="M918" s="179"/>
      <c r="N918" s="160"/>
      <c r="O918" s="180"/>
      <c r="P918" s="160"/>
      <c r="Q918" s="1279"/>
      <c r="R918" s="1291"/>
      <c r="S918" s="1292"/>
      <c r="T918" s="1292"/>
      <c r="U918" s="1293"/>
      <c r="V918" s="1292"/>
      <c r="W918" s="1292"/>
      <c r="X918" s="199"/>
      <c r="Y918" s="199"/>
      <c r="Z918" s="199"/>
      <c r="AA918" s="199"/>
      <c r="AB918" s="199"/>
      <c r="AC918" s="199"/>
      <c r="AD918" s="199"/>
      <c r="AE918" s="199"/>
      <c r="AF918" s="199"/>
      <c r="AG918" s="252"/>
      <c r="AH918" s="194"/>
      <c r="AI918" s="189"/>
      <c r="AJ918" s="189"/>
      <c r="AK918" s="190"/>
      <c r="AL918" s="1276"/>
      <c r="AM918" s="1277"/>
      <c r="AN918" s="1277"/>
      <c r="AO918" s="1278"/>
    </row>
    <row r="919" spans="1:41" ht="18.75" customHeight="1">
      <c r="A919" s="135" t="s">
        <v>196</v>
      </c>
      <c r="B919" s="135" t="s">
        <v>132</v>
      </c>
      <c r="C919" s="135" t="s">
        <v>196</v>
      </c>
      <c r="D919" s="135" t="s">
        <v>196</v>
      </c>
      <c r="E919" s="135" t="s">
        <v>132</v>
      </c>
      <c r="F919" s="135" t="s">
        <v>196</v>
      </c>
      <c r="G919" s="135" t="s">
        <v>196</v>
      </c>
      <c r="H919" s="135" t="s">
        <v>196</v>
      </c>
      <c r="I919" s="135" t="s">
        <v>196</v>
      </c>
      <c r="J919" s="176"/>
      <c r="K919" s="177"/>
      <c r="L919" s="178"/>
      <c r="M919" s="179"/>
      <c r="N919" s="160"/>
      <c r="O919" s="180"/>
      <c r="P919" s="191"/>
      <c r="Q919" s="1257" t="s">
        <v>260</v>
      </c>
      <c r="R919" s="205" t="s">
        <v>98</v>
      </c>
      <c r="S919" s="206" t="s">
        <v>217</v>
      </c>
      <c r="T919" s="206"/>
      <c r="U919" s="207"/>
      <c r="V919" s="208"/>
      <c r="W919" s="208"/>
      <c r="X919" s="207"/>
      <c r="Y919" s="208"/>
      <c r="Z919" s="209"/>
      <c r="AA919" s="207"/>
      <c r="AB919" s="208"/>
      <c r="AC919" s="209"/>
      <c r="AD919" s="210" t="s">
        <v>98</v>
      </c>
      <c r="AE919" s="206" t="s">
        <v>261</v>
      </c>
      <c r="AF919" s="202"/>
      <c r="AG919" s="203"/>
      <c r="AH919" s="189"/>
      <c r="AI919" s="189"/>
      <c r="AJ919" s="189"/>
      <c r="AK919" s="190"/>
      <c r="AL919" s="1276"/>
      <c r="AM919" s="1277"/>
      <c r="AN919" s="1277"/>
      <c r="AO919" s="1278"/>
    </row>
    <row r="920" spans="1:41" ht="18.75" customHeight="1">
      <c r="A920" s="135" t="s">
        <v>196</v>
      </c>
      <c r="B920" s="135" t="s">
        <v>132</v>
      </c>
      <c r="C920" s="135" t="s">
        <v>196</v>
      </c>
      <c r="D920" s="135" t="s">
        <v>196</v>
      </c>
      <c r="E920" s="135" t="s">
        <v>132</v>
      </c>
      <c r="F920" s="135" t="s">
        <v>196</v>
      </c>
      <c r="G920" s="135" t="s">
        <v>196</v>
      </c>
      <c r="H920" s="135" t="s">
        <v>196</v>
      </c>
      <c r="I920" s="135" t="s">
        <v>196</v>
      </c>
      <c r="J920" s="176"/>
      <c r="K920" s="177"/>
      <c r="L920" s="178"/>
      <c r="M920" s="179"/>
      <c r="N920" s="160"/>
      <c r="O920" s="180"/>
      <c r="P920" s="191"/>
      <c r="Q920" s="1258"/>
      <c r="R920" s="157" t="s">
        <v>98</v>
      </c>
      <c r="S920" s="158" t="s">
        <v>262</v>
      </c>
      <c r="T920" s="158"/>
      <c r="U920" s="150"/>
      <c r="V920" s="150" t="s">
        <v>98</v>
      </c>
      <c r="W920" s="158" t="s">
        <v>263</v>
      </c>
      <c r="X920" s="150"/>
      <c r="Y920" s="150"/>
      <c r="Z920" s="150" t="s">
        <v>98</v>
      </c>
      <c r="AA920" s="158" t="s">
        <v>264</v>
      </c>
      <c r="AB920" s="137"/>
      <c r="AC920" s="158"/>
      <c r="AD920" s="150" t="s">
        <v>98</v>
      </c>
      <c r="AE920" s="158" t="s">
        <v>265</v>
      </c>
      <c r="AF920" s="211"/>
      <c r="AG920" s="212"/>
      <c r="AH920" s="189"/>
      <c r="AI920" s="189"/>
      <c r="AJ920" s="189"/>
      <c r="AK920" s="190"/>
      <c r="AL920" s="1276"/>
      <c r="AM920" s="1277"/>
      <c r="AN920" s="1277"/>
      <c r="AO920" s="1278"/>
    </row>
    <row r="921" spans="1:41" ht="18.75" customHeight="1">
      <c r="A921" s="135" t="s">
        <v>196</v>
      </c>
      <c r="B921" s="135" t="s">
        <v>132</v>
      </c>
      <c r="C921" s="135" t="s">
        <v>196</v>
      </c>
      <c r="D921" s="135" t="s">
        <v>196</v>
      </c>
      <c r="E921" s="135" t="s">
        <v>132</v>
      </c>
      <c r="F921" s="135" t="s">
        <v>196</v>
      </c>
      <c r="G921" s="135" t="s">
        <v>196</v>
      </c>
      <c r="H921" s="135" t="s">
        <v>196</v>
      </c>
      <c r="I921" s="135" t="s">
        <v>196</v>
      </c>
      <c r="J921" s="176"/>
      <c r="K921" s="177"/>
      <c r="L921" s="178"/>
      <c r="M921" s="179"/>
      <c r="N921" s="160"/>
      <c r="O921" s="180"/>
      <c r="P921" s="191"/>
      <c r="Q921" s="1258"/>
      <c r="R921" s="157" t="s">
        <v>98</v>
      </c>
      <c r="S921" s="158" t="s">
        <v>266</v>
      </c>
      <c r="T921" s="158"/>
      <c r="U921" s="150"/>
      <c r="V921" s="150" t="s">
        <v>98</v>
      </c>
      <c r="W921" s="158" t="s">
        <v>267</v>
      </c>
      <c r="X921" s="150"/>
      <c r="Y921" s="150"/>
      <c r="Z921" s="150" t="s">
        <v>98</v>
      </c>
      <c r="AA921" s="158" t="s">
        <v>268</v>
      </c>
      <c r="AB921" s="137"/>
      <c r="AC921" s="158"/>
      <c r="AD921" s="150" t="s">
        <v>98</v>
      </c>
      <c r="AE921" s="158" t="s">
        <v>269</v>
      </c>
      <c r="AF921" s="211"/>
      <c r="AG921" s="212"/>
      <c r="AH921" s="189"/>
      <c r="AI921" s="189"/>
      <c r="AJ921" s="189"/>
      <c r="AK921" s="190"/>
      <c r="AL921" s="1276"/>
      <c r="AM921" s="1277"/>
      <c r="AN921" s="1277"/>
      <c r="AO921" s="1278"/>
    </row>
    <row r="922" spans="1:41" ht="18.75" customHeight="1">
      <c r="A922" s="135" t="s">
        <v>196</v>
      </c>
      <c r="B922" s="135" t="s">
        <v>132</v>
      </c>
      <c r="C922" s="135" t="s">
        <v>196</v>
      </c>
      <c r="D922" s="135" t="s">
        <v>196</v>
      </c>
      <c r="E922" s="135" t="s">
        <v>132</v>
      </c>
      <c r="F922" s="135" t="s">
        <v>196</v>
      </c>
      <c r="G922" s="135" t="s">
        <v>196</v>
      </c>
      <c r="H922" s="135" t="s">
        <v>196</v>
      </c>
      <c r="I922" s="135" t="s">
        <v>196</v>
      </c>
      <c r="J922" s="176"/>
      <c r="K922" s="177"/>
      <c r="L922" s="178"/>
      <c r="M922" s="179"/>
      <c r="N922" s="160"/>
      <c r="O922" s="180"/>
      <c r="P922" s="191"/>
      <c r="Q922" s="1258"/>
      <c r="R922" s="157" t="s">
        <v>98</v>
      </c>
      <c r="S922" s="158" t="s">
        <v>270</v>
      </c>
      <c r="T922" s="158"/>
      <c r="U922" s="150"/>
      <c r="V922" s="150" t="s">
        <v>98</v>
      </c>
      <c r="W922" s="158" t="s">
        <v>271</v>
      </c>
      <c r="X922" s="150"/>
      <c r="Y922" s="150"/>
      <c r="Z922" s="150" t="s">
        <v>98</v>
      </c>
      <c r="AA922" s="158" t="s">
        <v>272</v>
      </c>
      <c r="AB922" s="137"/>
      <c r="AC922" s="158"/>
      <c r="AD922" s="150" t="s">
        <v>98</v>
      </c>
      <c r="AE922" s="158" t="s">
        <v>273</v>
      </c>
      <c r="AF922" s="211"/>
      <c r="AG922" s="212"/>
      <c r="AH922" s="189"/>
      <c r="AI922" s="189"/>
      <c r="AJ922" s="189"/>
      <c r="AK922" s="190"/>
      <c r="AL922" s="1276"/>
      <c r="AM922" s="1277"/>
      <c r="AN922" s="1277"/>
      <c r="AO922" s="1278"/>
    </row>
    <row r="923" spans="1:41" ht="18.75" customHeight="1">
      <c r="A923" s="135" t="s">
        <v>196</v>
      </c>
      <c r="B923" s="135" t="s">
        <v>132</v>
      </c>
      <c r="C923" s="135" t="s">
        <v>196</v>
      </c>
      <c r="D923" s="135" t="s">
        <v>196</v>
      </c>
      <c r="E923" s="135" t="s">
        <v>132</v>
      </c>
      <c r="F923" s="135" t="s">
        <v>196</v>
      </c>
      <c r="G923" s="135" t="s">
        <v>196</v>
      </c>
      <c r="H923" s="135" t="s">
        <v>196</v>
      </c>
      <c r="I923" s="135" t="s">
        <v>196</v>
      </c>
      <c r="J923" s="176"/>
      <c r="K923" s="177"/>
      <c r="L923" s="178"/>
      <c r="M923" s="179"/>
      <c r="N923" s="160"/>
      <c r="O923" s="180"/>
      <c r="P923" s="191"/>
      <c r="Q923" s="1258"/>
      <c r="R923" s="157" t="s">
        <v>98</v>
      </c>
      <c r="S923" s="158" t="s">
        <v>274</v>
      </c>
      <c r="T923" s="158"/>
      <c r="U923" s="150"/>
      <c r="V923" s="150" t="s">
        <v>98</v>
      </c>
      <c r="W923" s="158" t="s">
        <v>275</v>
      </c>
      <c r="X923" s="150"/>
      <c r="Y923" s="150"/>
      <c r="Z923" s="150" t="s">
        <v>98</v>
      </c>
      <c r="AA923" s="158" t="s">
        <v>276</v>
      </c>
      <c r="AB923" s="137"/>
      <c r="AC923" s="158"/>
      <c r="AD923" s="150" t="s">
        <v>98</v>
      </c>
      <c r="AE923" s="158" t="s">
        <v>277</v>
      </c>
      <c r="AF923" s="211"/>
      <c r="AG923" s="212"/>
      <c r="AH923" s="189"/>
      <c r="AI923" s="189"/>
      <c r="AJ923" s="189"/>
      <c r="AK923" s="190"/>
      <c r="AL923" s="1276"/>
      <c r="AM923" s="1277"/>
      <c r="AN923" s="1277"/>
      <c r="AO923" s="1278"/>
    </row>
    <row r="924" spans="1:41" ht="18.75" customHeight="1">
      <c r="A924" s="155" t="s">
        <v>196</v>
      </c>
      <c r="B924" s="155" t="s">
        <v>132</v>
      </c>
      <c r="C924" s="155" t="s">
        <v>196</v>
      </c>
      <c r="D924" s="155" t="s">
        <v>196</v>
      </c>
      <c r="E924" s="155" t="s">
        <v>132</v>
      </c>
      <c r="F924" s="155" t="s">
        <v>196</v>
      </c>
      <c r="G924" s="155" t="s">
        <v>196</v>
      </c>
      <c r="H924" s="155" t="s">
        <v>196</v>
      </c>
      <c r="I924" s="156" t="s">
        <v>196</v>
      </c>
      <c r="J924" s="213"/>
      <c r="K924" s="214"/>
      <c r="L924" s="215"/>
      <c r="M924" s="216"/>
      <c r="N924" s="217"/>
      <c r="O924" s="218"/>
      <c r="P924" s="219"/>
      <c r="Q924" s="1259"/>
      <c r="R924" s="220" t="s">
        <v>98</v>
      </c>
      <c r="S924" s="221" t="s">
        <v>278</v>
      </c>
      <c r="T924" s="221"/>
      <c r="U924" s="222"/>
      <c r="V924" s="222"/>
      <c r="W924" s="221"/>
      <c r="X924" s="222"/>
      <c r="Y924" s="222"/>
      <c r="Z924" s="222"/>
      <c r="AA924" s="221"/>
      <c r="AB924" s="223"/>
      <c r="AC924" s="221"/>
      <c r="AD924" s="222"/>
      <c r="AE924" s="221"/>
      <c r="AF924" s="224"/>
      <c r="AG924" s="225"/>
      <c r="AH924" s="226"/>
      <c r="AI924" s="226"/>
      <c r="AJ924" s="226"/>
      <c r="AK924" s="227"/>
      <c r="AL924" s="1286"/>
      <c r="AM924" s="1287"/>
      <c r="AN924" s="1287"/>
      <c r="AO924" s="1288"/>
    </row>
    <row r="925" spans="1:41" ht="18.75" customHeight="1">
      <c r="A925" s="135" t="s">
        <v>196</v>
      </c>
      <c r="B925" s="135" t="s">
        <v>132</v>
      </c>
      <c r="C925" s="135" t="s">
        <v>196</v>
      </c>
      <c r="D925" s="135" t="s">
        <v>196</v>
      </c>
      <c r="E925" s="135" t="s">
        <v>132</v>
      </c>
      <c r="F925" s="135" t="s">
        <v>196</v>
      </c>
      <c r="G925" s="135" t="s">
        <v>196</v>
      </c>
      <c r="H925" s="135" t="s">
        <v>196</v>
      </c>
      <c r="I925" s="135" t="s">
        <v>196</v>
      </c>
      <c r="J925" s="161"/>
      <c r="K925" s="162"/>
      <c r="L925" s="163"/>
      <c r="M925" s="164"/>
      <c r="N925" s="153"/>
      <c r="O925" s="165"/>
      <c r="P925" s="153"/>
      <c r="Q925" s="234" t="s">
        <v>281</v>
      </c>
      <c r="R925" s="167" t="s">
        <v>98</v>
      </c>
      <c r="S925" s="168" t="s">
        <v>282</v>
      </c>
      <c r="T925" s="172"/>
      <c r="U925" s="169"/>
      <c r="V925" s="170" t="s">
        <v>98</v>
      </c>
      <c r="W925" s="168" t="s">
        <v>283</v>
      </c>
      <c r="X925" s="171"/>
      <c r="Y925" s="172"/>
      <c r="Z925" s="172"/>
      <c r="AA925" s="172"/>
      <c r="AB925" s="172"/>
      <c r="AC925" s="172"/>
      <c r="AD925" s="172"/>
      <c r="AE925" s="172"/>
      <c r="AF925" s="172"/>
      <c r="AG925" s="173"/>
      <c r="AH925" s="255" t="s">
        <v>98</v>
      </c>
      <c r="AI925" s="151" t="s">
        <v>220</v>
      </c>
      <c r="AJ925" s="151"/>
      <c r="AK925" s="175"/>
      <c r="AL925" s="1273"/>
      <c r="AM925" s="1274"/>
      <c r="AN925" s="1274"/>
      <c r="AO925" s="1275"/>
    </row>
    <row r="926" spans="1:41" ht="18.75" customHeight="1">
      <c r="A926" s="135" t="s">
        <v>196</v>
      </c>
      <c r="B926" s="135" t="s">
        <v>132</v>
      </c>
      <c r="C926" s="135" t="s">
        <v>196</v>
      </c>
      <c r="D926" s="135" t="s">
        <v>196</v>
      </c>
      <c r="E926" s="135" t="s">
        <v>132</v>
      </c>
      <c r="F926" s="135" t="s">
        <v>196</v>
      </c>
      <c r="G926" s="135" t="s">
        <v>196</v>
      </c>
      <c r="H926" s="135" t="s">
        <v>196</v>
      </c>
      <c r="I926" s="135" t="s">
        <v>196</v>
      </c>
      <c r="J926" s="176"/>
      <c r="K926" s="177"/>
      <c r="L926" s="178"/>
      <c r="M926" s="179"/>
      <c r="N926" s="160"/>
      <c r="O926" s="180"/>
      <c r="P926" s="160"/>
      <c r="Q926" s="1263" t="s">
        <v>216</v>
      </c>
      <c r="R926" s="150" t="s">
        <v>98</v>
      </c>
      <c r="S926" s="158" t="s">
        <v>217</v>
      </c>
      <c r="T926" s="158"/>
      <c r="U926" s="293"/>
      <c r="V926" s="150" t="s">
        <v>98</v>
      </c>
      <c r="W926" s="158" t="s">
        <v>316</v>
      </c>
      <c r="X926" s="158"/>
      <c r="Y926" s="293"/>
      <c r="Z926" s="150" t="s">
        <v>98</v>
      </c>
      <c r="AA926" s="137" t="s">
        <v>317</v>
      </c>
      <c r="AB926" s="137"/>
      <c r="AC926" s="137"/>
      <c r="AD926" s="150" t="s">
        <v>98</v>
      </c>
      <c r="AE926" s="137" t="s">
        <v>318</v>
      </c>
      <c r="AF926" s="137"/>
      <c r="AG926" s="243"/>
      <c r="AH926" s="150" t="s">
        <v>98</v>
      </c>
      <c r="AI926" s="158" t="s">
        <v>224</v>
      </c>
      <c r="AJ926" s="189"/>
      <c r="AK926" s="190"/>
      <c r="AL926" s="1276"/>
      <c r="AM926" s="1277"/>
      <c r="AN926" s="1277"/>
      <c r="AO926" s="1278"/>
    </row>
    <row r="927" spans="1:41" ht="18.75" customHeight="1">
      <c r="A927" s="135" t="s">
        <v>196</v>
      </c>
      <c r="B927" s="135" t="s">
        <v>132</v>
      </c>
      <c r="C927" s="135" t="s">
        <v>196</v>
      </c>
      <c r="D927" s="135" t="s">
        <v>196</v>
      </c>
      <c r="E927" s="135" t="s">
        <v>132</v>
      </c>
      <c r="F927" s="135" t="s">
        <v>196</v>
      </c>
      <c r="G927" s="135" t="s">
        <v>196</v>
      </c>
      <c r="H927" s="135" t="s">
        <v>196</v>
      </c>
      <c r="I927" s="135" t="s">
        <v>196</v>
      </c>
      <c r="J927" s="176"/>
      <c r="K927" s="177"/>
      <c r="L927" s="178"/>
      <c r="M927" s="179"/>
      <c r="N927" s="160"/>
      <c r="O927" s="180"/>
      <c r="P927" s="160"/>
      <c r="Q927" s="1265"/>
      <c r="R927" s="237" t="s">
        <v>98</v>
      </c>
      <c r="S927" s="199" t="s">
        <v>319</v>
      </c>
      <c r="T927" s="244"/>
      <c r="U927" s="244"/>
      <c r="V927" s="239" t="s">
        <v>98</v>
      </c>
      <c r="W927" s="199" t="s">
        <v>320</v>
      </c>
      <c r="X927" s="244"/>
      <c r="Y927" s="244"/>
      <c r="Z927" s="239" t="s">
        <v>98</v>
      </c>
      <c r="AA927" s="199" t="s">
        <v>415</v>
      </c>
      <c r="AB927" s="244"/>
      <c r="AC927" s="244"/>
      <c r="AD927" s="244"/>
      <c r="AE927" s="244"/>
      <c r="AF927" s="244"/>
      <c r="AG927" s="245"/>
      <c r="AH927" s="194"/>
      <c r="AI927" s="189"/>
      <c r="AJ927" s="189"/>
      <c r="AK927" s="190"/>
      <c r="AL927" s="1276"/>
      <c r="AM927" s="1277"/>
      <c r="AN927" s="1277"/>
      <c r="AO927" s="1278"/>
    </row>
    <row r="928" spans="1:41" ht="18.75" customHeight="1">
      <c r="A928" s="135" t="s">
        <v>196</v>
      </c>
      <c r="B928" s="135" t="s">
        <v>132</v>
      </c>
      <c r="C928" s="135" t="s">
        <v>196</v>
      </c>
      <c r="D928" s="135" t="s">
        <v>196</v>
      </c>
      <c r="E928" s="135" t="s">
        <v>132</v>
      </c>
      <c r="F928" s="135" t="s">
        <v>196</v>
      </c>
      <c r="G928" s="135" t="s">
        <v>196</v>
      </c>
      <c r="H928" s="135" t="s">
        <v>196</v>
      </c>
      <c r="I928" s="135" t="s">
        <v>196</v>
      </c>
      <c r="J928" s="176"/>
      <c r="K928" s="177"/>
      <c r="L928" s="178"/>
      <c r="M928" s="179"/>
      <c r="N928" s="160"/>
      <c r="O928" s="180"/>
      <c r="P928" s="160"/>
      <c r="Q928" s="198" t="s">
        <v>24</v>
      </c>
      <c r="R928" s="182" t="s">
        <v>98</v>
      </c>
      <c r="S928" s="183" t="s">
        <v>285</v>
      </c>
      <c r="T928" s="184"/>
      <c r="U928" s="185"/>
      <c r="V928" s="186" t="s">
        <v>98</v>
      </c>
      <c r="W928" s="183" t="s">
        <v>286</v>
      </c>
      <c r="X928" s="187"/>
      <c r="Y928" s="184"/>
      <c r="Z928" s="187"/>
      <c r="AA928" s="187"/>
      <c r="AB928" s="187"/>
      <c r="AC928" s="187"/>
      <c r="AD928" s="187"/>
      <c r="AE928" s="187"/>
      <c r="AF928" s="187"/>
      <c r="AG928" s="193"/>
      <c r="AH928" s="194"/>
      <c r="AI928" s="189"/>
      <c r="AJ928" s="189"/>
      <c r="AK928" s="190"/>
      <c r="AL928" s="1276"/>
      <c r="AM928" s="1277"/>
      <c r="AN928" s="1277"/>
      <c r="AO928" s="1278"/>
    </row>
    <row r="929" spans="1:41" s="1060" customFormat="1" ht="18.75" customHeight="1">
      <c r="A929" s="1059"/>
      <c r="B929" s="1059"/>
      <c r="C929" s="1059"/>
      <c r="D929" s="1059"/>
      <c r="E929" s="1059"/>
      <c r="F929" s="1059"/>
      <c r="G929" s="1059"/>
      <c r="H929" s="1059"/>
      <c r="I929" s="1059"/>
      <c r="J929" s="176"/>
      <c r="K929" s="1057"/>
      <c r="L929" s="178"/>
      <c r="M929" s="179"/>
      <c r="N929" s="160"/>
      <c r="O929" s="1061"/>
      <c r="P929" s="160"/>
      <c r="Q929" s="1056" t="s">
        <v>287</v>
      </c>
      <c r="R929" s="182" t="s">
        <v>98</v>
      </c>
      <c r="S929" s="183" t="s">
        <v>1894</v>
      </c>
      <c r="T929" s="184"/>
      <c r="U929" s="185"/>
      <c r="V929" s="186" t="s">
        <v>98</v>
      </c>
      <c r="W929" s="183" t="s">
        <v>223</v>
      </c>
      <c r="X929" s="187"/>
      <c r="Y929" s="184"/>
      <c r="Z929" s="187"/>
      <c r="AA929" s="187"/>
      <c r="AB929" s="187"/>
      <c r="AC929" s="187"/>
      <c r="AD929" s="187"/>
      <c r="AE929" s="187"/>
      <c r="AF929" s="187"/>
      <c r="AG929" s="193"/>
      <c r="AH929" s="194"/>
      <c r="AI929" s="189"/>
      <c r="AJ929" s="189"/>
      <c r="AK929" s="190"/>
      <c r="AL929" s="1276"/>
      <c r="AM929" s="1277"/>
      <c r="AN929" s="1277"/>
      <c r="AO929" s="1278"/>
    </row>
    <row r="930" spans="1:41" ht="19.5" customHeight="1">
      <c r="A930" s="135" t="s">
        <v>196</v>
      </c>
      <c r="B930" s="135" t="s">
        <v>132</v>
      </c>
      <c r="C930" s="135" t="s">
        <v>196</v>
      </c>
      <c r="D930" s="135" t="s">
        <v>196</v>
      </c>
      <c r="E930" s="135" t="s">
        <v>132</v>
      </c>
      <c r="F930" s="135" t="s">
        <v>196</v>
      </c>
      <c r="G930" s="135" t="s">
        <v>196</v>
      </c>
      <c r="H930" s="135" t="s">
        <v>196</v>
      </c>
      <c r="I930" s="135" t="s">
        <v>196</v>
      </c>
      <c r="J930" s="176"/>
      <c r="K930" s="177"/>
      <c r="L930" s="178"/>
      <c r="M930" s="179"/>
      <c r="N930" s="160"/>
      <c r="O930" s="180"/>
      <c r="P930" s="191"/>
      <c r="Q930" s="294" t="s">
        <v>225</v>
      </c>
      <c r="R930" s="182" t="s">
        <v>98</v>
      </c>
      <c r="S930" s="183" t="s">
        <v>222</v>
      </c>
      <c r="T930" s="184"/>
      <c r="U930" s="185"/>
      <c r="V930" s="186" t="s">
        <v>98</v>
      </c>
      <c r="W930" s="183" t="s">
        <v>226</v>
      </c>
      <c r="X930" s="186"/>
      <c r="Y930" s="183"/>
      <c r="Z930" s="187"/>
      <c r="AA930" s="187"/>
      <c r="AB930" s="187"/>
      <c r="AC930" s="187"/>
      <c r="AD930" s="187"/>
      <c r="AE930" s="187"/>
      <c r="AF930" s="187"/>
      <c r="AG930" s="193"/>
      <c r="AH930" s="194"/>
      <c r="AI930" s="189"/>
      <c r="AJ930" s="189"/>
      <c r="AK930" s="190"/>
      <c r="AL930" s="1286"/>
      <c r="AM930" s="1287"/>
      <c r="AN930" s="1287"/>
      <c r="AO930" s="1288"/>
    </row>
    <row r="931" spans="1:41" ht="19.5" customHeight="1">
      <c r="A931" s="135" t="s">
        <v>196</v>
      </c>
      <c r="B931" s="135" t="s">
        <v>132</v>
      </c>
      <c r="C931" s="135" t="s">
        <v>196</v>
      </c>
      <c r="D931" s="135" t="s">
        <v>196</v>
      </c>
      <c r="E931" s="135" t="s">
        <v>132</v>
      </c>
      <c r="F931" s="135" t="s">
        <v>196</v>
      </c>
      <c r="G931" s="135" t="s">
        <v>196</v>
      </c>
      <c r="H931" s="135" t="s">
        <v>196</v>
      </c>
      <c r="I931" s="135" t="s">
        <v>196</v>
      </c>
      <c r="J931" s="176"/>
      <c r="K931" s="177"/>
      <c r="L931" s="178"/>
      <c r="M931" s="179"/>
      <c r="N931" s="160"/>
      <c r="O931" s="180"/>
      <c r="P931" s="191"/>
      <c r="Q931" s="181" t="s">
        <v>227</v>
      </c>
      <c r="R931" s="237" t="s">
        <v>98</v>
      </c>
      <c r="S931" s="199" t="s">
        <v>222</v>
      </c>
      <c r="T931" s="238"/>
      <c r="U931" s="266"/>
      <c r="V931" s="239" t="s">
        <v>98</v>
      </c>
      <c r="W931" s="199" t="s">
        <v>226</v>
      </c>
      <c r="X931" s="239"/>
      <c r="Y931" s="199"/>
      <c r="Z931" s="250"/>
      <c r="AA931" s="250"/>
      <c r="AB931" s="250"/>
      <c r="AC931" s="250"/>
      <c r="AD931" s="250"/>
      <c r="AE931" s="250"/>
      <c r="AF931" s="250"/>
      <c r="AG931" s="257"/>
      <c r="AH931" s="150"/>
      <c r="AI931" s="158"/>
      <c r="AJ931" s="189"/>
      <c r="AK931" s="190"/>
      <c r="AL931" s="1276"/>
      <c r="AM931" s="1277"/>
      <c r="AN931" s="1277"/>
      <c r="AO931" s="1278"/>
    </row>
    <row r="932" spans="1:41" ht="18.75" customHeight="1">
      <c r="A932" s="135" t="s">
        <v>196</v>
      </c>
      <c r="B932" s="135" t="s">
        <v>132</v>
      </c>
      <c r="C932" s="135" t="s">
        <v>196</v>
      </c>
      <c r="D932" s="135" t="s">
        <v>196</v>
      </c>
      <c r="E932" s="135" t="s">
        <v>132</v>
      </c>
      <c r="F932" s="135" t="s">
        <v>196</v>
      </c>
      <c r="G932" s="135" t="s">
        <v>196</v>
      </c>
      <c r="H932" s="135" t="s">
        <v>196</v>
      </c>
      <c r="I932" s="135" t="s">
        <v>196</v>
      </c>
      <c r="J932" s="176"/>
      <c r="K932" s="177"/>
      <c r="L932" s="178"/>
      <c r="M932" s="179"/>
      <c r="N932" s="160"/>
      <c r="O932" s="180"/>
      <c r="P932" s="160"/>
      <c r="Q932" s="198" t="s">
        <v>99</v>
      </c>
      <c r="R932" s="182" t="s">
        <v>98</v>
      </c>
      <c r="S932" s="183" t="s">
        <v>217</v>
      </c>
      <c r="T932" s="184"/>
      <c r="U932" s="186" t="s">
        <v>98</v>
      </c>
      <c r="V932" s="183" t="s">
        <v>232</v>
      </c>
      <c r="W932" s="204"/>
      <c r="X932" s="187"/>
      <c r="Y932" s="187"/>
      <c r="Z932" s="187"/>
      <c r="AA932" s="187"/>
      <c r="AB932" s="187"/>
      <c r="AC932" s="187"/>
      <c r="AD932" s="187"/>
      <c r="AE932" s="187"/>
      <c r="AF932" s="187"/>
      <c r="AG932" s="193"/>
      <c r="AH932" s="194"/>
      <c r="AI932" s="189"/>
      <c r="AJ932" s="189"/>
      <c r="AK932" s="190"/>
      <c r="AL932" s="1276"/>
      <c r="AM932" s="1277"/>
      <c r="AN932" s="1277"/>
      <c r="AO932" s="1278"/>
    </row>
    <row r="933" spans="1:41" ht="18.75" customHeight="1">
      <c r="A933" s="135" t="s">
        <v>196</v>
      </c>
      <c r="B933" s="135" t="s">
        <v>132</v>
      </c>
      <c r="C933" s="135" t="s">
        <v>196</v>
      </c>
      <c r="D933" s="135" t="s">
        <v>196</v>
      </c>
      <c r="E933" s="135" t="s">
        <v>132</v>
      </c>
      <c r="F933" s="135" t="s">
        <v>196</v>
      </c>
      <c r="G933" s="135" t="s">
        <v>196</v>
      </c>
      <c r="H933" s="135" t="s">
        <v>196</v>
      </c>
      <c r="I933" s="135" t="s">
        <v>196</v>
      </c>
      <c r="J933" s="176"/>
      <c r="K933" s="177"/>
      <c r="L933" s="178"/>
      <c r="M933" s="179"/>
      <c r="N933" s="160"/>
      <c r="O933" s="180"/>
      <c r="P933" s="160"/>
      <c r="Q933" s="198" t="s">
        <v>487</v>
      </c>
      <c r="R933" s="182" t="s">
        <v>98</v>
      </c>
      <c r="S933" s="183" t="s">
        <v>217</v>
      </c>
      <c r="T933" s="184"/>
      <c r="U933" s="186" t="s">
        <v>98</v>
      </c>
      <c r="V933" s="183" t="s">
        <v>232</v>
      </c>
      <c r="W933" s="204"/>
      <c r="X933" s="187"/>
      <c r="Y933" s="187"/>
      <c r="Z933" s="187"/>
      <c r="AA933" s="187"/>
      <c r="AB933" s="187"/>
      <c r="AC933" s="187"/>
      <c r="AD933" s="187"/>
      <c r="AE933" s="187"/>
      <c r="AF933" s="187"/>
      <c r="AG933" s="193"/>
      <c r="AH933" s="194"/>
      <c r="AI933" s="189"/>
      <c r="AJ933" s="189"/>
      <c r="AK933" s="190"/>
      <c r="AL933" s="1276"/>
      <c r="AM933" s="1277"/>
      <c r="AN933" s="1277"/>
      <c r="AO933" s="1278"/>
    </row>
    <row r="934" spans="1:41" ht="18.75" customHeight="1">
      <c r="A934" s="135" t="s">
        <v>196</v>
      </c>
      <c r="B934" s="135" t="s">
        <v>132</v>
      </c>
      <c r="C934" s="135" t="s">
        <v>196</v>
      </c>
      <c r="D934" s="135" t="s">
        <v>196</v>
      </c>
      <c r="E934" s="135" t="s">
        <v>132</v>
      </c>
      <c r="F934" s="135" t="s">
        <v>196</v>
      </c>
      <c r="G934" s="135" t="s">
        <v>196</v>
      </c>
      <c r="H934" s="135" t="s">
        <v>196</v>
      </c>
      <c r="I934" s="135" t="s">
        <v>196</v>
      </c>
      <c r="J934" s="157"/>
      <c r="K934" s="177"/>
      <c r="L934" s="178"/>
      <c r="M934" s="157"/>
      <c r="N934" s="160"/>
      <c r="O934" s="180"/>
      <c r="P934" s="160"/>
      <c r="Q934" s="198" t="s">
        <v>406</v>
      </c>
      <c r="R934" s="182" t="s">
        <v>98</v>
      </c>
      <c r="S934" s="183" t="s">
        <v>285</v>
      </c>
      <c r="T934" s="184"/>
      <c r="U934" s="185"/>
      <c r="V934" s="186" t="s">
        <v>98</v>
      </c>
      <c r="W934" s="183" t="s">
        <v>286</v>
      </c>
      <c r="X934" s="187"/>
      <c r="Y934" s="187"/>
      <c r="Z934" s="187"/>
      <c r="AA934" s="187"/>
      <c r="AB934" s="187"/>
      <c r="AC934" s="187"/>
      <c r="AD934" s="187"/>
      <c r="AE934" s="187"/>
      <c r="AF934" s="187"/>
      <c r="AG934" s="193"/>
      <c r="AH934" s="194"/>
      <c r="AI934" s="189"/>
      <c r="AJ934" s="189"/>
      <c r="AK934" s="190"/>
      <c r="AL934" s="1276"/>
      <c r="AM934" s="1277"/>
      <c r="AN934" s="1277"/>
      <c r="AO934" s="1278"/>
    </row>
    <row r="935" spans="1:41" ht="19.5" customHeight="1">
      <c r="A935" s="135" t="s">
        <v>196</v>
      </c>
      <c r="B935" s="135" t="s">
        <v>132</v>
      </c>
      <c r="C935" s="135" t="s">
        <v>196</v>
      </c>
      <c r="D935" s="135" t="s">
        <v>196</v>
      </c>
      <c r="E935" s="135" t="s">
        <v>132</v>
      </c>
      <c r="F935" s="135" t="s">
        <v>196</v>
      </c>
      <c r="G935" s="135" t="s">
        <v>196</v>
      </c>
      <c r="H935" s="135" t="s">
        <v>196</v>
      </c>
      <c r="I935" s="135" t="s">
        <v>196</v>
      </c>
      <c r="J935" s="176"/>
      <c r="K935" s="177"/>
      <c r="L935" s="178"/>
      <c r="M935" s="157"/>
      <c r="N935" s="160"/>
      <c r="O935" s="180"/>
      <c r="P935" s="191"/>
      <c r="Q935" s="192" t="s">
        <v>50</v>
      </c>
      <c r="R935" s="182" t="s">
        <v>98</v>
      </c>
      <c r="S935" s="183" t="s">
        <v>217</v>
      </c>
      <c r="T935" s="183"/>
      <c r="U935" s="186" t="s">
        <v>98</v>
      </c>
      <c r="V935" s="183" t="s">
        <v>232</v>
      </c>
      <c r="W935" s="183"/>
      <c r="X935" s="187"/>
      <c r="Y935" s="183"/>
      <c r="Z935" s="187"/>
      <c r="AA935" s="187"/>
      <c r="AB935" s="187"/>
      <c r="AC935" s="187"/>
      <c r="AD935" s="187"/>
      <c r="AE935" s="187"/>
      <c r="AF935" s="187"/>
      <c r="AG935" s="193"/>
      <c r="AH935" s="189"/>
      <c r="AI935" s="189"/>
      <c r="AJ935" s="189"/>
      <c r="AK935" s="190"/>
      <c r="AL935" s="1276"/>
      <c r="AM935" s="1277"/>
      <c r="AN935" s="1277"/>
      <c r="AO935" s="1278"/>
    </row>
    <row r="936" spans="1:41" ht="18.75" customHeight="1">
      <c r="A936" s="135" t="s">
        <v>196</v>
      </c>
      <c r="B936" s="135" t="s">
        <v>132</v>
      </c>
      <c r="C936" s="135" t="s">
        <v>196</v>
      </c>
      <c r="D936" s="135" t="s">
        <v>196</v>
      </c>
      <c r="E936" s="135" t="s">
        <v>132</v>
      </c>
      <c r="F936" s="135" t="s">
        <v>196</v>
      </c>
      <c r="G936" s="135" t="s">
        <v>196</v>
      </c>
      <c r="H936" s="135" t="s">
        <v>196</v>
      </c>
      <c r="I936" s="135" t="s">
        <v>196</v>
      </c>
      <c r="J936" s="176"/>
      <c r="K936" s="177"/>
      <c r="L936" s="178"/>
      <c r="M936" s="179"/>
      <c r="N936" s="160"/>
      <c r="O936" s="180"/>
      <c r="P936" s="160"/>
      <c r="Q936" s="198" t="s">
        <v>309</v>
      </c>
      <c r="R936" s="182" t="s">
        <v>98</v>
      </c>
      <c r="S936" s="183" t="s">
        <v>217</v>
      </c>
      <c r="T936" s="184"/>
      <c r="U936" s="186" t="s">
        <v>98</v>
      </c>
      <c r="V936" s="183" t="s">
        <v>232</v>
      </c>
      <c r="W936" s="204"/>
      <c r="X936" s="187"/>
      <c r="Y936" s="187"/>
      <c r="Z936" s="187"/>
      <c r="AA936" s="187"/>
      <c r="AB936" s="187"/>
      <c r="AC936" s="187"/>
      <c r="AD936" s="187"/>
      <c r="AE936" s="187"/>
      <c r="AF936" s="187"/>
      <c r="AG936" s="193"/>
      <c r="AH936" s="194"/>
      <c r="AI936" s="189"/>
      <c r="AJ936" s="189"/>
      <c r="AK936" s="190"/>
      <c r="AL936" s="1276"/>
      <c r="AM936" s="1277"/>
      <c r="AN936" s="1277"/>
      <c r="AO936" s="1278"/>
    </row>
    <row r="937" spans="1:41" ht="18.75" customHeight="1">
      <c r="A937" s="135" t="s">
        <v>196</v>
      </c>
      <c r="B937" s="135" t="s">
        <v>132</v>
      </c>
      <c r="C937" s="135" t="s">
        <v>196</v>
      </c>
      <c r="D937" s="135" t="s">
        <v>196</v>
      </c>
      <c r="E937" s="135" t="s">
        <v>132</v>
      </c>
      <c r="F937" s="135" t="s">
        <v>196</v>
      </c>
      <c r="G937" s="135" t="s">
        <v>196</v>
      </c>
      <c r="H937" s="135" t="s">
        <v>196</v>
      </c>
      <c r="I937" s="135" t="s">
        <v>196</v>
      </c>
      <c r="J937" s="157" t="s">
        <v>98</v>
      </c>
      <c r="K937" s="177">
        <v>25</v>
      </c>
      <c r="L937" s="178" t="s">
        <v>492</v>
      </c>
      <c r="M937" s="157" t="s">
        <v>98</v>
      </c>
      <c r="N937" s="160" t="s">
        <v>430</v>
      </c>
      <c r="O937" s="180"/>
      <c r="P937" s="160"/>
      <c r="Q937" s="198" t="s">
        <v>418</v>
      </c>
      <c r="R937" s="182" t="s">
        <v>98</v>
      </c>
      <c r="S937" s="183" t="s">
        <v>217</v>
      </c>
      <c r="T937" s="183"/>
      <c r="U937" s="186" t="s">
        <v>98</v>
      </c>
      <c r="V937" s="183" t="s">
        <v>229</v>
      </c>
      <c r="W937" s="183"/>
      <c r="X937" s="186" t="s">
        <v>98</v>
      </c>
      <c r="Y937" s="183" t="s">
        <v>230</v>
      </c>
      <c r="Z937" s="187"/>
      <c r="AA937" s="187"/>
      <c r="AB937" s="187"/>
      <c r="AC937" s="187"/>
      <c r="AD937" s="187"/>
      <c r="AE937" s="187"/>
      <c r="AF937" s="187"/>
      <c r="AG937" s="193"/>
      <c r="AH937" s="194"/>
      <c r="AI937" s="189"/>
      <c r="AJ937" s="189"/>
      <c r="AK937" s="190"/>
      <c r="AL937" s="1276"/>
      <c r="AM937" s="1277"/>
      <c r="AN937" s="1277"/>
      <c r="AO937" s="1278"/>
    </row>
    <row r="938" spans="1:41" ht="18.75" customHeight="1">
      <c r="A938" s="135" t="s">
        <v>196</v>
      </c>
      <c r="B938" s="135" t="s">
        <v>132</v>
      </c>
      <c r="C938" s="135" t="s">
        <v>196</v>
      </c>
      <c r="D938" s="135" t="s">
        <v>196</v>
      </c>
      <c r="E938" s="135" t="s">
        <v>132</v>
      </c>
      <c r="F938" s="135" t="s">
        <v>196</v>
      </c>
      <c r="G938" s="135" t="s">
        <v>196</v>
      </c>
      <c r="H938" s="135" t="s">
        <v>196</v>
      </c>
      <c r="I938" s="135" t="s">
        <v>196</v>
      </c>
      <c r="J938" s="176"/>
      <c r="K938" s="177"/>
      <c r="L938" s="178"/>
      <c r="M938" s="157" t="s">
        <v>98</v>
      </c>
      <c r="N938" s="160" t="s">
        <v>431</v>
      </c>
      <c r="O938" s="180"/>
      <c r="P938" s="160"/>
      <c r="Q938" s="201" t="s">
        <v>255</v>
      </c>
      <c r="R938" s="182" t="s">
        <v>98</v>
      </c>
      <c r="S938" s="183" t="s">
        <v>217</v>
      </c>
      <c r="T938" s="183"/>
      <c r="U938" s="186" t="s">
        <v>98</v>
      </c>
      <c r="V938" s="183" t="s">
        <v>229</v>
      </c>
      <c r="W938" s="183"/>
      <c r="X938" s="186" t="s">
        <v>98</v>
      </c>
      <c r="Y938" s="183" t="s">
        <v>230</v>
      </c>
      <c r="Z938" s="187"/>
      <c r="AA938" s="187"/>
      <c r="AB938" s="187"/>
      <c r="AC938" s="187"/>
      <c r="AD938" s="202"/>
      <c r="AE938" s="202"/>
      <c r="AF938" s="202"/>
      <c r="AG938" s="203"/>
      <c r="AH938" s="194"/>
      <c r="AI938" s="189"/>
      <c r="AJ938" s="189"/>
      <c r="AK938" s="190"/>
      <c r="AL938" s="1276"/>
      <c r="AM938" s="1277"/>
      <c r="AN938" s="1277"/>
      <c r="AO938" s="1278"/>
    </row>
    <row r="939" spans="1:41" ht="18.75" customHeight="1">
      <c r="A939" s="135" t="s">
        <v>196</v>
      </c>
      <c r="B939" s="135" t="s">
        <v>132</v>
      </c>
      <c r="C939" s="135" t="s">
        <v>196</v>
      </c>
      <c r="D939" s="135" t="s">
        <v>196</v>
      </c>
      <c r="E939" s="135" t="s">
        <v>132</v>
      </c>
      <c r="F939" s="135" t="s">
        <v>196</v>
      </c>
      <c r="G939" s="135" t="s">
        <v>196</v>
      </c>
      <c r="H939" s="135" t="s">
        <v>196</v>
      </c>
      <c r="I939" s="135" t="s">
        <v>196</v>
      </c>
      <c r="J939" s="176"/>
      <c r="K939" s="177"/>
      <c r="L939" s="178"/>
      <c r="M939" s="179"/>
      <c r="N939" s="160"/>
      <c r="O939" s="180"/>
      <c r="P939" s="160"/>
      <c r="Q939" s="198" t="s">
        <v>69</v>
      </c>
      <c r="R939" s="182" t="s">
        <v>98</v>
      </c>
      <c r="S939" s="183" t="s">
        <v>217</v>
      </c>
      <c r="T939" s="183"/>
      <c r="U939" s="186" t="s">
        <v>98</v>
      </c>
      <c r="V939" s="183" t="s">
        <v>258</v>
      </c>
      <c r="W939" s="183"/>
      <c r="X939" s="186" t="s">
        <v>98</v>
      </c>
      <c r="Y939" s="183" t="s">
        <v>315</v>
      </c>
      <c r="Z939" s="204"/>
      <c r="AA939" s="186" t="s">
        <v>98</v>
      </c>
      <c r="AB939" s="183" t="s">
        <v>259</v>
      </c>
      <c r="AC939" s="183"/>
      <c r="AD939" s="204"/>
      <c r="AE939" s="204"/>
      <c r="AF939" s="204"/>
      <c r="AG939" s="247"/>
      <c r="AH939" s="194"/>
      <c r="AI939" s="189"/>
      <c r="AJ939" s="189"/>
      <c r="AK939" s="190"/>
      <c r="AL939" s="1276"/>
      <c r="AM939" s="1277"/>
      <c r="AN939" s="1277"/>
      <c r="AO939" s="1278"/>
    </row>
    <row r="940" spans="1:41" ht="18.75" customHeight="1">
      <c r="A940" s="135" t="s">
        <v>196</v>
      </c>
      <c r="B940" s="135" t="s">
        <v>132</v>
      </c>
      <c r="C940" s="135" t="s">
        <v>196</v>
      </c>
      <c r="D940" s="135" t="s">
        <v>196</v>
      </c>
      <c r="E940" s="135" t="s">
        <v>132</v>
      </c>
      <c r="F940" s="135" t="s">
        <v>196</v>
      </c>
      <c r="G940" s="135" t="s">
        <v>196</v>
      </c>
      <c r="H940" s="135" t="s">
        <v>196</v>
      </c>
      <c r="I940" s="135" t="s">
        <v>196</v>
      </c>
      <c r="J940" s="176"/>
      <c r="K940" s="177"/>
      <c r="L940" s="178"/>
      <c r="M940" s="179"/>
      <c r="N940" s="160"/>
      <c r="O940" s="180"/>
      <c r="P940" s="160"/>
      <c r="Q940" s="1257" t="s">
        <v>414</v>
      </c>
      <c r="R940" s="1291" t="s">
        <v>98</v>
      </c>
      <c r="S940" s="1292" t="s">
        <v>217</v>
      </c>
      <c r="T940" s="1292"/>
      <c r="U940" s="1293" t="s">
        <v>98</v>
      </c>
      <c r="V940" s="1292" t="s">
        <v>232</v>
      </c>
      <c r="W940" s="1292"/>
      <c r="X940" s="206"/>
      <c r="Y940" s="206"/>
      <c r="Z940" s="206"/>
      <c r="AA940" s="206"/>
      <c r="AB940" s="206"/>
      <c r="AC940" s="206"/>
      <c r="AD940" s="206"/>
      <c r="AE940" s="206"/>
      <c r="AF940" s="206"/>
      <c r="AG940" s="251"/>
      <c r="AH940" s="194"/>
      <c r="AI940" s="189"/>
      <c r="AJ940" s="189"/>
      <c r="AK940" s="190"/>
      <c r="AL940" s="1276"/>
      <c r="AM940" s="1277"/>
      <c r="AN940" s="1277"/>
      <c r="AO940" s="1278"/>
    </row>
    <row r="941" spans="1:41" ht="18.75" customHeight="1">
      <c r="A941" s="135" t="s">
        <v>196</v>
      </c>
      <c r="B941" s="135" t="s">
        <v>132</v>
      </c>
      <c r="C941" s="135" t="s">
        <v>196</v>
      </c>
      <c r="D941" s="135" t="s">
        <v>196</v>
      </c>
      <c r="E941" s="135" t="s">
        <v>132</v>
      </c>
      <c r="F941" s="135" t="s">
        <v>196</v>
      </c>
      <c r="G941" s="135" t="s">
        <v>196</v>
      </c>
      <c r="H941" s="135" t="s">
        <v>196</v>
      </c>
      <c r="I941" s="135" t="s">
        <v>196</v>
      </c>
      <c r="J941" s="176"/>
      <c r="K941" s="177"/>
      <c r="L941" s="178"/>
      <c r="M941" s="179"/>
      <c r="N941" s="160"/>
      <c r="O941" s="180"/>
      <c r="P941" s="160"/>
      <c r="Q941" s="1279"/>
      <c r="R941" s="1291"/>
      <c r="S941" s="1292"/>
      <c r="T941" s="1292"/>
      <c r="U941" s="1293"/>
      <c r="V941" s="1292"/>
      <c r="W941" s="1292"/>
      <c r="X941" s="199"/>
      <c r="Y941" s="199"/>
      <c r="Z941" s="199"/>
      <c r="AA941" s="199"/>
      <c r="AB941" s="199"/>
      <c r="AC941" s="199"/>
      <c r="AD941" s="199"/>
      <c r="AE941" s="199"/>
      <c r="AF941" s="199"/>
      <c r="AG941" s="252"/>
      <c r="AH941" s="194"/>
      <c r="AI941" s="189"/>
      <c r="AJ941" s="189"/>
      <c r="AK941" s="190"/>
      <c r="AL941" s="1276"/>
      <c r="AM941" s="1277"/>
      <c r="AN941" s="1277"/>
      <c r="AO941" s="1278"/>
    </row>
    <row r="942" spans="1:41" ht="18.75" customHeight="1">
      <c r="A942" s="135" t="s">
        <v>196</v>
      </c>
      <c r="B942" s="135" t="s">
        <v>132</v>
      </c>
      <c r="C942" s="135" t="s">
        <v>196</v>
      </c>
      <c r="D942" s="135" t="s">
        <v>196</v>
      </c>
      <c r="E942" s="135" t="s">
        <v>132</v>
      </c>
      <c r="F942" s="135" t="s">
        <v>196</v>
      </c>
      <c r="G942" s="135" t="s">
        <v>196</v>
      </c>
      <c r="H942" s="135" t="s">
        <v>196</v>
      </c>
      <c r="I942" s="135" t="s">
        <v>196</v>
      </c>
      <c r="J942" s="176"/>
      <c r="K942" s="177"/>
      <c r="L942" s="178"/>
      <c r="M942" s="179"/>
      <c r="N942" s="160"/>
      <c r="O942" s="180"/>
      <c r="P942" s="191"/>
      <c r="Q942" s="1257" t="s">
        <v>260</v>
      </c>
      <c r="R942" s="205" t="s">
        <v>98</v>
      </c>
      <c r="S942" s="206" t="s">
        <v>217</v>
      </c>
      <c r="T942" s="206"/>
      <c r="U942" s="207"/>
      <c r="V942" s="208"/>
      <c r="W942" s="208"/>
      <c r="X942" s="207"/>
      <c r="Y942" s="208"/>
      <c r="Z942" s="209"/>
      <c r="AA942" s="207"/>
      <c r="AB942" s="208"/>
      <c r="AC942" s="209"/>
      <c r="AD942" s="210" t="s">
        <v>98</v>
      </c>
      <c r="AE942" s="206" t="s">
        <v>261</v>
      </c>
      <c r="AF942" s="202"/>
      <c r="AG942" s="203"/>
      <c r="AH942" s="189"/>
      <c r="AI942" s="189"/>
      <c r="AJ942" s="189"/>
      <c r="AK942" s="190"/>
      <c r="AL942" s="1276"/>
      <c r="AM942" s="1277"/>
      <c r="AN942" s="1277"/>
      <c r="AO942" s="1278"/>
    </row>
    <row r="943" spans="1:41" ht="18.75" customHeight="1">
      <c r="A943" s="135" t="s">
        <v>196</v>
      </c>
      <c r="B943" s="135" t="s">
        <v>132</v>
      </c>
      <c r="C943" s="135" t="s">
        <v>196</v>
      </c>
      <c r="D943" s="135" t="s">
        <v>196</v>
      </c>
      <c r="E943" s="135" t="s">
        <v>132</v>
      </c>
      <c r="F943" s="135" t="s">
        <v>196</v>
      </c>
      <c r="G943" s="135" t="s">
        <v>196</v>
      </c>
      <c r="H943" s="135" t="s">
        <v>196</v>
      </c>
      <c r="I943" s="135" t="s">
        <v>196</v>
      </c>
      <c r="J943" s="176"/>
      <c r="K943" s="177"/>
      <c r="L943" s="178"/>
      <c r="M943" s="179"/>
      <c r="N943" s="160"/>
      <c r="O943" s="180"/>
      <c r="P943" s="191"/>
      <c r="Q943" s="1258"/>
      <c r="R943" s="157" t="s">
        <v>98</v>
      </c>
      <c r="S943" s="158" t="s">
        <v>262</v>
      </c>
      <c r="T943" s="158"/>
      <c r="U943" s="150"/>
      <c r="V943" s="150" t="s">
        <v>98</v>
      </c>
      <c r="W943" s="158" t="s">
        <v>263</v>
      </c>
      <c r="X943" s="150"/>
      <c r="Y943" s="150"/>
      <c r="Z943" s="150" t="s">
        <v>98</v>
      </c>
      <c r="AA943" s="158" t="s">
        <v>264</v>
      </c>
      <c r="AB943" s="137"/>
      <c r="AC943" s="158"/>
      <c r="AD943" s="150" t="s">
        <v>98</v>
      </c>
      <c r="AE943" s="158" t="s">
        <v>265</v>
      </c>
      <c r="AF943" s="211"/>
      <c r="AG943" s="212"/>
      <c r="AH943" s="189"/>
      <c r="AI943" s="189"/>
      <c r="AJ943" s="189"/>
      <c r="AK943" s="190"/>
      <c r="AL943" s="1276"/>
      <c r="AM943" s="1277"/>
      <c r="AN943" s="1277"/>
      <c r="AO943" s="1278"/>
    </row>
    <row r="944" spans="1:41" ht="18.75" customHeight="1">
      <c r="A944" s="135" t="s">
        <v>196</v>
      </c>
      <c r="B944" s="135" t="s">
        <v>132</v>
      </c>
      <c r="C944" s="135" t="s">
        <v>196</v>
      </c>
      <c r="D944" s="135" t="s">
        <v>196</v>
      </c>
      <c r="E944" s="135" t="s">
        <v>132</v>
      </c>
      <c r="F944" s="135" t="s">
        <v>196</v>
      </c>
      <c r="G944" s="135" t="s">
        <v>196</v>
      </c>
      <c r="H944" s="135" t="s">
        <v>196</v>
      </c>
      <c r="I944" s="135" t="s">
        <v>196</v>
      </c>
      <c r="J944" s="176"/>
      <c r="K944" s="177"/>
      <c r="L944" s="178"/>
      <c r="M944" s="179"/>
      <c r="N944" s="160"/>
      <c r="O944" s="180"/>
      <c r="P944" s="191"/>
      <c r="Q944" s="1258"/>
      <c r="R944" s="157" t="s">
        <v>98</v>
      </c>
      <c r="S944" s="158" t="s">
        <v>266</v>
      </c>
      <c r="T944" s="158"/>
      <c r="U944" s="150"/>
      <c r="V944" s="150" t="s">
        <v>98</v>
      </c>
      <c r="W944" s="158" t="s">
        <v>267</v>
      </c>
      <c r="X944" s="150"/>
      <c r="Y944" s="150"/>
      <c r="Z944" s="150" t="s">
        <v>98</v>
      </c>
      <c r="AA944" s="158" t="s">
        <v>268</v>
      </c>
      <c r="AB944" s="137"/>
      <c r="AC944" s="158"/>
      <c r="AD944" s="150" t="s">
        <v>98</v>
      </c>
      <c r="AE944" s="158" t="s">
        <v>269</v>
      </c>
      <c r="AF944" s="211"/>
      <c r="AG944" s="212"/>
      <c r="AH944" s="189"/>
      <c r="AI944" s="189"/>
      <c r="AJ944" s="189"/>
      <c r="AK944" s="190"/>
      <c r="AL944" s="1276"/>
      <c r="AM944" s="1277"/>
      <c r="AN944" s="1277"/>
      <c r="AO944" s="1278"/>
    </row>
    <row r="945" spans="1:42" ht="18.75" customHeight="1">
      <c r="A945" s="135" t="s">
        <v>196</v>
      </c>
      <c r="B945" s="135" t="s">
        <v>132</v>
      </c>
      <c r="C945" s="135" t="s">
        <v>196</v>
      </c>
      <c r="D945" s="135" t="s">
        <v>196</v>
      </c>
      <c r="E945" s="135" t="s">
        <v>132</v>
      </c>
      <c r="F945" s="135" t="s">
        <v>196</v>
      </c>
      <c r="G945" s="135" t="s">
        <v>196</v>
      </c>
      <c r="H945" s="135" t="s">
        <v>196</v>
      </c>
      <c r="I945" s="135" t="s">
        <v>196</v>
      </c>
      <c r="J945" s="176"/>
      <c r="K945" s="177"/>
      <c r="L945" s="178"/>
      <c r="M945" s="179"/>
      <c r="N945" s="160"/>
      <c r="O945" s="180"/>
      <c r="P945" s="191"/>
      <c r="Q945" s="1258"/>
      <c r="R945" s="157" t="s">
        <v>98</v>
      </c>
      <c r="S945" s="158" t="s">
        <v>270</v>
      </c>
      <c r="T945" s="158"/>
      <c r="U945" s="150"/>
      <c r="V945" s="150" t="s">
        <v>98</v>
      </c>
      <c r="W945" s="158" t="s">
        <v>271</v>
      </c>
      <c r="X945" s="150"/>
      <c r="Y945" s="150"/>
      <c r="Z945" s="150" t="s">
        <v>98</v>
      </c>
      <c r="AA945" s="158" t="s">
        <v>272</v>
      </c>
      <c r="AB945" s="137"/>
      <c r="AC945" s="158"/>
      <c r="AD945" s="150" t="s">
        <v>98</v>
      </c>
      <c r="AE945" s="158" t="s">
        <v>273</v>
      </c>
      <c r="AF945" s="211"/>
      <c r="AG945" s="212"/>
      <c r="AH945" s="189"/>
      <c r="AI945" s="189"/>
      <c r="AJ945" s="189"/>
      <c r="AK945" s="190"/>
      <c r="AL945" s="1276"/>
      <c r="AM945" s="1277"/>
      <c r="AN945" s="1277"/>
      <c r="AO945" s="1278"/>
    </row>
    <row r="946" spans="1:42" ht="18.75" customHeight="1">
      <c r="A946" s="135" t="s">
        <v>196</v>
      </c>
      <c r="B946" s="135" t="s">
        <v>132</v>
      </c>
      <c r="C946" s="135" t="s">
        <v>196</v>
      </c>
      <c r="D946" s="135" t="s">
        <v>196</v>
      </c>
      <c r="E946" s="135" t="s">
        <v>132</v>
      </c>
      <c r="F946" s="135" t="s">
        <v>196</v>
      </c>
      <c r="G946" s="135" t="s">
        <v>196</v>
      </c>
      <c r="H946" s="135" t="s">
        <v>196</v>
      </c>
      <c r="I946" s="135" t="s">
        <v>196</v>
      </c>
      <c r="J946" s="176"/>
      <c r="K946" s="177"/>
      <c r="L946" s="178"/>
      <c r="M946" s="179"/>
      <c r="N946" s="160"/>
      <c r="O946" s="180"/>
      <c r="P946" s="191"/>
      <c r="Q946" s="1258"/>
      <c r="R946" s="157" t="s">
        <v>98</v>
      </c>
      <c r="S946" s="158" t="s">
        <v>274</v>
      </c>
      <c r="T946" s="158"/>
      <c r="U946" s="150"/>
      <c r="V946" s="150" t="s">
        <v>98</v>
      </c>
      <c r="W946" s="158" t="s">
        <v>275</v>
      </c>
      <c r="X946" s="150"/>
      <c r="Y946" s="150"/>
      <c r="Z946" s="150" t="s">
        <v>98</v>
      </c>
      <c r="AA946" s="158" t="s">
        <v>276</v>
      </c>
      <c r="AB946" s="137"/>
      <c r="AC946" s="158"/>
      <c r="AD946" s="150" t="s">
        <v>98</v>
      </c>
      <c r="AE946" s="158" t="s">
        <v>277</v>
      </c>
      <c r="AF946" s="211"/>
      <c r="AG946" s="212"/>
      <c r="AH946" s="189"/>
      <c r="AI946" s="189"/>
      <c r="AJ946" s="189"/>
      <c r="AK946" s="190"/>
      <c r="AL946" s="1276"/>
      <c r="AM946" s="1277"/>
      <c r="AN946" s="1277"/>
      <c r="AO946" s="1278"/>
    </row>
    <row r="947" spans="1:42" ht="18.75" customHeight="1">
      <c r="A947" s="155" t="s">
        <v>196</v>
      </c>
      <c r="B947" s="155" t="s">
        <v>132</v>
      </c>
      <c r="C947" s="155" t="s">
        <v>196</v>
      </c>
      <c r="D947" s="155" t="s">
        <v>196</v>
      </c>
      <c r="E947" s="155" t="s">
        <v>132</v>
      </c>
      <c r="F947" s="155" t="s">
        <v>196</v>
      </c>
      <c r="G947" s="155" t="s">
        <v>196</v>
      </c>
      <c r="H947" s="155" t="s">
        <v>196</v>
      </c>
      <c r="I947" s="156" t="s">
        <v>196</v>
      </c>
      <c r="J947" s="176"/>
      <c r="K947" s="177"/>
      <c r="L947" s="178"/>
      <c r="M947" s="179"/>
      <c r="N947" s="160"/>
      <c r="O947" s="180"/>
      <c r="P947" s="191"/>
      <c r="Q947" s="1308"/>
      <c r="R947" s="157" t="s">
        <v>98</v>
      </c>
      <c r="S947" s="158" t="s">
        <v>278</v>
      </c>
      <c r="T947" s="158"/>
      <c r="U947" s="150"/>
      <c r="V947" s="150"/>
      <c r="W947" s="158"/>
      <c r="X947" s="150"/>
      <c r="Y947" s="150"/>
      <c r="Z947" s="150"/>
      <c r="AA947" s="158"/>
      <c r="AB947" s="137"/>
      <c r="AC947" s="158"/>
      <c r="AD947" s="150"/>
      <c r="AE947" s="158"/>
      <c r="AF947" s="211"/>
      <c r="AG947" s="212"/>
      <c r="AH947" s="189"/>
      <c r="AI947" s="189"/>
      <c r="AJ947" s="189"/>
      <c r="AK947" s="190"/>
      <c r="AL947" s="1276"/>
      <c r="AM947" s="1277"/>
      <c r="AN947" s="1277"/>
      <c r="AO947" s="1278"/>
    </row>
    <row r="948" spans="1:42" ht="18.75" hidden="1" customHeight="1">
      <c r="A948" s="135" t="s">
        <v>196</v>
      </c>
      <c r="B948" s="135" t="s">
        <v>132</v>
      </c>
      <c r="C948" s="135" t="s">
        <v>196</v>
      </c>
      <c r="D948" s="135" t="s">
        <v>196</v>
      </c>
      <c r="E948" s="135" t="s">
        <v>196</v>
      </c>
      <c r="F948" s="135" t="s">
        <v>196</v>
      </c>
      <c r="G948" s="135" t="s">
        <v>196</v>
      </c>
      <c r="H948" s="135" t="s">
        <v>196</v>
      </c>
      <c r="I948" s="135" t="s">
        <v>196</v>
      </c>
      <c r="J948" s="161"/>
      <c r="K948" s="162"/>
      <c r="L948" s="163"/>
      <c r="M948" s="164"/>
      <c r="N948" s="230"/>
      <c r="O948" s="164"/>
      <c r="P948" s="153"/>
      <c r="Q948" s="1264" t="s">
        <v>87</v>
      </c>
      <c r="R948" s="174" t="s">
        <v>98</v>
      </c>
      <c r="S948" s="151" t="s">
        <v>282</v>
      </c>
      <c r="T948" s="253"/>
      <c r="U948" s="269"/>
      <c r="V948" s="255" t="s">
        <v>98</v>
      </c>
      <c r="W948" s="151" t="s">
        <v>348</v>
      </c>
      <c r="X948" s="254"/>
      <c r="Y948" s="254"/>
      <c r="Z948" s="255" t="s">
        <v>98</v>
      </c>
      <c r="AA948" s="151" t="s">
        <v>349</v>
      </c>
      <c r="AB948" s="254"/>
      <c r="AC948" s="254"/>
      <c r="AD948" s="255" t="s">
        <v>98</v>
      </c>
      <c r="AE948" s="151" t="s">
        <v>350</v>
      </c>
      <c r="AF948" s="254"/>
      <c r="AG948" s="256"/>
      <c r="AH948" s="255" t="s">
        <v>98</v>
      </c>
      <c r="AI948" s="151" t="s">
        <v>220</v>
      </c>
      <c r="AJ948" s="151"/>
      <c r="AK948" s="175"/>
      <c r="AL948" s="1273"/>
      <c r="AM948" s="1274"/>
      <c r="AN948" s="1274"/>
      <c r="AO948" s="1275"/>
      <c r="AP948" s="283"/>
    </row>
    <row r="949" spans="1:42" ht="18.75" hidden="1" customHeight="1">
      <c r="A949" s="135" t="s">
        <v>196</v>
      </c>
      <c r="B949" s="135" t="s">
        <v>132</v>
      </c>
      <c r="C949" s="135" t="s">
        <v>196</v>
      </c>
      <c r="D949" s="135" t="s">
        <v>196</v>
      </c>
      <c r="E949" s="135" t="s">
        <v>196</v>
      </c>
      <c r="F949" s="135" t="s">
        <v>196</v>
      </c>
      <c r="G949" s="135" t="s">
        <v>196</v>
      </c>
      <c r="H949" s="135" t="s">
        <v>196</v>
      </c>
      <c r="I949" s="135" t="s">
        <v>196</v>
      </c>
      <c r="J949" s="176"/>
      <c r="K949" s="177"/>
      <c r="L949" s="178"/>
      <c r="M949" s="179"/>
      <c r="N949" s="191"/>
      <c r="O949" s="179"/>
      <c r="P949" s="160"/>
      <c r="Q949" s="1265"/>
      <c r="R949" s="237" t="s">
        <v>98</v>
      </c>
      <c r="S949" s="199" t="s">
        <v>351</v>
      </c>
      <c r="T949" s="238"/>
      <c r="U949" s="266"/>
      <c r="V949" s="239" t="s">
        <v>98</v>
      </c>
      <c r="W949" s="199" t="s">
        <v>283</v>
      </c>
      <c r="X949" s="244"/>
      <c r="Y949" s="244"/>
      <c r="Z949" s="244"/>
      <c r="AA949" s="244"/>
      <c r="AB949" s="244"/>
      <c r="AC949" s="244"/>
      <c r="AD949" s="244"/>
      <c r="AE949" s="244"/>
      <c r="AF949" s="244"/>
      <c r="AG949" s="245"/>
      <c r="AH949" s="150" t="s">
        <v>98</v>
      </c>
      <c r="AI949" s="158" t="s">
        <v>224</v>
      </c>
      <c r="AJ949" s="189"/>
      <c r="AK949" s="190"/>
      <c r="AL949" s="1276"/>
      <c r="AM949" s="1277"/>
      <c r="AN949" s="1277"/>
      <c r="AO949" s="1278"/>
      <c r="AP949" s="283"/>
    </row>
    <row r="950" spans="1:42" ht="18.75" hidden="1" customHeight="1">
      <c r="A950" s="135" t="s">
        <v>196</v>
      </c>
      <c r="B950" s="135" t="s">
        <v>132</v>
      </c>
      <c r="C950" s="135" t="s">
        <v>196</v>
      </c>
      <c r="D950" s="135" t="s">
        <v>196</v>
      </c>
      <c r="E950" s="135" t="s">
        <v>196</v>
      </c>
      <c r="F950" s="135" t="s">
        <v>196</v>
      </c>
      <c r="G950" s="135" t="s">
        <v>196</v>
      </c>
      <c r="H950" s="135" t="s">
        <v>196</v>
      </c>
      <c r="I950" s="135" t="s">
        <v>196</v>
      </c>
      <c r="J950" s="176"/>
      <c r="K950" s="177"/>
      <c r="L950" s="178"/>
      <c r="M950" s="179"/>
      <c r="N950" s="191"/>
      <c r="O950" s="179"/>
      <c r="P950" s="160"/>
      <c r="Q950" s="198" t="s">
        <v>216</v>
      </c>
      <c r="R950" s="182" t="s">
        <v>98</v>
      </c>
      <c r="S950" s="183" t="s">
        <v>217</v>
      </c>
      <c r="T950" s="183"/>
      <c r="U950" s="185"/>
      <c r="V950" s="186" t="s">
        <v>98</v>
      </c>
      <c r="W950" s="183" t="s">
        <v>316</v>
      </c>
      <c r="X950" s="183"/>
      <c r="Y950" s="185"/>
      <c r="Z950" s="186" t="s">
        <v>98</v>
      </c>
      <c r="AA950" s="204" t="s">
        <v>317</v>
      </c>
      <c r="AB950" s="204"/>
      <c r="AC950" s="204"/>
      <c r="AD950" s="186" t="s">
        <v>98</v>
      </c>
      <c r="AE950" s="204" t="s">
        <v>318</v>
      </c>
      <c r="AF950" s="187"/>
      <c r="AG950" s="193"/>
      <c r="AH950" s="194"/>
      <c r="AI950" s="189"/>
      <c r="AJ950" s="189"/>
      <c r="AK950" s="190"/>
      <c r="AL950" s="1276"/>
      <c r="AM950" s="1277"/>
      <c r="AN950" s="1277"/>
      <c r="AO950" s="1278"/>
    </row>
    <row r="951" spans="1:42" ht="19.5" hidden="1" customHeight="1">
      <c r="A951" s="135" t="s">
        <v>196</v>
      </c>
      <c r="B951" s="135" t="s">
        <v>132</v>
      </c>
      <c r="C951" s="135" t="s">
        <v>196</v>
      </c>
      <c r="D951" s="135" t="s">
        <v>196</v>
      </c>
      <c r="E951" s="135" t="s">
        <v>196</v>
      </c>
      <c r="F951" s="135" t="s">
        <v>196</v>
      </c>
      <c r="G951" s="135" t="s">
        <v>196</v>
      </c>
      <c r="H951" s="135" t="s">
        <v>196</v>
      </c>
      <c r="I951" s="135" t="s">
        <v>196</v>
      </c>
      <c r="J951" s="176"/>
      <c r="K951" s="177"/>
      <c r="L951" s="178"/>
      <c r="M951" s="179"/>
      <c r="N951" s="160"/>
      <c r="O951" s="180"/>
      <c r="P951" s="191"/>
      <c r="Q951" s="192" t="s">
        <v>225</v>
      </c>
      <c r="R951" s="182" t="s">
        <v>98</v>
      </c>
      <c r="S951" s="183" t="s">
        <v>222</v>
      </c>
      <c r="T951" s="184"/>
      <c r="U951" s="185"/>
      <c r="V951" s="186" t="s">
        <v>98</v>
      </c>
      <c r="W951" s="183" t="s">
        <v>226</v>
      </c>
      <c r="X951" s="186"/>
      <c r="Y951" s="183"/>
      <c r="Z951" s="187"/>
      <c r="AA951" s="187"/>
      <c r="AB951" s="187"/>
      <c r="AC951" s="187"/>
      <c r="AD951" s="187"/>
      <c r="AE951" s="187"/>
      <c r="AF951" s="187"/>
      <c r="AG951" s="193"/>
      <c r="AH951" s="189"/>
      <c r="AI951" s="189"/>
      <c r="AJ951" s="189"/>
      <c r="AK951" s="190"/>
      <c r="AL951" s="1276"/>
      <c r="AM951" s="1277"/>
      <c r="AN951" s="1277"/>
      <c r="AO951" s="1278"/>
    </row>
    <row r="952" spans="1:42" ht="19.5" hidden="1" customHeight="1">
      <c r="A952" s="135" t="s">
        <v>196</v>
      </c>
      <c r="B952" s="135" t="s">
        <v>132</v>
      </c>
      <c r="C952" s="135" t="s">
        <v>196</v>
      </c>
      <c r="D952" s="135" t="s">
        <v>196</v>
      </c>
      <c r="E952" s="135" t="s">
        <v>196</v>
      </c>
      <c r="F952" s="135" t="s">
        <v>196</v>
      </c>
      <c r="G952" s="135" t="s">
        <v>196</v>
      </c>
      <c r="H952" s="135" t="s">
        <v>196</v>
      </c>
      <c r="I952" s="135" t="s">
        <v>196</v>
      </c>
      <c r="J952" s="176"/>
      <c r="K952" s="177"/>
      <c r="L952" s="178"/>
      <c r="M952" s="179"/>
      <c r="N952" s="160"/>
      <c r="O952" s="180"/>
      <c r="P952" s="191"/>
      <c r="Q952" s="192" t="s">
        <v>227</v>
      </c>
      <c r="R952" s="237" t="s">
        <v>98</v>
      </c>
      <c r="S952" s="199" t="s">
        <v>222</v>
      </c>
      <c r="T952" s="238"/>
      <c r="U952" s="266"/>
      <c r="V952" s="239" t="s">
        <v>98</v>
      </c>
      <c r="W952" s="199" t="s">
        <v>226</v>
      </c>
      <c r="X952" s="239"/>
      <c r="Y952" s="199"/>
      <c r="Z952" s="250"/>
      <c r="AA952" s="250"/>
      <c r="AB952" s="250"/>
      <c r="AC952" s="250"/>
      <c r="AD952" s="250"/>
      <c r="AE952" s="250"/>
      <c r="AF952" s="250"/>
      <c r="AG952" s="257"/>
      <c r="AH952" s="150"/>
      <c r="AI952" s="158"/>
      <c r="AJ952" s="189"/>
      <c r="AK952" s="190"/>
      <c r="AL952" s="1276"/>
      <c r="AM952" s="1277"/>
      <c r="AN952" s="1277"/>
      <c r="AO952" s="1278"/>
    </row>
    <row r="953" spans="1:42" ht="18.75" hidden="1" customHeight="1">
      <c r="A953" s="135" t="s">
        <v>196</v>
      </c>
      <c r="B953" s="135" t="s">
        <v>132</v>
      </c>
      <c r="C953" s="135" t="s">
        <v>196</v>
      </c>
      <c r="D953" s="135" t="s">
        <v>196</v>
      </c>
      <c r="E953" s="135" t="s">
        <v>196</v>
      </c>
      <c r="F953" s="135" t="s">
        <v>196</v>
      </c>
      <c r="G953" s="135" t="s">
        <v>196</v>
      </c>
      <c r="H953" s="135" t="s">
        <v>196</v>
      </c>
      <c r="I953" s="135" t="s">
        <v>196</v>
      </c>
      <c r="J953" s="176"/>
      <c r="K953" s="177"/>
      <c r="L953" s="178"/>
      <c r="M953" s="179"/>
      <c r="N953" s="191"/>
      <c r="O953" s="179"/>
      <c r="P953" s="160"/>
      <c r="Q953" s="198" t="s">
        <v>493</v>
      </c>
      <c r="R953" s="182" t="s">
        <v>98</v>
      </c>
      <c r="S953" s="183" t="s">
        <v>282</v>
      </c>
      <c r="T953" s="184"/>
      <c r="U953" s="185"/>
      <c r="V953" s="186" t="s">
        <v>98</v>
      </c>
      <c r="W953" s="183" t="s">
        <v>358</v>
      </c>
      <c r="X953" s="204"/>
      <c r="Y953" s="204"/>
      <c r="Z953" s="204"/>
      <c r="AA953" s="204"/>
      <c r="AB953" s="204"/>
      <c r="AC953" s="204"/>
      <c r="AD953" s="204"/>
      <c r="AE953" s="204"/>
      <c r="AF953" s="204"/>
      <c r="AG953" s="247"/>
      <c r="AH953" s="194"/>
      <c r="AI953" s="189"/>
      <c r="AJ953" s="189"/>
      <c r="AK953" s="190"/>
      <c r="AL953" s="1276"/>
      <c r="AM953" s="1277"/>
      <c r="AN953" s="1277"/>
      <c r="AO953" s="1278"/>
    </row>
    <row r="954" spans="1:42" ht="18.75" hidden="1" customHeight="1">
      <c r="A954" s="135" t="s">
        <v>196</v>
      </c>
      <c r="B954" s="135" t="s">
        <v>132</v>
      </c>
      <c r="C954" s="135" t="s">
        <v>196</v>
      </c>
      <c r="D954" s="135" t="s">
        <v>196</v>
      </c>
      <c r="E954" s="135" t="s">
        <v>196</v>
      </c>
      <c r="F954" s="135" t="s">
        <v>196</v>
      </c>
      <c r="G954" s="135" t="s">
        <v>196</v>
      </c>
      <c r="H954" s="135" t="s">
        <v>196</v>
      </c>
      <c r="I954" s="135" t="s">
        <v>196</v>
      </c>
      <c r="J954" s="176"/>
      <c r="K954" s="177"/>
      <c r="L954" s="178"/>
      <c r="M954" s="179"/>
      <c r="N954" s="191"/>
      <c r="O954" s="157"/>
      <c r="P954" s="160"/>
      <c r="Q954" s="198" t="s">
        <v>433</v>
      </c>
      <c r="R954" s="182" t="s">
        <v>98</v>
      </c>
      <c r="S954" s="183" t="s">
        <v>434</v>
      </c>
      <c r="T954" s="184"/>
      <c r="U954" s="185"/>
      <c r="V954" s="186" t="s">
        <v>98</v>
      </c>
      <c r="W954" s="183" t="s">
        <v>435</v>
      </c>
      <c r="X954" s="187"/>
      <c r="Y954" s="187"/>
      <c r="Z954" s="187"/>
      <c r="AA954" s="204"/>
      <c r="AB954" s="187"/>
      <c r="AC954" s="187"/>
      <c r="AD954" s="187"/>
      <c r="AE954" s="187"/>
      <c r="AF954" s="187"/>
      <c r="AG954" s="193"/>
      <c r="AH954" s="194"/>
      <c r="AI954" s="189"/>
      <c r="AJ954" s="189"/>
      <c r="AK954" s="190"/>
      <c r="AL954" s="1276"/>
      <c r="AM954" s="1277"/>
      <c r="AN954" s="1277"/>
      <c r="AO954" s="1278"/>
    </row>
    <row r="955" spans="1:42" ht="18.75" hidden="1" customHeight="1">
      <c r="A955" s="135" t="s">
        <v>196</v>
      </c>
      <c r="B955" s="135" t="s">
        <v>132</v>
      </c>
      <c r="C955" s="135" t="s">
        <v>196</v>
      </c>
      <c r="D955" s="135" t="s">
        <v>196</v>
      </c>
      <c r="E955" s="135" t="s">
        <v>196</v>
      </c>
      <c r="F955" s="135" t="s">
        <v>196</v>
      </c>
      <c r="G955" s="135" t="s">
        <v>196</v>
      </c>
      <c r="H955" s="135" t="s">
        <v>196</v>
      </c>
      <c r="I955" s="135" t="s">
        <v>196</v>
      </c>
      <c r="J955" s="176"/>
      <c r="K955" s="177"/>
      <c r="L955" s="178"/>
      <c r="M955" s="179"/>
      <c r="N955" s="191"/>
      <c r="O955" s="179"/>
      <c r="P955" s="160"/>
      <c r="Q955" s="198" t="s">
        <v>487</v>
      </c>
      <c r="R955" s="182" t="s">
        <v>98</v>
      </c>
      <c r="S955" s="183" t="s">
        <v>217</v>
      </c>
      <c r="T955" s="184"/>
      <c r="U955" s="186" t="s">
        <v>98</v>
      </c>
      <c r="V955" s="183" t="s">
        <v>232</v>
      </c>
      <c r="W955" s="187"/>
      <c r="X955" s="187"/>
      <c r="Y955" s="187"/>
      <c r="Z955" s="187"/>
      <c r="AA955" s="187"/>
      <c r="AB955" s="187"/>
      <c r="AC955" s="187"/>
      <c r="AD955" s="187"/>
      <c r="AE955" s="187"/>
      <c r="AF955" s="187"/>
      <c r="AG955" s="193"/>
      <c r="AH955" s="194"/>
      <c r="AI955" s="189"/>
      <c r="AJ955" s="189"/>
      <c r="AK955" s="190"/>
      <c r="AL955" s="1276"/>
      <c r="AM955" s="1277"/>
      <c r="AN955" s="1277"/>
      <c r="AO955" s="1278"/>
    </row>
    <row r="956" spans="1:42" ht="18.75" hidden="1" customHeight="1">
      <c r="A956" s="135" t="s">
        <v>196</v>
      </c>
      <c r="B956" s="135" t="s">
        <v>132</v>
      </c>
      <c r="C956" s="135" t="s">
        <v>196</v>
      </c>
      <c r="D956" s="135" t="s">
        <v>196</v>
      </c>
      <c r="E956" s="135" t="s">
        <v>196</v>
      </c>
      <c r="F956" s="135" t="s">
        <v>196</v>
      </c>
      <c r="G956" s="135" t="s">
        <v>196</v>
      </c>
      <c r="H956" s="135" t="s">
        <v>196</v>
      </c>
      <c r="I956" s="135" t="s">
        <v>196</v>
      </c>
      <c r="J956" s="176"/>
      <c r="K956" s="177"/>
      <c r="L956" s="178"/>
      <c r="M956" s="179"/>
      <c r="N956" s="191"/>
      <c r="O956" s="157"/>
      <c r="P956" s="160"/>
      <c r="Q956" s="198" t="s">
        <v>406</v>
      </c>
      <c r="R956" s="182" t="s">
        <v>98</v>
      </c>
      <c r="S956" s="183" t="s">
        <v>285</v>
      </c>
      <c r="T956" s="184"/>
      <c r="U956" s="185"/>
      <c r="V956" s="186" t="s">
        <v>98</v>
      </c>
      <c r="W956" s="183" t="s">
        <v>286</v>
      </c>
      <c r="X956" s="187"/>
      <c r="Y956" s="187"/>
      <c r="Z956" s="187"/>
      <c r="AA956" s="187"/>
      <c r="AB956" s="187"/>
      <c r="AC956" s="187"/>
      <c r="AD956" s="187"/>
      <c r="AE956" s="187"/>
      <c r="AF956" s="187"/>
      <c r="AG956" s="193"/>
      <c r="AH956" s="194"/>
      <c r="AI956" s="189"/>
      <c r="AJ956" s="189"/>
      <c r="AK956" s="190"/>
      <c r="AL956" s="1276"/>
      <c r="AM956" s="1277"/>
      <c r="AN956" s="1277"/>
      <c r="AO956" s="1278"/>
    </row>
    <row r="957" spans="1:42" ht="19.5" hidden="1" customHeight="1">
      <c r="A957" s="135" t="s">
        <v>196</v>
      </c>
      <c r="B957" s="135" t="s">
        <v>132</v>
      </c>
      <c r="C957" s="135" t="s">
        <v>196</v>
      </c>
      <c r="D957" s="135" t="s">
        <v>196</v>
      </c>
      <c r="E957" s="135" t="s">
        <v>196</v>
      </c>
      <c r="F957" s="135" t="s">
        <v>196</v>
      </c>
      <c r="G957" s="135" t="s">
        <v>196</v>
      </c>
      <c r="H957" s="135" t="s">
        <v>196</v>
      </c>
      <c r="I957" s="135" t="s">
        <v>196</v>
      </c>
      <c r="J957" s="176"/>
      <c r="K957" s="177"/>
      <c r="L957" s="178"/>
      <c r="M957" s="179"/>
      <c r="N957" s="191"/>
      <c r="O957" s="157" t="s">
        <v>98</v>
      </c>
      <c r="P957" s="160" t="s">
        <v>436</v>
      </c>
      <c r="Q957" s="192" t="s">
        <v>50</v>
      </c>
      <c r="R957" s="182" t="s">
        <v>98</v>
      </c>
      <c r="S957" s="183" t="s">
        <v>217</v>
      </c>
      <c r="T957" s="183"/>
      <c r="U957" s="186" t="s">
        <v>98</v>
      </c>
      <c r="V957" s="183" t="s">
        <v>232</v>
      </c>
      <c r="W957" s="183"/>
      <c r="X957" s="187"/>
      <c r="Y957" s="183"/>
      <c r="Z957" s="187"/>
      <c r="AA957" s="187"/>
      <c r="AB957" s="187"/>
      <c r="AC957" s="187"/>
      <c r="AD957" s="187"/>
      <c r="AE957" s="187"/>
      <c r="AF957" s="187"/>
      <c r="AG957" s="193"/>
      <c r="AH957" s="189"/>
      <c r="AI957" s="189"/>
      <c r="AJ957" s="189"/>
      <c r="AK957" s="190"/>
      <c r="AL957" s="1276"/>
      <c r="AM957" s="1277"/>
      <c r="AN957" s="1277"/>
      <c r="AO957" s="1278"/>
    </row>
    <row r="958" spans="1:42" ht="18.75" hidden="1" customHeight="1">
      <c r="A958" s="135" t="s">
        <v>196</v>
      </c>
      <c r="B958" s="135" t="s">
        <v>132</v>
      </c>
      <c r="C958" s="135" t="s">
        <v>196</v>
      </c>
      <c r="D958" s="135" t="s">
        <v>196</v>
      </c>
      <c r="E958" s="135" t="s">
        <v>196</v>
      </c>
      <c r="F958" s="135" t="s">
        <v>196</v>
      </c>
      <c r="G958" s="135" t="s">
        <v>196</v>
      </c>
      <c r="H958" s="135" t="s">
        <v>196</v>
      </c>
      <c r="I958" s="135" t="s">
        <v>196</v>
      </c>
      <c r="J958" s="176"/>
      <c r="K958" s="177"/>
      <c r="L958" s="178"/>
      <c r="M958" s="179"/>
      <c r="N958" s="191"/>
      <c r="O958" s="179"/>
      <c r="P958" s="160" t="s">
        <v>437</v>
      </c>
      <c r="Q958" s="198" t="s">
        <v>309</v>
      </c>
      <c r="R958" s="182" t="s">
        <v>98</v>
      </c>
      <c r="S958" s="183" t="s">
        <v>217</v>
      </c>
      <c r="T958" s="184"/>
      <c r="U958" s="186" t="s">
        <v>98</v>
      </c>
      <c r="V958" s="183" t="s">
        <v>232</v>
      </c>
      <c r="W958" s="187"/>
      <c r="X958" s="187"/>
      <c r="Y958" s="187"/>
      <c r="Z958" s="187"/>
      <c r="AA958" s="187"/>
      <c r="AB958" s="187"/>
      <c r="AC958" s="187"/>
      <c r="AD958" s="187"/>
      <c r="AE958" s="187"/>
      <c r="AF958" s="187"/>
      <c r="AG958" s="193"/>
      <c r="AH958" s="194"/>
      <c r="AI958" s="189"/>
      <c r="AJ958" s="189"/>
      <c r="AK958" s="190"/>
      <c r="AL958" s="1276"/>
      <c r="AM958" s="1277"/>
      <c r="AN958" s="1277"/>
      <c r="AO958" s="1278"/>
    </row>
    <row r="959" spans="1:42" ht="18.75" hidden="1" customHeight="1">
      <c r="A959" s="135" t="s">
        <v>196</v>
      </c>
      <c r="B959" s="135" t="s">
        <v>132</v>
      </c>
      <c r="C959" s="135" t="s">
        <v>196</v>
      </c>
      <c r="D959" s="135" t="s">
        <v>196</v>
      </c>
      <c r="E959" s="135" t="s">
        <v>196</v>
      </c>
      <c r="F959" s="135" t="s">
        <v>196</v>
      </c>
      <c r="G959" s="135" t="s">
        <v>196</v>
      </c>
      <c r="H959" s="135" t="s">
        <v>196</v>
      </c>
      <c r="I959" s="135" t="s">
        <v>196</v>
      </c>
      <c r="J959" s="176"/>
      <c r="K959" s="177"/>
      <c r="L959" s="178"/>
      <c r="M959" s="179"/>
      <c r="N959" s="191"/>
      <c r="O959" s="157" t="s">
        <v>98</v>
      </c>
      <c r="P959" s="160" t="s">
        <v>438</v>
      </c>
      <c r="Q959" s="198" t="s">
        <v>418</v>
      </c>
      <c r="R959" s="182" t="s">
        <v>98</v>
      </c>
      <c r="S959" s="183" t="s">
        <v>217</v>
      </c>
      <c r="T959" s="183"/>
      <c r="U959" s="186" t="s">
        <v>98</v>
      </c>
      <c r="V959" s="183" t="s">
        <v>229</v>
      </c>
      <c r="W959" s="183"/>
      <c r="X959" s="186" t="s">
        <v>98</v>
      </c>
      <c r="Y959" s="183" t="s">
        <v>230</v>
      </c>
      <c r="Z959" s="187"/>
      <c r="AA959" s="187"/>
      <c r="AB959" s="187"/>
      <c r="AC959" s="187"/>
      <c r="AD959" s="187"/>
      <c r="AE959" s="187"/>
      <c r="AF959" s="187"/>
      <c r="AG959" s="193"/>
      <c r="AH959" s="194"/>
      <c r="AI959" s="189"/>
      <c r="AJ959" s="189"/>
      <c r="AK959" s="190"/>
      <c r="AL959" s="1276"/>
      <c r="AM959" s="1277"/>
      <c r="AN959" s="1277"/>
      <c r="AO959" s="1278"/>
    </row>
    <row r="960" spans="1:42" ht="18.75" hidden="1" customHeight="1">
      <c r="A960" s="135" t="s">
        <v>196</v>
      </c>
      <c r="B960" s="135" t="s">
        <v>132</v>
      </c>
      <c r="C960" s="135" t="s">
        <v>196</v>
      </c>
      <c r="D960" s="135" t="s">
        <v>196</v>
      </c>
      <c r="E960" s="135" t="s">
        <v>196</v>
      </c>
      <c r="F960" s="135" t="s">
        <v>196</v>
      </c>
      <c r="G960" s="135" t="s">
        <v>196</v>
      </c>
      <c r="H960" s="135" t="s">
        <v>196</v>
      </c>
      <c r="I960" s="135" t="s">
        <v>196</v>
      </c>
      <c r="J960" s="176"/>
      <c r="K960" s="177"/>
      <c r="L960" s="178"/>
      <c r="M960" s="179"/>
      <c r="N960" s="191"/>
      <c r="O960" s="179"/>
      <c r="P960" s="160" t="s">
        <v>439</v>
      </c>
      <c r="Q960" s="1263" t="s">
        <v>440</v>
      </c>
      <c r="R960" s="205" t="s">
        <v>98</v>
      </c>
      <c r="S960" s="206" t="s">
        <v>334</v>
      </c>
      <c r="T960" s="206"/>
      <c r="U960" s="202"/>
      <c r="V960" s="202"/>
      <c r="W960" s="202"/>
      <c r="X960" s="202"/>
      <c r="Y960" s="210" t="s">
        <v>98</v>
      </c>
      <c r="Z960" s="206" t="s">
        <v>335</v>
      </c>
      <c r="AA960" s="202"/>
      <c r="AB960" s="202"/>
      <c r="AC960" s="202"/>
      <c r="AD960" s="202"/>
      <c r="AE960" s="202"/>
      <c r="AF960" s="202"/>
      <c r="AG960" s="203"/>
      <c r="AH960" s="194"/>
      <c r="AI960" s="189"/>
      <c r="AJ960" s="189"/>
      <c r="AK960" s="190"/>
      <c r="AL960" s="1276"/>
      <c r="AM960" s="1277"/>
      <c r="AN960" s="1277"/>
      <c r="AO960" s="1278"/>
    </row>
    <row r="961" spans="1:41" ht="18.75" hidden="1" customHeight="1">
      <c r="A961" s="135" t="s">
        <v>196</v>
      </c>
      <c r="B961" s="135" t="s">
        <v>132</v>
      </c>
      <c r="C961" s="135" t="s">
        <v>196</v>
      </c>
      <c r="D961" s="135" t="s">
        <v>196</v>
      </c>
      <c r="E961" s="135" t="s">
        <v>196</v>
      </c>
      <c r="F961" s="135" t="s">
        <v>196</v>
      </c>
      <c r="G961" s="135" t="s">
        <v>196</v>
      </c>
      <c r="H961" s="135" t="s">
        <v>196</v>
      </c>
      <c r="I961" s="135" t="s">
        <v>196</v>
      </c>
      <c r="J961" s="157" t="s">
        <v>98</v>
      </c>
      <c r="K961" s="177">
        <v>26</v>
      </c>
      <c r="L961" s="178" t="s">
        <v>490</v>
      </c>
      <c r="M961" s="157" t="s">
        <v>98</v>
      </c>
      <c r="N961" s="191" t="s">
        <v>494</v>
      </c>
      <c r="O961" s="157" t="s">
        <v>98</v>
      </c>
      <c r="P961" s="160" t="s">
        <v>442</v>
      </c>
      <c r="Q961" s="1265"/>
      <c r="R961" s="237" t="s">
        <v>98</v>
      </c>
      <c r="S961" s="199" t="s">
        <v>367</v>
      </c>
      <c r="T961" s="250"/>
      <c r="U961" s="250"/>
      <c r="V961" s="250"/>
      <c r="W961" s="250"/>
      <c r="X961" s="250"/>
      <c r="Y961" s="250"/>
      <c r="Z961" s="244"/>
      <c r="AA961" s="250"/>
      <c r="AB961" s="250"/>
      <c r="AC961" s="250"/>
      <c r="AD961" s="250"/>
      <c r="AE961" s="250"/>
      <c r="AF961" s="250"/>
      <c r="AG961" s="257"/>
      <c r="AH961" s="194"/>
      <c r="AI961" s="189"/>
      <c r="AJ961" s="189"/>
      <c r="AK961" s="190"/>
      <c r="AL961" s="1276"/>
      <c r="AM961" s="1277"/>
      <c r="AN961" s="1277"/>
      <c r="AO961" s="1278"/>
    </row>
    <row r="962" spans="1:41" ht="18.75" hidden="1" customHeight="1">
      <c r="A962" s="135" t="s">
        <v>196</v>
      </c>
      <c r="B962" s="135" t="s">
        <v>132</v>
      </c>
      <c r="C962" s="135" t="s">
        <v>196</v>
      </c>
      <c r="D962" s="135" t="s">
        <v>196</v>
      </c>
      <c r="E962" s="135" t="s">
        <v>196</v>
      </c>
      <c r="F962" s="135" t="s">
        <v>196</v>
      </c>
      <c r="G962" s="135" t="s">
        <v>196</v>
      </c>
      <c r="H962" s="135" t="s">
        <v>196</v>
      </c>
      <c r="I962" s="135" t="s">
        <v>196</v>
      </c>
      <c r="J962" s="176"/>
      <c r="K962" s="177"/>
      <c r="L962" s="178"/>
      <c r="M962" s="179"/>
      <c r="N962" s="160"/>
      <c r="O962" s="179"/>
      <c r="P962" s="160" t="s">
        <v>443</v>
      </c>
      <c r="Q962" s="201" t="s">
        <v>255</v>
      </c>
      <c r="R962" s="182" t="s">
        <v>98</v>
      </c>
      <c r="S962" s="183" t="s">
        <v>217</v>
      </c>
      <c r="T962" s="183"/>
      <c r="U962" s="186" t="s">
        <v>98</v>
      </c>
      <c r="V962" s="183" t="s">
        <v>229</v>
      </c>
      <c r="W962" s="183"/>
      <c r="X962" s="186" t="s">
        <v>98</v>
      </c>
      <c r="Y962" s="183" t="s">
        <v>230</v>
      </c>
      <c r="Z962" s="187"/>
      <c r="AA962" s="187"/>
      <c r="AB962" s="187"/>
      <c r="AC962" s="187"/>
      <c r="AD962" s="202"/>
      <c r="AE962" s="202"/>
      <c r="AF962" s="202"/>
      <c r="AG962" s="203"/>
      <c r="AH962" s="194"/>
      <c r="AI962" s="189"/>
      <c r="AJ962" s="189"/>
      <c r="AK962" s="190"/>
      <c r="AL962" s="1276"/>
      <c r="AM962" s="1277"/>
      <c r="AN962" s="1277"/>
      <c r="AO962" s="1278"/>
    </row>
    <row r="963" spans="1:41" ht="18.75" hidden="1" customHeight="1">
      <c r="A963" s="135" t="s">
        <v>196</v>
      </c>
      <c r="B963" s="135" t="s">
        <v>132</v>
      </c>
      <c r="C963" s="135" t="s">
        <v>196</v>
      </c>
      <c r="D963" s="135" t="s">
        <v>196</v>
      </c>
      <c r="E963" s="135" t="s">
        <v>196</v>
      </c>
      <c r="F963" s="135" t="s">
        <v>196</v>
      </c>
      <c r="G963" s="135" t="s">
        <v>196</v>
      </c>
      <c r="H963" s="135" t="s">
        <v>196</v>
      </c>
      <c r="I963" s="135" t="s">
        <v>196</v>
      </c>
      <c r="J963" s="176"/>
      <c r="K963" s="177"/>
      <c r="L963" s="178"/>
      <c r="M963" s="157"/>
      <c r="N963" s="191"/>
      <c r="O963" s="157" t="s">
        <v>98</v>
      </c>
      <c r="P963" s="160" t="s">
        <v>445</v>
      </c>
      <c r="Q963" s="1263" t="s">
        <v>341</v>
      </c>
      <c r="R963" s="205" t="s">
        <v>98</v>
      </c>
      <c r="S963" s="206" t="s">
        <v>368</v>
      </c>
      <c r="T963" s="248"/>
      <c r="U963" s="249"/>
      <c r="V963" s="210" t="s">
        <v>98</v>
      </c>
      <c r="W963" s="206" t="s">
        <v>369</v>
      </c>
      <c r="X963" s="202"/>
      <c r="Y963" s="202"/>
      <c r="Z963" s="210" t="s">
        <v>98</v>
      </c>
      <c r="AA963" s="206" t="s">
        <v>370</v>
      </c>
      <c r="AB963" s="202"/>
      <c r="AC963" s="202"/>
      <c r="AD963" s="202"/>
      <c r="AE963" s="202"/>
      <c r="AF963" s="202"/>
      <c r="AG963" s="203"/>
      <c r="AH963" s="194"/>
      <c r="AI963" s="189"/>
      <c r="AJ963" s="189"/>
      <c r="AK963" s="190"/>
      <c r="AL963" s="1276"/>
      <c r="AM963" s="1277"/>
      <c r="AN963" s="1277"/>
      <c r="AO963" s="1278"/>
    </row>
    <row r="964" spans="1:41" ht="18.75" hidden="1" customHeight="1">
      <c r="A964" s="135" t="s">
        <v>196</v>
      </c>
      <c r="B964" s="135" t="s">
        <v>132</v>
      </c>
      <c r="C964" s="135" t="s">
        <v>196</v>
      </c>
      <c r="D964" s="135" t="s">
        <v>196</v>
      </c>
      <c r="E964" s="135" t="s">
        <v>196</v>
      </c>
      <c r="F964" s="135" t="s">
        <v>196</v>
      </c>
      <c r="G964" s="135" t="s">
        <v>196</v>
      </c>
      <c r="H964" s="135" t="s">
        <v>196</v>
      </c>
      <c r="I964" s="135" t="s">
        <v>196</v>
      </c>
      <c r="J964" s="176"/>
      <c r="K964" s="177"/>
      <c r="L964" s="178"/>
      <c r="M964" s="179"/>
      <c r="N964" s="191"/>
      <c r="O964" s="179"/>
      <c r="P964" s="160" t="s">
        <v>437</v>
      </c>
      <c r="Q964" s="1265"/>
      <c r="R964" s="237" t="s">
        <v>98</v>
      </c>
      <c r="S964" s="199" t="s">
        <v>371</v>
      </c>
      <c r="T964" s="250"/>
      <c r="U964" s="250"/>
      <c r="V964" s="250"/>
      <c r="W964" s="250"/>
      <c r="X964" s="250"/>
      <c r="Y964" s="250"/>
      <c r="Z964" s="239" t="s">
        <v>98</v>
      </c>
      <c r="AA964" s="199" t="s">
        <v>372</v>
      </c>
      <c r="AB964" s="244"/>
      <c r="AC964" s="250"/>
      <c r="AD964" s="250"/>
      <c r="AE964" s="250"/>
      <c r="AF964" s="250"/>
      <c r="AG964" s="257"/>
      <c r="AH964" s="194"/>
      <c r="AI964" s="189"/>
      <c r="AJ964" s="189"/>
      <c r="AK964" s="190"/>
      <c r="AL964" s="1276"/>
      <c r="AM964" s="1277"/>
      <c r="AN964" s="1277"/>
      <c r="AO964" s="1278"/>
    </row>
    <row r="965" spans="1:41" ht="18.75" hidden="1" customHeight="1">
      <c r="A965" s="135" t="s">
        <v>196</v>
      </c>
      <c r="B965" s="135" t="s">
        <v>132</v>
      </c>
      <c r="C965" s="135" t="s">
        <v>196</v>
      </c>
      <c r="D965" s="135" t="s">
        <v>196</v>
      </c>
      <c r="E965" s="135" t="s">
        <v>196</v>
      </c>
      <c r="F965" s="135" t="s">
        <v>196</v>
      </c>
      <c r="G965" s="135" t="s">
        <v>196</v>
      </c>
      <c r="H965" s="135" t="s">
        <v>196</v>
      </c>
      <c r="I965" s="135" t="s">
        <v>196</v>
      </c>
      <c r="J965" s="176"/>
      <c r="K965" s="177"/>
      <c r="L965" s="178"/>
      <c r="M965" s="179"/>
      <c r="N965" s="191"/>
      <c r="O965" s="157" t="s">
        <v>98</v>
      </c>
      <c r="P965" s="160" t="s">
        <v>446</v>
      </c>
      <c r="Q965" s="198" t="s">
        <v>69</v>
      </c>
      <c r="R965" s="182" t="s">
        <v>98</v>
      </c>
      <c r="S965" s="183" t="s">
        <v>217</v>
      </c>
      <c r="T965" s="183"/>
      <c r="U965" s="186" t="s">
        <v>98</v>
      </c>
      <c r="V965" s="183" t="s">
        <v>258</v>
      </c>
      <c r="W965" s="183"/>
      <c r="X965" s="186" t="s">
        <v>98</v>
      </c>
      <c r="Y965" s="183" t="s">
        <v>315</v>
      </c>
      <c r="Z965" s="204"/>
      <c r="AA965" s="186" t="s">
        <v>98</v>
      </c>
      <c r="AB965" s="183" t="s">
        <v>259</v>
      </c>
      <c r="AC965" s="204"/>
      <c r="AD965" s="204"/>
      <c r="AE965" s="204"/>
      <c r="AF965" s="204"/>
      <c r="AG965" s="247"/>
      <c r="AH965" s="194"/>
      <c r="AI965" s="189"/>
      <c r="AJ965" s="189"/>
      <c r="AK965" s="190"/>
      <c r="AL965" s="1276"/>
      <c r="AM965" s="1277"/>
      <c r="AN965" s="1277"/>
      <c r="AO965" s="1278"/>
    </row>
    <row r="966" spans="1:41" ht="18.75" hidden="1" customHeight="1">
      <c r="A966" s="135" t="s">
        <v>196</v>
      </c>
      <c r="B966" s="135" t="s">
        <v>132</v>
      </c>
      <c r="C966" s="135" t="s">
        <v>196</v>
      </c>
      <c r="D966" s="135" t="s">
        <v>196</v>
      </c>
      <c r="E966" s="135" t="s">
        <v>196</v>
      </c>
      <c r="F966" s="135" t="s">
        <v>196</v>
      </c>
      <c r="G966" s="135" t="s">
        <v>196</v>
      </c>
      <c r="H966" s="135" t="s">
        <v>196</v>
      </c>
      <c r="I966" s="135" t="s">
        <v>196</v>
      </c>
      <c r="J966" s="176"/>
      <c r="K966" s="177"/>
      <c r="L966" s="178"/>
      <c r="M966" s="179"/>
      <c r="N966" s="191"/>
      <c r="O966" s="179"/>
      <c r="P966" s="160" t="s">
        <v>447</v>
      </c>
      <c r="Q966" s="1313" t="s">
        <v>414</v>
      </c>
      <c r="R966" s="1314" t="s">
        <v>98</v>
      </c>
      <c r="S966" s="1316" t="s">
        <v>217</v>
      </c>
      <c r="T966" s="1316"/>
      <c r="U966" s="1317" t="s">
        <v>98</v>
      </c>
      <c r="V966" s="1316" t="s">
        <v>232</v>
      </c>
      <c r="W966" s="1316"/>
      <c r="X966" s="241"/>
      <c r="Y966" s="241"/>
      <c r="Z966" s="241"/>
      <c r="AA966" s="241"/>
      <c r="AB966" s="241"/>
      <c r="AC966" s="241"/>
      <c r="AD966" s="241"/>
      <c r="AE966" s="241"/>
      <c r="AF966" s="241"/>
      <c r="AG966" s="242"/>
      <c r="AH966" s="194"/>
      <c r="AI966" s="189"/>
      <c r="AJ966" s="189"/>
      <c r="AK966" s="190"/>
      <c r="AL966" s="1286"/>
      <c r="AM966" s="1287"/>
      <c r="AN966" s="1287"/>
      <c r="AO966" s="1288"/>
    </row>
    <row r="967" spans="1:41" ht="18.75" hidden="1" customHeight="1">
      <c r="A967" s="135" t="s">
        <v>196</v>
      </c>
      <c r="B967" s="135" t="s">
        <v>132</v>
      </c>
      <c r="C967" s="135" t="s">
        <v>196</v>
      </c>
      <c r="D967" s="135" t="s">
        <v>196</v>
      </c>
      <c r="E967" s="135" t="s">
        <v>196</v>
      </c>
      <c r="F967" s="135" t="s">
        <v>196</v>
      </c>
      <c r="G967" s="135" t="s">
        <v>196</v>
      </c>
      <c r="H967" s="135" t="s">
        <v>196</v>
      </c>
      <c r="I967" s="135" t="s">
        <v>196</v>
      </c>
      <c r="J967" s="176"/>
      <c r="K967" s="177"/>
      <c r="L967" s="178"/>
      <c r="M967" s="179"/>
      <c r="N967" s="191"/>
      <c r="O967" s="157" t="s">
        <v>98</v>
      </c>
      <c r="P967" s="160" t="s">
        <v>448</v>
      </c>
      <c r="Q967" s="1279"/>
      <c r="R967" s="1315"/>
      <c r="S967" s="1283"/>
      <c r="T967" s="1283"/>
      <c r="U967" s="1318"/>
      <c r="V967" s="1283"/>
      <c r="W967" s="1283"/>
      <c r="X967" s="244"/>
      <c r="Y967" s="244"/>
      <c r="Z967" s="244"/>
      <c r="AA967" s="244"/>
      <c r="AB967" s="244"/>
      <c r="AC967" s="244"/>
      <c r="AD967" s="244"/>
      <c r="AE967" s="244"/>
      <c r="AF967" s="244"/>
      <c r="AG967" s="245"/>
      <c r="AH967" s="194"/>
      <c r="AI967" s="189"/>
      <c r="AJ967" s="189"/>
      <c r="AK967" s="190"/>
      <c r="AL967" s="1276"/>
      <c r="AM967" s="1277"/>
      <c r="AN967" s="1277"/>
      <c r="AO967" s="1278"/>
    </row>
    <row r="968" spans="1:41" ht="18.75" hidden="1" customHeight="1">
      <c r="A968" s="135" t="s">
        <v>196</v>
      </c>
      <c r="B968" s="135" t="s">
        <v>132</v>
      </c>
      <c r="C968" s="135" t="s">
        <v>196</v>
      </c>
      <c r="D968" s="135" t="s">
        <v>196</v>
      </c>
      <c r="E968" s="135" t="s">
        <v>196</v>
      </c>
      <c r="F968" s="135" t="s">
        <v>196</v>
      </c>
      <c r="G968" s="135" t="s">
        <v>196</v>
      </c>
      <c r="H968" s="135" t="s">
        <v>196</v>
      </c>
      <c r="I968" s="135" t="s">
        <v>196</v>
      </c>
      <c r="J968" s="176"/>
      <c r="K968" s="177"/>
      <c r="L968" s="178"/>
      <c r="M968" s="179"/>
      <c r="N968" s="160"/>
      <c r="O968" s="180"/>
      <c r="P968" s="191"/>
      <c r="Q968" s="1257" t="s">
        <v>260</v>
      </c>
      <c r="R968" s="205" t="s">
        <v>98</v>
      </c>
      <c r="S968" s="206" t="s">
        <v>217</v>
      </c>
      <c r="T968" s="206"/>
      <c r="U968" s="207"/>
      <c r="V968" s="208"/>
      <c r="W968" s="208"/>
      <c r="X968" s="207"/>
      <c r="Y968" s="208"/>
      <c r="Z968" s="209"/>
      <c r="AA968" s="207"/>
      <c r="AB968" s="208"/>
      <c r="AC968" s="209"/>
      <c r="AD968" s="210" t="s">
        <v>98</v>
      </c>
      <c r="AE968" s="206" t="s">
        <v>261</v>
      </c>
      <c r="AF968" s="202"/>
      <c r="AG968" s="203"/>
      <c r="AH968" s="189"/>
      <c r="AI968" s="189"/>
      <c r="AJ968" s="189"/>
      <c r="AK968" s="190"/>
      <c r="AL968" s="1276"/>
      <c r="AM968" s="1277"/>
      <c r="AN968" s="1277"/>
      <c r="AO968" s="1278"/>
    </row>
    <row r="969" spans="1:41" ht="18.75" hidden="1" customHeight="1">
      <c r="A969" s="135" t="s">
        <v>196</v>
      </c>
      <c r="B969" s="135" t="s">
        <v>132</v>
      </c>
      <c r="C969" s="135" t="s">
        <v>196</v>
      </c>
      <c r="D969" s="135" t="s">
        <v>196</v>
      </c>
      <c r="E969" s="135" t="s">
        <v>196</v>
      </c>
      <c r="F969" s="135" t="s">
        <v>196</v>
      </c>
      <c r="G969" s="135" t="s">
        <v>196</v>
      </c>
      <c r="H969" s="135" t="s">
        <v>196</v>
      </c>
      <c r="I969" s="135" t="s">
        <v>196</v>
      </c>
      <c r="J969" s="176"/>
      <c r="K969" s="177"/>
      <c r="L969" s="178"/>
      <c r="M969" s="179"/>
      <c r="N969" s="160"/>
      <c r="O969" s="180"/>
      <c r="P969" s="191"/>
      <c r="Q969" s="1258"/>
      <c r="R969" s="157" t="s">
        <v>98</v>
      </c>
      <c r="S969" s="158" t="s">
        <v>262</v>
      </c>
      <c r="T969" s="158"/>
      <c r="U969" s="150"/>
      <c r="V969" s="150" t="s">
        <v>98</v>
      </c>
      <c r="W969" s="158" t="s">
        <v>263</v>
      </c>
      <c r="X969" s="150"/>
      <c r="Y969" s="150"/>
      <c r="Z969" s="150" t="s">
        <v>98</v>
      </c>
      <c r="AA969" s="158" t="s">
        <v>264</v>
      </c>
      <c r="AB969" s="137"/>
      <c r="AC969" s="158"/>
      <c r="AD969" s="150" t="s">
        <v>98</v>
      </c>
      <c r="AE969" s="158" t="s">
        <v>265</v>
      </c>
      <c r="AF969" s="211"/>
      <c r="AG969" s="212"/>
      <c r="AH969" s="189"/>
      <c r="AI969" s="189"/>
      <c r="AJ969" s="189"/>
      <c r="AK969" s="190"/>
      <c r="AL969" s="1276"/>
      <c r="AM969" s="1277"/>
      <c r="AN969" s="1277"/>
      <c r="AO969" s="1278"/>
    </row>
    <row r="970" spans="1:41" ht="18.75" hidden="1" customHeight="1">
      <c r="A970" s="135" t="s">
        <v>196</v>
      </c>
      <c r="B970" s="135" t="s">
        <v>132</v>
      </c>
      <c r="C970" s="135" t="s">
        <v>196</v>
      </c>
      <c r="D970" s="135" t="s">
        <v>196</v>
      </c>
      <c r="E970" s="135" t="s">
        <v>196</v>
      </c>
      <c r="F970" s="135" t="s">
        <v>196</v>
      </c>
      <c r="G970" s="135" t="s">
        <v>196</v>
      </c>
      <c r="H970" s="135" t="s">
        <v>196</v>
      </c>
      <c r="I970" s="135" t="s">
        <v>196</v>
      </c>
      <c r="J970" s="176"/>
      <c r="K970" s="177"/>
      <c r="L970" s="178"/>
      <c r="M970" s="179"/>
      <c r="N970" s="160"/>
      <c r="O970" s="180"/>
      <c r="P970" s="191"/>
      <c r="Q970" s="1258"/>
      <c r="R970" s="157" t="s">
        <v>98</v>
      </c>
      <c r="S970" s="158" t="s">
        <v>266</v>
      </c>
      <c r="T970" s="158"/>
      <c r="U970" s="150"/>
      <c r="V970" s="150" t="s">
        <v>98</v>
      </c>
      <c r="W970" s="158" t="s">
        <v>267</v>
      </c>
      <c r="X970" s="150"/>
      <c r="Y970" s="150"/>
      <c r="Z970" s="150" t="s">
        <v>98</v>
      </c>
      <c r="AA970" s="158" t="s">
        <v>268</v>
      </c>
      <c r="AB970" s="137"/>
      <c r="AC970" s="158"/>
      <c r="AD970" s="150" t="s">
        <v>98</v>
      </c>
      <c r="AE970" s="158" t="s">
        <v>269</v>
      </c>
      <c r="AF970" s="211"/>
      <c r="AG970" s="212"/>
      <c r="AH970" s="189"/>
      <c r="AI970" s="189"/>
      <c r="AJ970" s="189"/>
      <c r="AK970" s="190"/>
      <c r="AL970" s="1276"/>
      <c r="AM970" s="1277"/>
      <c r="AN970" s="1277"/>
      <c r="AO970" s="1278"/>
    </row>
    <row r="971" spans="1:41" ht="18.75" hidden="1" customHeight="1">
      <c r="A971" s="135" t="s">
        <v>196</v>
      </c>
      <c r="B971" s="135" t="s">
        <v>132</v>
      </c>
      <c r="C971" s="135" t="s">
        <v>196</v>
      </c>
      <c r="D971" s="135" t="s">
        <v>196</v>
      </c>
      <c r="E971" s="135" t="s">
        <v>196</v>
      </c>
      <c r="F971" s="135" t="s">
        <v>196</v>
      </c>
      <c r="G971" s="135" t="s">
        <v>196</v>
      </c>
      <c r="H971" s="135" t="s">
        <v>196</v>
      </c>
      <c r="I971" s="135" t="s">
        <v>196</v>
      </c>
      <c r="J971" s="176"/>
      <c r="K971" s="177"/>
      <c r="L971" s="178"/>
      <c r="M971" s="179"/>
      <c r="N971" s="160"/>
      <c r="O971" s="180"/>
      <c r="P971" s="191"/>
      <c r="Q971" s="1258"/>
      <c r="R971" s="157" t="s">
        <v>98</v>
      </c>
      <c r="S971" s="158" t="s">
        <v>270</v>
      </c>
      <c r="T971" s="158"/>
      <c r="U971" s="150"/>
      <c r="V971" s="150" t="s">
        <v>98</v>
      </c>
      <c r="W971" s="158" t="s">
        <v>271</v>
      </c>
      <c r="X971" s="150"/>
      <c r="Y971" s="150"/>
      <c r="Z971" s="150" t="s">
        <v>98</v>
      </c>
      <c r="AA971" s="158" t="s">
        <v>272</v>
      </c>
      <c r="AB971" s="137"/>
      <c r="AC971" s="158"/>
      <c r="AD971" s="150" t="s">
        <v>98</v>
      </c>
      <c r="AE971" s="158" t="s">
        <v>273</v>
      </c>
      <c r="AF971" s="211"/>
      <c r="AG971" s="212"/>
      <c r="AH971" s="189"/>
      <c r="AI971" s="189"/>
      <c r="AJ971" s="189"/>
      <c r="AK971" s="190"/>
      <c r="AL971" s="1276"/>
      <c r="AM971" s="1277"/>
      <c r="AN971" s="1277"/>
      <c r="AO971" s="1278"/>
    </row>
    <row r="972" spans="1:41" ht="18.75" hidden="1" customHeight="1">
      <c r="A972" s="148" t="s">
        <v>196</v>
      </c>
      <c r="B972" s="148" t="s">
        <v>132</v>
      </c>
      <c r="C972" s="148" t="s">
        <v>196</v>
      </c>
      <c r="D972" s="148" t="s">
        <v>196</v>
      </c>
      <c r="E972" s="148" t="s">
        <v>196</v>
      </c>
      <c r="F972" s="148" t="s">
        <v>196</v>
      </c>
      <c r="G972" s="148" t="s">
        <v>196</v>
      </c>
      <c r="H972" s="148" t="s">
        <v>196</v>
      </c>
      <c r="I972" s="149" t="s">
        <v>196</v>
      </c>
      <c r="J972" s="176"/>
      <c r="K972" s="177"/>
      <c r="L972" s="178"/>
      <c r="M972" s="179"/>
      <c r="N972" s="160"/>
      <c r="O972" s="180"/>
      <c r="P972" s="191"/>
      <c r="Q972" s="1258"/>
      <c r="R972" s="157" t="s">
        <v>98</v>
      </c>
      <c r="S972" s="158" t="s">
        <v>274</v>
      </c>
      <c r="T972" s="158"/>
      <c r="U972" s="150"/>
      <c r="V972" s="150" t="s">
        <v>98</v>
      </c>
      <c r="W972" s="158" t="s">
        <v>275</v>
      </c>
      <c r="X972" s="150"/>
      <c r="Y972" s="150"/>
      <c r="Z972" s="150" t="s">
        <v>98</v>
      </c>
      <c r="AA972" s="158" t="s">
        <v>276</v>
      </c>
      <c r="AB972" s="137"/>
      <c r="AC972" s="158"/>
      <c r="AD972" s="150" t="s">
        <v>98</v>
      </c>
      <c r="AE972" s="158" t="s">
        <v>277</v>
      </c>
      <c r="AF972" s="211"/>
      <c r="AG972" s="212"/>
      <c r="AH972" s="189"/>
      <c r="AI972" s="189"/>
      <c r="AJ972" s="189"/>
      <c r="AK972" s="190"/>
      <c r="AL972" s="1276"/>
      <c r="AM972" s="1277"/>
      <c r="AN972" s="1277"/>
      <c r="AO972" s="1278"/>
    </row>
    <row r="973" spans="1:41" ht="18.75" hidden="1" customHeight="1">
      <c r="A973" s="155" t="s">
        <v>196</v>
      </c>
      <c r="B973" s="155" t="s">
        <v>132</v>
      </c>
      <c r="C973" s="155" t="s">
        <v>196</v>
      </c>
      <c r="D973" s="155" t="s">
        <v>196</v>
      </c>
      <c r="E973" s="155" t="s">
        <v>196</v>
      </c>
      <c r="F973" s="155" t="s">
        <v>196</v>
      </c>
      <c r="G973" s="155" t="s">
        <v>196</v>
      </c>
      <c r="H973" s="155" t="s">
        <v>196</v>
      </c>
      <c r="I973" s="156" t="s">
        <v>196</v>
      </c>
      <c r="J973" s="213"/>
      <c r="K973" s="214"/>
      <c r="L973" s="215"/>
      <c r="M973" s="216"/>
      <c r="N973" s="217"/>
      <c r="O973" s="218"/>
      <c r="P973" s="219"/>
      <c r="Q973" s="1259"/>
      <c r="R973" s="220" t="s">
        <v>98</v>
      </c>
      <c r="S973" s="221" t="s">
        <v>278</v>
      </c>
      <c r="T973" s="221"/>
      <c r="U973" s="222"/>
      <c r="V973" s="222"/>
      <c r="W973" s="221"/>
      <c r="X973" s="222"/>
      <c r="Y973" s="222"/>
      <c r="Z973" s="222"/>
      <c r="AA973" s="221"/>
      <c r="AB973" s="223"/>
      <c r="AC973" s="221"/>
      <c r="AD973" s="222"/>
      <c r="AE973" s="221"/>
      <c r="AF973" s="224"/>
      <c r="AG973" s="225"/>
      <c r="AH973" s="226"/>
      <c r="AI973" s="226"/>
      <c r="AJ973" s="226"/>
      <c r="AK973" s="227"/>
      <c r="AL973" s="1286"/>
      <c r="AM973" s="1287"/>
      <c r="AN973" s="1287"/>
      <c r="AO973" s="1288"/>
    </row>
    <row r="974" spans="1:41" ht="18.75" hidden="1" customHeight="1">
      <c r="A974" s="135" t="s">
        <v>196</v>
      </c>
      <c r="B974" s="135" t="s">
        <v>132</v>
      </c>
      <c r="C974" s="135" t="s">
        <v>196</v>
      </c>
      <c r="D974" s="135" t="s">
        <v>196</v>
      </c>
      <c r="E974" s="135" t="s">
        <v>196</v>
      </c>
      <c r="F974" s="135" t="s">
        <v>196</v>
      </c>
      <c r="G974" s="135" t="s">
        <v>196</v>
      </c>
      <c r="H974" s="135" t="s">
        <v>196</v>
      </c>
      <c r="I974" s="135" t="s">
        <v>196</v>
      </c>
      <c r="J974" s="174"/>
      <c r="K974" s="162"/>
      <c r="L974" s="163"/>
      <c r="M974" s="164"/>
      <c r="N974" s="153"/>
      <c r="O974" s="165"/>
      <c r="P974" s="153"/>
      <c r="Q974" s="1319" t="s">
        <v>281</v>
      </c>
      <c r="R974" s="174" t="s">
        <v>98</v>
      </c>
      <c r="S974" s="151" t="s">
        <v>282</v>
      </c>
      <c r="T974" s="253"/>
      <c r="U974" s="269"/>
      <c r="V974" s="255" t="s">
        <v>98</v>
      </c>
      <c r="W974" s="151" t="s">
        <v>348</v>
      </c>
      <c r="X974" s="254"/>
      <c r="Y974" s="254"/>
      <c r="Z974" s="255" t="s">
        <v>98</v>
      </c>
      <c r="AA974" s="151" t="s">
        <v>349</v>
      </c>
      <c r="AB974" s="254"/>
      <c r="AC974" s="254"/>
      <c r="AD974" s="255" t="s">
        <v>98</v>
      </c>
      <c r="AE974" s="151" t="s">
        <v>350</v>
      </c>
      <c r="AF974" s="254"/>
      <c r="AG974" s="256"/>
      <c r="AH974" s="255" t="s">
        <v>98</v>
      </c>
      <c r="AI974" s="151" t="s">
        <v>220</v>
      </c>
      <c r="AJ974" s="151"/>
      <c r="AK974" s="175"/>
      <c r="AL974" s="1273"/>
      <c r="AM974" s="1274"/>
      <c r="AN974" s="1274"/>
      <c r="AO974" s="1275"/>
    </row>
    <row r="975" spans="1:41" ht="18.75" hidden="1" customHeight="1">
      <c r="A975" s="135" t="s">
        <v>196</v>
      </c>
      <c r="B975" s="135" t="s">
        <v>132</v>
      </c>
      <c r="C975" s="135" t="s">
        <v>196</v>
      </c>
      <c r="D975" s="135" t="s">
        <v>196</v>
      </c>
      <c r="E975" s="135" t="s">
        <v>196</v>
      </c>
      <c r="F975" s="135" t="s">
        <v>196</v>
      </c>
      <c r="G975" s="135" t="s">
        <v>196</v>
      </c>
      <c r="H975" s="135" t="s">
        <v>196</v>
      </c>
      <c r="I975" s="135" t="s">
        <v>196</v>
      </c>
      <c r="J975" s="176"/>
      <c r="K975" s="177"/>
      <c r="L975" s="178"/>
      <c r="M975" s="179"/>
      <c r="N975" s="160"/>
      <c r="O975" s="180"/>
      <c r="P975" s="160"/>
      <c r="Q975" s="1320"/>
      <c r="R975" s="237" t="s">
        <v>98</v>
      </c>
      <c r="S975" s="199" t="s">
        <v>351</v>
      </c>
      <c r="T975" s="238"/>
      <c r="U975" s="266"/>
      <c r="V975" s="239" t="s">
        <v>98</v>
      </c>
      <c r="W975" s="199" t="s">
        <v>283</v>
      </c>
      <c r="X975" s="244"/>
      <c r="Y975" s="244"/>
      <c r="Z975" s="244"/>
      <c r="AA975" s="244"/>
      <c r="AB975" s="244"/>
      <c r="AC975" s="244"/>
      <c r="AD975" s="244"/>
      <c r="AE975" s="244"/>
      <c r="AF975" s="244"/>
      <c r="AG975" s="245"/>
      <c r="AH975" s="150" t="s">
        <v>98</v>
      </c>
      <c r="AI975" s="158" t="s">
        <v>224</v>
      </c>
      <c r="AJ975" s="189"/>
      <c r="AK975" s="190"/>
      <c r="AL975" s="1276"/>
      <c r="AM975" s="1277"/>
      <c r="AN975" s="1277"/>
      <c r="AO975" s="1278"/>
    </row>
    <row r="976" spans="1:41" ht="18.75" hidden="1" customHeight="1">
      <c r="A976" s="135" t="s">
        <v>196</v>
      </c>
      <c r="B976" s="135" t="s">
        <v>132</v>
      </c>
      <c r="C976" s="135" t="s">
        <v>196</v>
      </c>
      <c r="D976" s="135" t="s">
        <v>196</v>
      </c>
      <c r="E976" s="135" t="s">
        <v>196</v>
      </c>
      <c r="F976" s="135" t="s">
        <v>196</v>
      </c>
      <c r="G976" s="135" t="s">
        <v>196</v>
      </c>
      <c r="H976" s="135" t="s">
        <v>196</v>
      </c>
      <c r="I976" s="135" t="s">
        <v>196</v>
      </c>
      <c r="J976" s="176"/>
      <c r="K976" s="177"/>
      <c r="L976" s="178"/>
      <c r="M976" s="179"/>
      <c r="N976" s="160"/>
      <c r="O976" s="180"/>
      <c r="P976" s="160"/>
      <c r="Q976" s="198" t="s">
        <v>216</v>
      </c>
      <c r="R976" s="182" t="s">
        <v>98</v>
      </c>
      <c r="S976" s="183" t="s">
        <v>217</v>
      </c>
      <c r="T976" s="183"/>
      <c r="U976" s="185"/>
      <c r="V976" s="186" t="s">
        <v>98</v>
      </c>
      <c r="W976" s="183" t="s">
        <v>316</v>
      </c>
      <c r="X976" s="183"/>
      <c r="Y976" s="185"/>
      <c r="Z976" s="186" t="s">
        <v>98</v>
      </c>
      <c r="AA976" s="204" t="s">
        <v>317</v>
      </c>
      <c r="AB976" s="204"/>
      <c r="AC976" s="204"/>
      <c r="AD976" s="186" t="s">
        <v>98</v>
      </c>
      <c r="AE976" s="204" t="s">
        <v>318</v>
      </c>
      <c r="AF976" s="187"/>
      <c r="AG976" s="193"/>
      <c r="AH976" s="194"/>
      <c r="AI976" s="189"/>
      <c r="AJ976" s="189"/>
      <c r="AK976" s="190"/>
      <c r="AL976" s="1276"/>
      <c r="AM976" s="1277"/>
      <c r="AN976" s="1277"/>
      <c r="AO976" s="1278"/>
    </row>
    <row r="977" spans="1:41" ht="18.75" hidden="1" customHeight="1">
      <c r="A977" s="135" t="s">
        <v>196</v>
      </c>
      <c r="B977" s="135" t="s">
        <v>132</v>
      </c>
      <c r="C977" s="135" t="s">
        <v>196</v>
      </c>
      <c r="D977" s="135" t="s">
        <v>196</v>
      </c>
      <c r="E977" s="135" t="s">
        <v>196</v>
      </c>
      <c r="F977" s="135" t="s">
        <v>196</v>
      </c>
      <c r="G977" s="135" t="s">
        <v>196</v>
      </c>
      <c r="H977" s="135" t="s">
        <v>196</v>
      </c>
      <c r="I977" s="135" t="s">
        <v>196</v>
      </c>
      <c r="J977" s="176"/>
      <c r="K977" s="177"/>
      <c r="L977" s="178"/>
      <c r="M977" s="179"/>
      <c r="N977" s="160"/>
      <c r="O977" s="180"/>
      <c r="P977" s="160"/>
      <c r="Q977" s="198" t="s">
        <v>24</v>
      </c>
      <c r="R977" s="182" t="s">
        <v>98</v>
      </c>
      <c r="S977" s="183" t="s">
        <v>285</v>
      </c>
      <c r="T977" s="184"/>
      <c r="U977" s="185"/>
      <c r="V977" s="186" t="s">
        <v>98</v>
      </c>
      <c r="W977" s="183" t="s">
        <v>286</v>
      </c>
      <c r="X977" s="187"/>
      <c r="Y977" s="187"/>
      <c r="Z977" s="187"/>
      <c r="AA977" s="187"/>
      <c r="AB977" s="187"/>
      <c r="AC977" s="187"/>
      <c r="AD977" s="187"/>
      <c r="AE977" s="187"/>
      <c r="AF977" s="187"/>
      <c r="AG977" s="193"/>
      <c r="AH977" s="194"/>
      <c r="AI977" s="189"/>
      <c r="AJ977" s="189"/>
      <c r="AK977" s="190"/>
      <c r="AL977" s="1276"/>
      <c r="AM977" s="1277"/>
      <c r="AN977" s="1277"/>
      <c r="AO977" s="1278"/>
    </row>
    <row r="978" spans="1:41" ht="19.5" hidden="1" customHeight="1">
      <c r="A978" s="135" t="s">
        <v>196</v>
      </c>
      <c r="B978" s="135" t="s">
        <v>132</v>
      </c>
      <c r="C978" s="135" t="s">
        <v>196</v>
      </c>
      <c r="D978" s="135" t="s">
        <v>196</v>
      </c>
      <c r="E978" s="135" t="s">
        <v>196</v>
      </c>
      <c r="F978" s="135" t="s">
        <v>196</v>
      </c>
      <c r="G978" s="135" t="s">
        <v>196</v>
      </c>
      <c r="H978" s="135" t="s">
        <v>196</v>
      </c>
      <c r="I978" s="135" t="s">
        <v>196</v>
      </c>
      <c r="J978" s="176"/>
      <c r="K978" s="177"/>
      <c r="L978" s="178"/>
      <c r="M978" s="179"/>
      <c r="N978" s="160"/>
      <c r="O978" s="180"/>
      <c r="P978" s="191"/>
      <c r="Q978" s="192" t="s">
        <v>225</v>
      </c>
      <c r="R978" s="182" t="s">
        <v>98</v>
      </c>
      <c r="S978" s="183" t="s">
        <v>222</v>
      </c>
      <c r="T978" s="184"/>
      <c r="U978" s="185"/>
      <c r="V978" s="186" t="s">
        <v>98</v>
      </c>
      <c r="W978" s="183" t="s">
        <v>226</v>
      </c>
      <c r="X978" s="186"/>
      <c r="Y978" s="183"/>
      <c r="Z978" s="187"/>
      <c r="AA978" s="187"/>
      <c r="AB978" s="187"/>
      <c r="AC978" s="187"/>
      <c r="AD978" s="187"/>
      <c r="AE978" s="187"/>
      <c r="AF978" s="187"/>
      <c r="AG978" s="193"/>
      <c r="AH978" s="189"/>
      <c r="AI978" s="189"/>
      <c r="AJ978" s="189"/>
      <c r="AK978" s="190"/>
      <c r="AL978" s="1276"/>
      <c r="AM978" s="1277"/>
      <c r="AN978" s="1277"/>
      <c r="AO978" s="1278"/>
    </row>
    <row r="979" spans="1:41" ht="19.5" hidden="1" customHeight="1">
      <c r="A979" s="135" t="s">
        <v>196</v>
      </c>
      <c r="B979" s="135" t="s">
        <v>132</v>
      </c>
      <c r="C979" s="135" t="s">
        <v>196</v>
      </c>
      <c r="D979" s="135" t="s">
        <v>196</v>
      </c>
      <c r="E979" s="135" t="s">
        <v>196</v>
      </c>
      <c r="F979" s="135" t="s">
        <v>196</v>
      </c>
      <c r="G979" s="135" t="s">
        <v>196</v>
      </c>
      <c r="H979" s="135" t="s">
        <v>196</v>
      </c>
      <c r="I979" s="135" t="s">
        <v>196</v>
      </c>
      <c r="J979" s="176"/>
      <c r="K979" s="177"/>
      <c r="L979" s="178"/>
      <c r="M979" s="179"/>
      <c r="N979" s="160"/>
      <c r="O979" s="180"/>
      <c r="P979" s="191"/>
      <c r="Q979" s="192" t="s">
        <v>227</v>
      </c>
      <c r="R979" s="237" t="s">
        <v>98</v>
      </c>
      <c r="S979" s="199" t="s">
        <v>222</v>
      </c>
      <c r="T979" s="238"/>
      <c r="U979" s="266"/>
      <c r="V979" s="239" t="s">
        <v>98</v>
      </c>
      <c r="W979" s="199" t="s">
        <v>226</v>
      </c>
      <c r="X979" s="239"/>
      <c r="Y979" s="199"/>
      <c r="Z979" s="250"/>
      <c r="AA979" s="250"/>
      <c r="AB979" s="250"/>
      <c r="AC979" s="250"/>
      <c r="AD979" s="250"/>
      <c r="AE979" s="250"/>
      <c r="AF979" s="250"/>
      <c r="AG979" s="257"/>
      <c r="AH979" s="150"/>
      <c r="AI979" s="158"/>
      <c r="AJ979" s="189"/>
      <c r="AK979" s="190"/>
      <c r="AL979" s="1276"/>
      <c r="AM979" s="1277"/>
      <c r="AN979" s="1277"/>
      <c r="AO979" s="1278"/>
    </row>
    <row r="980" spans="1:41" ht="18.75" hidden="1" customHeight="1">
      <c r="A980" s="135" t="s">
        <v>196</v>
      </c>
      <c r="B980" s="135" t="s">
        <v>132</v>
      </c>
      <c r="C980" s="135" t="s">
        <v>196</v>
      </c>
      <c r="D980" s="135" t="s">
        <v>196</v>
      </c>
      <c r="E980" s="135" t="s">
        <v>196</v>
      </c>
      <c r="F980" s="135" t="s">
        <v>196</v>
      </c>
      <c r="G980" s="135" t="s">
        <v>196</v>
      </c>
      <c r="H980" s="135" t="s">
        <v>196</v>
      </c>
      <c r="I980" s="135" t="s">
        <v>196</v>
      </c>
      <c r="J980" s="176"/>
      <c r="K980" s="177"/>
      <c r="L980" s="178"/>
      <c r="M980" s="179"/>
      <c r="N980" s="160"/>
      <c r="O980" s="180"/>
      <c r="P980" s="160"/>
      <c r="Q980" s="198" t="s">
        <v>493</v>
      </c>
      <c r="R980" s="182" t="s">
        <v>98</v>
      </c>
      <c r="S980" s="183" t="s">
        <v>282</v>
      </c>
      <c r="T980" s="184"/>
      <c r="U980" s="185"/>
      <c r="V980" s="186" t="s">
        <v>98</v>
      </c>
      <c r="W980" s="183" t="s">
        <v>358</v>
      </c>
      <c r="X980" s="204"/>
      <c r="Y980" s="204"/>
      <c r="Z980" s="204"/>
      <c r="AA980" s="204"/>
      <c r="AB980" s="204"/>
      <c r="AC980" s="204"/>
      <c r="AD980" s="204"/>
      <c r="AE980" s="204"/>
      <c r="AF980" s="204"/>
      <c r="AG980" s="247"/>
      <c r="AH980" s="194"/>
      <c r="AI980" s="189"/>
      <c r="AJ980" s="189"/>
      <c r="AK980" s="190"/>
      <c r="AL980" s="1276"/>
      <c r="AM980" s="1277"/>
      <c r="AN980" s="1277"/>
      <c r="AO980" s="1278"/>
    </row>
    <row r="981" spans="1:41" ht="18.75" hidden="1" customHeight="1">
      <c r="A981" s="135" t="s">
        <v>196</v>
      </c>
      <c r="B981" s="135" t="s">
        <v>132</v>
      </c>
      <c r="C981" s="135" t="s">
        <v>196</v>
      </c>
      <c r="D981" s="135" t="s">
        <v>196</v>
      </c>
      <c r="E981" s="135" t="s">
        <v>196</v>
      </c>
      <c r="F981" s="135" t="s">
        <v>196</v>
      </c>
      <c r="G981" s="135" t="s">
        <v>196</v>
      </c>
      <c r="H981" s="135" t="s">
        <v>196</v>
      </c>
      <c r="I981" s="135" t="s">
        <v>196</v>
      </c>
      <c r="J981" s="176"/>
      <c r="K981" s="177"/>
      <c r="L981" s="178"/>
      <c r="M981" s="179"/>
      <c r="N981" s="160"/>
      <c r="O981" s="180"/>
      <c r="P981" s="160"/>
      <c r="Q981" s="198" t="s">
        <v>433</v>
      </c>
      <c r="R981" s="182" t="s">
        <v>98</v>
      </c>
      <c r="S981" s="183" t="s">
        <v>434</v>
      </c>
      <c r="T981" s="184"/>
      <c r="U981" s="185"/>
      <c r="V981" s="186" t="s">
        <v>98</v>
      </c>
      <c r="W981" s="183" t="s">
        <v>435</v>
      </c>
      <c r="X981" s="187"/>
      <c r="Y981" s="187"/>
      <c r="Z981" s="187"/>
      <c r="AA981" s="204"/>
      <c r="AB981" s="187"/>
      <c r="AC981" s="187"/>
      <c r="AD981" s="187"/>
      <c r="AE981" s="187"/>
      <c r="AF981" s="187"/>
      <c r="AG981" s="193"/>
      <c r="AH981" s="194"/>
      <c r="AI981" s="189"/>
      <c r="AJ981" s="189"/>
      <c r="AK981" s="190"/>
      <c r="AL981" s="1276"/>
      <c r="AM981" s="1277"/>
      <c r="AN981" s="1277"/>
      <c r="AO981" s="1278"/>
    </row>
    <row r="982" spans="1:41" ht="18.75" hidden="1" customHeight="1">
      <c r="A982" s="135" t="s">
        <v>196</v>
      </c>
      <c r="B982" s="135" t="s">
        <v>132</v>
      </c>
      <c r="C982" s="135" t="s">
        <v>196</v>
      </c>
      <c r="D982" s="135" t="s">
        <v>196</v>
      </c>
      <c r="E982" s="135" t="s">
        <v>196</v>
      </c>
      <c r="F982" s="135" t="s">
        <v>196</v>
      </c>
      <c r="G982" s="135" t="s">
        <v>196</v>
      </c>
      <c r="H982" s="135" t="s">
        <v>196</v>
      </c>
      <c r="I982" s="135" t="s">
        <v>196</v>
      </c>
      <c r="J982" s="176"/>
      <c r="K982" s="177"/>
      <c r="L982" s="178"/>
      <c r="M982" s="179"/>
      <c r="N982" s="160"/>
      <c r="O982" s="180"/>
      <c r="P982" s="160"/>
      <c r="Q982" s="198" t="s">
        <v>487</v>
      </c>
      <c r="R982" s="182" t="s">
        <v>98</v>
      </c>
      <c r="S982" s="183" t="s">
        <v>217</v>
      </c>
      <c r="T982" s="184"/>
      <c r="U982" s="186" t="s">
        <v>98</v>
      </c>
      <c r="V982" s="183" t="s">
        <v>232</v>
      </c>
      <c r="W982" s="187"/>
      <c r="X982" s="187"/>
      <c r="Y982" s="187"/>
      <c r="Z982" s="187"/>
      <c r="AA982" s="187"/>
      <c r="AB982" s="187"/>
      <c r="AC982" s="187"/>
      <c r="AD982" s="187"/>
      <c r="AE982" s="187"/>
      <c r="AF982" s="187"/>
      <c r="AG982" s="193"/>
      <c r="AH982" s="194"/>
      <c r="AI982" s="189"/>
      <c r="AJ982" s="189"/>
      <c r="AK982" s="190"/>
      <c r="AL982" s="1276"/>
      <c r="AM982" s="1277"/>
      <c r="AN982" s="1277"/>
      <c r="AO982" s="1278"/>
    </row>
    <row r="983" spans="1:41" ht="18.75" hidden="1" customHeight="1">
      <c r="A983" s="135" t="s">
        <v>196</v>
      </c>
      <c r="B983" s="135" t="s">
        <v>132</v>
      </c>
      <c r="C983" s="135" t="s">
        <v>196</v>
      </c>
      <c r="D983" s="135" t="s">
        <v>196</v>
      </c>
      <c r="E983" s="135" t="s">
        <v>196</v>
      </c>
      <c r="F983" s="135" t="s">
        <v>196</v>
      </c>
      <c r="G983" s="135" t="s">
        <v>196</v>
      </c>
      <c r="H983" s="135" t="s">
        <v>196</v>
      </c>
      <c r="I983" s="135" t="s">
        <v>196</v>
      </c>
      <c r="J983" s="176"/>
      <c r="K983" s="177"/>
      <c r="L983" s="178"/>
      <c r="M983" s="179"/>
      <c r="N983" s="160"/>
      <c r="O983" s="157"/>
      <c r="P983" s="160"/>
      <c r="Q983" s="198" t="s">
        <v>406</v>
      </c>
      <c r="R983" s="182" t="s">
        <v>98</v>
      </c>
      <c r="S983" s="183" t="s">
        <v>285</v>
      </c>
      <c r="T983" s="184"/>
      <c r="U983" s="185"/>
      <c r="V983" s="186" t="s">
        <v>98</v>
      </c>
      <c r="W983" s="183" t="s">
        <v>286</v>
      </c>
      <c r="X983" s="187"/>
      <c r="Y983" s="187"/>
      <c r="Z983" s="187"/>
      <c r="AA983" s="187"/>
      <c r="AB983" s="187"/>
      <c r="AC983" s="187"/>
      <c r="AD983" s="187"/>
      <c r="AE983" s="187"/>
      <c r="AF983" s="187"/>
      <c r="AG983" s="193"/>
      <c r="AH983" s="194"/>
      <c r="AI983" s="189"/>
      <c r="AJ983" s="189"/>
      <c r="AK983" s="190"/>
      <c r="AL983" s="1276"/>
      <c r="AM983" s="1277"/>
      <c r="AN983" s="1277"/>
      <c r="AO983" s="1278"/>
    </row>
    <row r="984" spans="1:41" ht="19.5" hidden="1" customHeight="1">
      <c r="A984" s="135" t="s">
        <v>196</v>
      </c>
      <c r="B984" s="135" t="s">
        <v>132</v>
      </c>
      <c r="C984" s="135" t="s">
        <v>196</v>
      </c>
      <c r="D984" s="135" t="s">
        <v>196</v>
      </c>
      <c r="E984" s="135" t="s">
        <v>196</v>
      </c>
      <c r="F984" s="135" t="s">
        <v>196</v>
      </c>
      <c r="G984" s="135" t="s">
        <v>196</v>
      </c>
      <c r="H984" s="135" t="s">
        <v>196</v>
      </c>
      <c r="I984" s="135" t="s">
        <v>196</v>
      </c>
      <c r="J984" s="176"/>
      <c r="K984" s="177"/>
      <c r="L984" s="178"/>
      <c r="M984" s="179"/>
      <c r="N984" s="160"/>
      <c r="O984" s="180"/>
      <c r="P984" s="160"/>
      <c r="Q984" s="192" t="s">
        <v>50</v>
      </c>
      <c r="R984" s="182" t="s">
        <v>98</v>
      </c>
      <c r="S984" s="183" t="s">
        <v>217</v>
      </c>
      <c r="T984" s="183"/>
      <c r="U984" s="186" t="s">
        <v>98</v>
      </c>
      <c r="V984" s="183" t="s">
        <v>232</v>
      </c>
      <c r="W984" s="183"/>
      <c r="X984" s="187"/>
      <c r="Y984" s="183"/>
      <c r="Z984" s="187"/>
      <c r="AA984" s="187"/>
      <c r="AB984" s="187"/>
      <c r="AC984" s="187"/>
      <c r="AD984" s="187"/>
      <c r="AE984" s="187"/>
      <c r="AF984" s="187"/>
      <c r="AG984" s="193"/>
      <c r="AH984" s="189"/>
      <c r="AI984" s="189"/>
      <c r="AJ984" s="189"/>
      <c r="AK984" s="190"/>
      <c r="AL984" s="1276"/>
      <c r="AM984" s="1277"/>
      <c r="AN984" s="1277"/>
      <c r="AO984" s="1278"/>
    </row>
    <row r="985" spans="1:41" ht="18.75" hidden="1" customHeight="1">
      <c r="A985" s="135" t="s">
        <v>196</v>
      </c>
      <c r="B985" s="135" t="s">
        <v>132</v>
      </c>
      <c r="C985" s="135" t="s">
        <v>196</v>
      </c>
      <c r="D985" s="135" t="s">
        <v>196</v>
      </c>
      <c r="E985" s="135" t="s">
        <v>196</v>
      </c>
      <c r="F985" s="135" t="s">
        <v>196</v>
      </c>
      <c r="G985" s="135" t="s">
        <v>196</v>
      </c>
      <c r="H985" s="135" t="s">
        <v>196</v>
      </c>
      <c r="I985" s="135" t="s">
        <v>196</v>
      </c>
      <c r="J985" s="176"/>
      <c r="K985" s="177"/>
      <c r="L985" s="178"/>
      <c r="M985" s="179"/>
      <c r="N985" s="160"/>
      <c r="O985" s="180"/>
      <c r="P985" s="160"/>
      <c r="Q985" s="198" t="s">
        <v>309</v>
      </c>
      <c r="R985" s="182" t="s">
        <v>98</v>
      </c>
      <c r="S985" s="183" t="s">
        <v>217</v>
      </c>
      <c r="T985" s="184"/>
      <c r="U985" s="186" t="s">
        <v>98</v>
      </c>
      <c r="V985" s="183" t="s">
        <v>232</v>
      </c>
      <c r="W985" s="187"/>
      <c r="X985" s="187"/>
      <c r="Y985" s="187"/>
      <c r="Z985" s="187"/>
      <c r="AA985" s="187"/>
      <c r="AB985" s="187"/>
      <c r="AC985" s="187"/>
      <c r="AD985" s="187"/>
      <c r="AE985" s="187"/>
      <c r="AF985" s="187"/>
      <c r="AG985" s="193"/>
      <c r="AH985" s="194"/>
      <c r="AI985" s="189"/>
      <c r="AJ985" s="189"/>
      <c r="AK985" s="190"/>
      <c r="AL985" s="1276"/>
      <c r="AM985" s="1277"/>
      <c r="AN985" s="1277"/>
      <c r="AO985" s="1278"/>
    </row>
    <row r="986" spans="1:41" ht="18.75" hidden="1" customHeight="1">
      <c r="A986" s="135" t="s">
        <v>196</v>
      </c>
      <c r="B986" s="135" t="s">
        <v>132</v>
      </c>
      <c r="C986" s="135" t="s">
        <v>196</v>
      </c>
      <c r="D986" s="135" t="s">
        <v>196</v>
      </c>
      <c r="E986" s="135" t="s">
        <v>196</v>
      </c>
      <c r="F986" s="135" t="s">
        <v>196</v>
      </c>
      <c r="G986" s="135" t="s">
        <v>196</v>
      </c>
      <c r="H986" s="135" t="s">
        <v>196</v>
      </c>
      <c r="I986" s="135" t="s">
        <v>196</v>
      </c>
      <c r="J986" s="176"/>
      <c r="K986" s="177"/>
      <c r="L986" s="178"/>
      <c r="M986" s="179"/>
      <c r="N986" s="160"/>
      <c r="O986" s="157" t="s">
        <v>98</v>
      </c>
      <c r="P986" s="160" t="s">
        <v>449</v>
      </c>
      <c r="Q986" s="198" t="s">
        <v>418</v>
      </c>
      <c r="R986" s="182" t="s">
        <v>98</v>
      </c>
      <c r="S986" s="183" t="s">
        <v>217</v>
      </c>
      <c r="T986" s="183"/>
      <c r="U986" s="186" t="s">
        <v>98</v>
      </c>
      <c r="V986" s="183" t="s">
        <v>229</v>
      </c>
      <c r="W986" s="183"/>
      <c r="X986" s="186" t="s">
        <v>98</v>
      </c>
      <c r="Y986" s="183" t="s">
        <v>230</v>
      </c>
      <c r="Z986" s="187"/>
      <c r="AA986" s="187"/>
      <c r="AB986" s="187"/>
      <c r="AC986" s="187"/>
      <c r="AD986" s="187"/>
      <c r="AE986" s="187"/>
      <c r="AF986" s="187"/>
      <c r="AG986" s="193"/>
      <c r="AH986" s="194"/>
      <c r="AI986" s="189"/>
      <c r="AJ986" s="189"/>
      <c r="AK986" s="190"/>
      <c r="AL986" s="1276"/>
      <c r="AM986" s="1277"/>
      <c r="AN986" s="1277"/>
      <c r="AO986" s="1278"/>
    </row>
    <row r="987" spans="1:41" ht="18.75" hidden="1" customHeight="1">
      <c r="A987" s="135" t="s">
        <v>196</v>
      </c>
      <c r="B987" s="135" t="s">
        <v>132</v>
      </c>
      <c r="C987" s="135" t="s">
        <v>196</v>
      </c>
      <c r="D987" s="135" t="s">
        <v>196</v>
      </c>
      <c r="E987" s="135" t="s">
        <v>196</v>
      </c>
      <c r="F987" s="135" t="s">
        <v>196</v>
      </c>
      <c r="G987" s="135" t="s">
        <v>196</v>
      </c>
      <c r="H987" s="135" t="s">
        <v>196</v>
      </c>
      <c r="I987" s="135" t="s">
        <v>196</v>
      </c>
      <c r="J987" s="176"/>
      <c r="K987" s="177"/>
      <c r="L987" s="178"/>
      <c r="M987" s="179"/>
      <c r="N987" s="160"/>
      <c r="O987" s="180"/>
      <c r="P987" s="160" t="s">
        <v>450</v>
      </c>
      <c r="Q987" s="1320" t="s">
        <v>440</v>
      </c>
      <c r="R987" s="205" t="s">
        <v>98</v>
      </c>
      <c r="S987" s="206" t="s">
        <v>334</v>
      </c>
      <c r="T987" s="206"/>
      <c r="U987" s="202"/>
      <c r="V987" s="202"/>
      <c r="W987" s="202"/>
      <c r="X987" s="202"/>
      <c r="Y987" s="210" t="s">
        <v>98</v>
      </c>
      <c r="Z987" s="206" t="s">
        <v>335</v>
      </c>
      <c r="AA987" s="202"/>
      <c r="AB987" s="202"/>
      <c r="AC987" s="202"/>
      <c r="AD987" s="202"/>
      <c r="AE987" s="202"/>
      <c r="AF987" s="202"/>
      <c r="AG987" s="203"/>
      <c r="AH987" s="194"/>
      <c r="AI987" s="189"/>
      <c r="AJ987" s="189"/>
      <c r="AK987" s="190"/>
      <c r="AL987" s="1276"/>
      <c r="AM987" s="1277"/>
      <c r="AN987" s="1277"/>
      <c r="AO987" s="1278"/>
    </row>
    <row r="988" spans="1:41" ht="18.75" hidden="1" customHeight="1">
      <c r="A988" s="135" t="s">
        <v>196</v>
      </c>
      <c r="B988" s="135" t="s">
        <v>132</v>
      </c>
      <c r="C988" s="135" t="s">
        <v>196</v>
      </c>
      <c r="D988" s="135" t="s">
        <v>196</v>
      </c>
      <c r="E988" s="135" t="s">
        <v>196</v>
      </c>
      <c r="F988" s="135" t="s">
        <v>196</v>
      </c>
      <c r="G988" s="135" t="s">
        <v>196</v>
      </c>
      <c r="H988" s="135" t="s">
        <v>196</v>
      </c>
      <c r="I988" s="135" t="s">
        <v>196</v>
      </c>
      <c r="J988" s="157" t="s">
        <v>98</v>
      </c>
      <c r="K988" s="177">
        <v>26</v>
      </c>
      <c r="L988" s="178" t="s">
        <v>490</v>
      </c>
      <c r="M988" s="157" t="s">
        <v>14</v>
      </c>
      <c r="N988" s="160" t="s">
        <v>495</v>
      </c>
      <c r="O988" s="157" t="s">
        <v>98</v>
      </c>
      <c r="P988" s="160" t="s">
        <v>452</v>
      </c>
      <c r="Q988" s="1320"/>
      <c r="R988" s="237" t="s">
        <v>98</v>
      </c>
      <c r="S988" s="199" t="s">
        <v>367</v>
      </c>
      <c r="T988" s="250"/>
      <c r="U988" s="250"/>
      <c r="V988" s="250"/>
      <c r="W988" s="250"/>
      <c r="X988" s="250"/>
      <c r="Y988" s="250"/>
      <c r="Z988" s="244"/>
      <c r="AA988" s="250"/>
      <c r="AB988" s="250"/>
      <c r="AC988" s="250"/>
      <c r="AD988" s="250"/>
      <c r="AE988" s="250"/>
      <c r="AF988" s="250"/>
      <c r="AG988" s="257"/>
      <c r="AH988" s="194"/>
      <c r="AI988" s="189"/>
      <c r="AJ988" s="189"/>
      <c r="AK988" s="190"/>
      <c r="AL988" s="1276"/>
      <c r="AM988" s="1277"/>
      <c r="AN988" s="1277"/>
      <c r="AO988" s="1278"/>
    </row>
    <row r="989" spans="1:41" ht="18.75" hidden="1" customHeight="1">
      <c r="A989" s="135" t="s">
        <v>196</v>
      </c>
      <c r="B989" s="135" t="s">
        <v>132</v>
      </c>
      <c r="C989" s="135" t="s">
        <v>196</v>
      </c>
      <c r="D989" s="135" t="s">
        <v>196</v>
      </c>
      <c r="E989" s="135" t="s">
        <v>196</v>
      </c>
      <c r="F989" s="135" t="s">
        <v>196</v>
      </c>
      <c r="G989" s="135" t="s">
        <v>196</v>
      </c>
      <c r="H989" s="135" t="s">
        <v>196</v>
      </c>
      <c r="I989" s="135" t="s">
        <v>196</v>
      </c>
      <c r="J989" s="176"/>
      <c r="K989" s="177"/>
      <c r="L989" s="178"/>
      <c r="M989" s="179"/>
      <c r="N989" s="160"/>
      <c r="O989" s="180"/>
      <c r="P989" s="160" t="s">
        <v>453</v>
      </c>
      <c r="Q989" s="201" t="s">
        <v>255</v>
      </c>
      <c r="R989" s="182" t="s">
        <v>98</v>
      </c>
      <c r="S989" s="183" t="s">
        <v>217</v>
      </c>
      <c r="T989" s="183"/>
      <c r="U989" s="186" t="s">
        <v>98</v>
      </c>
      <c r="V989" s="183" t="s">
        <v>229</v>
      </c>
      <c r="W989" s="183"/>
      <c r="X989" s="186" t="s">
        <v>98</v>
      </c>
      <c r="Y989" s="183" t="s">
        <v>230</v>
      </c>
      <c r="Z989" s="187"/>
      <c r="AA989" s="187"/>
      <c r="AB989" s="187"/>
      <c r="AC989" s="187"/>
      <c r="AD989" s="202"/>
      <c r="AE989" s="202"/>
      <c r="AF989" s="202"/>
      <c r="AG989" s="203"/>
      <c r="AH989" s="194"/>
      <c r="AI989" s="189"/>
      <c r="AJ989" s="189"/>
      <c r="AK989" s="190"/>
      <c r="AL989" s="1276"/>
      <c r="AM989" s="1277"/>
      <c r="AN989" s="1277"/>
      <c r="AO989" s="1278"/>
    </row>
    <row r="990" spans="1:41" ht="18.75" hidden="1" customHeight="1">
      <c r="A990" s="135" t="s">
        <v>196</v>
      </c>
      <c r="B990" s="135" t="s">
        <v>132</v>
      </c>
      <c r="C990" s="135" t="s">
        <v>196</v>
      </c>
      <c r="D990" s="135" t="s">
        <v>196</v>
      </c>
      <c r="E990" s="135" t="s">
        <v>196</v>
      </c>
      <c r="F990" s="135" t="s">
        <v>196</v>
      </c>
      <c r="G990" s="135" t="s">
        <v>196</v>
      </c>
      <c r="H990" s="135" t="s">
        <v>196</v>
      </c>
      <c r="I990" s="135" t="s">
        <v>196</v>
      </c>
      <c r="J990" s="176"/>
      <c r="K990" s="177"/>
      <c r="L990" s="178"/>
      <c r="M990" s="157"/>
      <c r="N990" s="160"/>
      <c r="O990" s="157" t="s">
        <v>98</v>
      </c>
      <c r="P990" s="160" t="s">
        <v>454</v>
      </c>
      <c r="Q990" s="1320" t="s">
        <v>341</v>
      </c>
      <c r="R990" s="205" t="s">
        <v>98</v>
      </c>
      <c r="S990" s="206" t="s">
        <v>368</v>
      </c>
      <c r="T990" s="248"/>
      <c r="U990" s="249"/>
      <c r="V990" s="210" t="s">
        <v>98</v>
      </c>
      <c r="W990" s="206" t="s">
        <v>369</v>
      </c>
      <c r="X990" s="202"/>
      <c r="Y990" s="202"/>
      <c r="Z990" s="210" t="s">
        <v>98</v>
      </c>
      <c r="AA990" s="206" t="s">
        <v>370</v>
      </c>
      <c r="AB990" s="202"/>
      <c r="AC990" s="202"/>
      <c r="AD990" s="202"/>
      <c r="AE990" s="202"/>
      <c r="AF990" s="202"/>
      <c r="AG990" s="203"/>
      <c r="AH990" s="194"/>
      <c r="AI990" s="189"/>
      <c r="AJ990" s="189"/>
      <c r="AK990" s="190"/>
      <c r="AL990" s="1276"/>
      <c r="AM990" s="1277"/>
      <c r="AN990" s="1277"/>
      <c r="AO990" s="1278"/>
    </row>
    <row r="991" spans="1:41" ht="18.75" hidden="1" customHeight="1">
      <c r="A991" s="135" t="s">
        <v>196</v>
      </c>
      <c r="B991" s="135" t="s">
        <v>132</v>
      </c>
      <c r="C991" s="135" t="s">
        <v>196</v>
      </c>
      <c r="D991" s="135" t="s">
        <v>196</v>
      </c>
      <c r="E991" s="135" t="s">
        <v>196</v>
      </c>
      <c r="F991" s="135" t="s">
        <v>196</v>
      </c>
      <c r="G991" s="135" t="s">
        <v>196</v>
      </c>
      <c r="H991" s="135" t="s">
        <v>196</v>
      </c>
      <c r="I991" s="135" t="s">
        <v>196</v>
      </c>
      <c r="J991" s="176"/>
      <c r="K991" s="177"/>
      <c r="L991" s="178"/>
      <c r="M991" s="179"/>
      <c r="N991" s="160"/>
      <c r="O991" s="180"/>
      <c r="P991" s="160" t="s">
        <v>455</v>
      </c>
      <c r="Q991" s="1320"/>
      <c r="R991" s="237" t="s">
        <v>98</v>
      </c>
      <c r="S991" s="199" t="s">
        <v>371</v>
      </c>
      <c r="T991" s="250"/>
      <c r="U991" s="250"/>
      <c r="V991" s="250"/>
      <c r="W991" s="250"/>
      <c r="X991" s="250"/>
      <c r="Y991" s="250"/>
      <c r="Z991" s="239" t="s">
        <v>98</v>
      </c>
      <c r="AA991" s="199" t="s">
        <v>372</v>
      </c>
      <c r="AB991" s="244"/>
      <c r="AC991" s="250"/>
      <c r="AD991" s="250"/>
      <c r="AE991" s="250"/>
      <c r="AF991" s="250"/>
      <c r="AG991" s="257"/>
      <c r="AH991" s="194"/>
      <c r="AI991" s="189"/>
      <c r="AJ991" s="189"/>
      <c r="AK991" s="190"/>
      <c r="AL991" s="1276"/>
      <c r="AM991" s="1277"/>
      <c r="AN991" s="1277"/>
      <c r="AO991" s="1278"/>
    </row>
    <row r="992" spans="1:41" ht="18.75" hidden="1" customHeight="1">
      <c r="A992" s="135" t="s">
        <v>196</v>
      </c>
      <c r="B992" s="135" t="s">
        <v>132</v>
      </c>
      <c r="C992" s="135" t="s">
        <v>196</v>
      </c>
      <c r="D992" s="135" t="s">
        <v>196</v>
      </c>
      <c r="E992" s="135" t="s">
        <v>196</v>
      </c>
      <c r="F992" s="135" t="s">
        <v>196</v>
      </c>
      <c r="G992" s="135" t="s">
        <v>196</v>
      </c>
      <c r="H992" s="135" t="s">
        <v>196</v>
      </c>
      <c r="I992" s="135" t="s">
        <v>196</v>
      </c>
      <c r="J992" s="176"/>
      <c r="K992" s="177"/>
      <c r="L992" s="178"/>
      <c r="M992" s="179"/>
      <c r="N992" s="160"/>
      <c r="O992" s="180"/>
      <c r="P992" s="160"/>
      <c r="Q992" s="198" t="s">
        <v>69</v>
      </c>
      <c r="R992" s="182" t="s">
        <v>98</v>
      </c>
      <c r="S992" s="183" t="s">
        <v>217</v>
      </c>
      <c r="T992" s="183"/>
      <c r="U992" s="186" t="s">
        <v>98</v>
      </c>
      <c r="V992" s="183" t="s">
        <v>258</v>
      </c>
      <c r="W992" s="183"/>
      <c r="X992" s="186" t="s">
        <v>98</v>
      </c>
      <c r="Y992" s="183" t="s">
        <v>315</v>
      </c>
      <c r="Z992" s="204"/>
      <c r="AA992" s="186" t="s">
        <v>98</v>
      </c>
      <c r="AB992" s="183" t="s">
        <v>259</v>
      </c>
      <c r="AC992" s="204"/>
      <c r="AD992" s="204"/>
      <c r="AE992" s="204"/>
      <c r="AF992" s="204"/>
      <c r="AG992" s="247"/>
      <c r="AH992" s="194"/>
      <c r="AI992" s="189"/>
      <c r="AJ992" s="189"/>
      <c r="AK992" s="190"/>
      <c r="AL992" s="1276"/>
      <c r="AM992" s="1277"/>
      <c r="AN992" s="1277"/>
      <c r="AO992" s="1278"/>
    </row>
    <row r="993" spans="1:41" ht="18.75" hidden="1" customHeight="1">
      <c r="A993" s="135" t="s">
        <v>196</v>
      </c>
      <c r="B993" s="135" t="s">
        <v>132</v>
      </c>
      <c r="C993" s="135" t="s">
        <v>196</v>
      </c>
      <c r="D993" s="135" t="s">
        <v>196</v>
      </c>
      <c r="E993" s="135" t="s">
        <v>196</v>
      </c>
      <c r="F993" s="135" t="s">
        <v>196</v>
      </c>
      <c r="G993" s="135" t="s">
        <v>196</v>
      </c>
      <c r="H993" s="135" t="s">
        <v>196</v>
      </c>
      <c r="I993" s="135" t="s">
        <v>196</v>
      </c>
      <c r="J993" s="176"/>
      <c r="K993" s="177"/>
      <c r="L993" s="178"/>
      <c r="M993" s="179"/>
      <c r="N993" s="160"/>
      <c r="O993" s="180"/>
      <c r="P993" s="160"/>
      <c r="Q993" s="1257" t="s">
        <v>414</v>
      </c>
      <c r="R993" s="1291" t="s">
        <v>98</v>
      </c>
      <c r="S993" s="1292" t="s">
        <v>217</v>
      </c>
      <c r="T993" s="1292"/>
      <c r="U993" s="1293" t="s">
        <v>98</v>
      </c>
      <c r="V993" s="1292" t="s">
        <v>232</v>
      </c>
      <c r="W993" s="1292"/>
      <c r="X993" s="241"/>
      <c r="Y993" s="241"/>
      <c r="Z993" s="241"/>
      <c r="AA993" s="241"/>
      <c r="AB993" s="241"/>
      <c r="AC993" s="241"/>
      <c r="AD993" s="241"/>
      <c r="AE993" s="241"/>
      <c r="AF993" s="241"/>
      <c r="AG993" s="242"/>
      <c r="AH993" s="194"/>
      <c r="AI993" s="189"/>
      <c r="AJ993" s="189"/>
      <c r="AK993" s="190"/>
      <c r="AL993" s="1276"/>
      <c r="AM993" s="1277"/>
      <c r="AN993" s="1277"/>
      <c r="AO993" s="1278"/>
    </row>
    <row r="994" spans="1:41" ht="18.75" hidden="1" customHeight="1">
      <c r="A994" s="135" t="s">
        <v>196</v>
      </c>
      <c r="B994" s="135" t="s">
        <v>132</v>
      </c>
      <c r="C994" s="135" t="s">
        <v>196</v>
      </c>
      <c r="D994" s="135" t="s">
        <v>196</v>
      </c>
      <c r="E994" s="135" t="s">
        <v>196</v>
      </c>
      <c r="F994" s="135" t="s">
        <v>196</v>
      </c>
      <c r="G994" s="135" t="s">
        <v>196</v>
      </c>
      <c r="H994" s="135" t="s">
        <v>196</v>
      </c>
      <c r="I994" s="135" t="s">
        <v>196</v>
      </c>
      <c r="J994" s="176"/>
      <c r="K994" s="177"/>
      <c r="L994" s="178"/>
      <c r="M994" s="179"/>
      <c r="N994" s="160"/>
      <c r="O994" s="180"/>
      <c r="P994" s="160"/>
      <c r="Q994" s="1279"/>
      <c r="R994" s="1291"/>
      <c r="S994" s="1292"/>
      <c r="T994" s="1292"/>
      <c r="U994" s="1293"/>
      <c r="V994" s="1292"/>
      <c r="W994" s="1292"/>
      <c r="X994" s="244"/>
      <c r="Y994" s="244"/>
      <c r="Z994" s="244"/>
      <c r="AA994" s="244"/>
      <c r="AB994" s="244"/>
      <c r="AC994" s="244"/>
      <c r="AD994" s="244"/>
      <c r="AE994" s="244"/>
      <c r="AF994" s="244"/>
      <c r="AG994" s="245"/>
      <c r="AH994" s="194"/>
      <c r="AI994" s="189"/>
      <c r="AJ994" s="189"/>
      <c r="AK994" s="190"/>
      <c r="AL994" s="1276"/>
      <c r="AM994" s="1277"/>
      <c r="AN994" s="1277"/>
      <c r="AO994" s="1278"/>
    </row>
    <row r="995" spans="1:41" ht="18.75" hidden="1" customHeight="1">
      <c r="A995" s="135" t="s">
        <v>196</v>
      </c>
      <c r="B995" s="135" t="s">
        <v>132</v>
      </c>
      <c r="C995" s="135" t="s">
        <v>196</v>
      </c>
      <c r="D995" s="135" t="s">
        <v>196</v>
      </c>
      <c r="E995" s="135" t="s">
        <v>196</v>
      </c>
      <c r="F995" s="135" t="s">
        <v>196</v>
      </c>
      <c r="G995" s="135" t="s">
        <v>196</v>
      </c>
      <c r="H995" s="135" t="s">
        <v>196</v>
      </c>
      <c r="I995" s="135" t="s">
        <v>196</v>
      </c>
      <c r="J995" s="176"/>
      <c r="K995" s="177"/>
      <c r="L995" s="178"/>
      <c r="M995" s="179"/>
      <c r="N995" s="160"/>
      <c r="O995" s="180"/>
      <c r="P995" s="191"/>
      <c r="Q995" s="1257" t="s">
        <v>260</v>
      </c>
      <c r="R995" s="205" t="s">
        <v>98</v>
      </c>
      <c r="S995" s="206" t="s">
        <v>217</v>
      </c>
      <c r="T995" s="206"/>
      <c r="U995" s="207"/>
      <c r="V995" s="208"/>
      <c r="W995" s="208"/>
      <c r="X995" s="207"/>
      <c r="Y995" s="208"/>
      <c r="Z995" s="209"/>
      <c r="AA995" s="207"/>
      <c r="AB995" s="208"/>
      <c r="AC995" s="209"/>
      <c r="AD995" s="210" t="s">
        <v>98</v>
      </c>
      <c r="AE995" s="206" t="s">
        <v>261</v>
      </c>
      <c r="AF995" s="202"/>
      <c r="AG995" s="203"/>
      <c r="AH995" s="189"/>
      <c r="AI995" s="189"/>
      <c r="AJ995" s="189"/>
      <c r="AK995" s="190"/>
      <c r="AL995" s="1276"/>
      <c r="AM995" s="1277"/>
      <c r="AN995" s="1277"/>
      <c r="AO995" s="1278"/>
    </row>
    <row r="996" spans="1:41" ht="18.75" hidden="1" customHeight="1">
      <c r="A996" s="135" t="s">
        <v>196</v>
      </c>
      <c r="B996" s="135" t="s">
        <v>132</v>
      </c>
      <c r="C996" s="135" t="s">
        <v>196</v>
      </c>
      <c r="D996" s="135" t="s">
        <v>196</v>
      </c>
      <c r="E996" s="135" t="s">
        <v>196</v>
      </c>
      <c r="F996" s="135" t="s">
        <v>196</v>
      </c>
      <c r="G996" s="135" t="s">
        <v>196</v>
      </c>
      <c r="H996" s="135" t="s">
        <v>196</v>
      </c>
      <c r="I996" s="135" t="s">
        <v>196</v>
      </c>
      <c r="J996" s="176"/>
      <c r="K996" s="177"/>
      <c r="L996" s="178"/>
      <c r="M996" s="179"/>
      <c r="N996" s="160"/>
      <c r="O996" s="180"/>
      <c r="P996" s="191"/>
      <c r="Q996" s="1258"/>
      <c r="R996" s="157" t="s">
        <v>98</v>
      </c>
      <c r="S996" s="158" t="s">
        <v>262</v>
      </c>
      <c r="T996" s="158"/>
      <c r="U996" s="150"/>
      <c r="V996" s="150" t="s">
        <v>98</v>
      </c>
      <c r="W996" s="158" t="s">
        <v>263</v>
      </c>
      <c r="X996" s="150"/>
      <c r="Y996" s="150"/>
      <c r="Z996" s="150" t="s">
        <v>98</v>
      </c>
      <c r="AA996" s="158" t="s">
        <v>264</v>
      </c>
      <c r="AB996" s="137"/>
      <c r="AC996" s="158"/>
      <c r="AD996" s="150" t="s">
        <v>98</v>
      </c>
      <c r="AE996" s="158" t="s">
        <v>265</v>
      </c>
      <c r="AF996" s="211"/>
      <c r="AG996" s="212"/>
      <c r="AH996" s="189"/>
      <c r="AI996" s="189"/>
      <c r="AJ996" s="189"/>
      <c r="AK996" s="190"/>
      <c r="AL996" s="1276"/>
      <c r="AM996" s="1277"/>
      <c r="AN996" s="1277"/>
      <c r="AO996" s="1278"/>
    </row>
    <row r="997" spans="1:41" ht="18.75" hidden="1" customHeight="1">
      <c r="A997" s="135" t="s">
        <v>196</v>
      </c>
      <c r="B997" s="135" t="s">
        <v>132</v>
      </c>
      <c r="C997" s="135" t="s">
        <v>196</v>
      </c>
      <c r="D997" s="135" t="s">
        <v>196</v>
      </c>
      <c r="E997" s="135" t="s">
        <v>196</v>
      </c>
      <c r="F997" s="135" t="s">
        <v>196</v>
      </c>
      <c r="G997" s="135" t="s">
        <v>196</v>
      </c>
      <c r="H997" s="135" t="s">
        <v>196</v>
      </c>
      <c r="I997" s="135" t="s">
        <v>196</v>
      </c>
      <c r="J997" s="176"/>
      <c r="K997" s="177"/>
      <c r="L997" s="178"/>
      <c r="M997" s="179"/>
      <c r="N997" s="160"/>
      <c r="O997" s="180"/>
      <c r="P997" s="191"/>
      <c r="Q997" s="1258"/>
      <c r="R997" s="157" t="s">
        <v>98</v>
      </c>
      <c r="S997" s="158" t="s">
        <v>266</v>
      </c>
      <c r="T997" s="158"/>
      <c r="U997" s="150"/>
      <c r="V997" s="150" t="s">
        <v>98</v>
      </c>
      <c r="W997" s="158" t="s">
        <v>267</v>
      </c>
      <c r="X997" s="150"/>
      <c r="Y997" s="150"/>
      <c r="Z997" s="150" t="s">
        <v>98</v>
      </c>
      <c r="AA997" s="158" t="s">
        <v>268</v>
      </c>
      <c r="AB997" s="137"/>
      <c r="AC997" s="158"/>
      <c r="AD997" s="150" t="s">
        <v>98</v>
      </c>
      <c r="AE997" s="158" t="s">
        <v>269</v>
      </c>
      <c r="AF997" s="211"/>
      <c r="AG997" s="212"/>
      <c r="AH997" s="189"/>
      <c r="AI997" s="189"/>
      <c r="AJ997" s="189"/>
      <c r="AK997" s="190"/>
      <c r="AL997" s="1276"/>
      <c r="AM997" s="1277"/>
      <c r="AN997" s="1277"/>
      <c r="AO997" s="1278"/>
    </row>
    <row r="998" spans="1:41" ht="18.75" hidden="1" customHeight="1">
      <c r="A998" s="135" t="s">
        <v>196</v>
      </c>
      <c r="B998" s="135" t="s">
        <v>132</v>
      </c>
      <c r="C998" s="135" t="s">
        <v>196</v>
      </c>
      <c r="D998" s="135" t="s">
        <v>196</v>
      </c>
      <c r="E998" s="135" t="s">
        <v>196</v>
      </c>
      <c r="F998" s="135" t="s">
        <v>196</v>
      </c>
      <c r="G998" s="135" t="s">
        <v>196</v>
      </c>
      <c r="H998" s="135" t="s">
        <v>196</v>
      </c>
      <c r="I998" s="135" t="s">
        <v>196</v>
      </c>
      <c r="J998" s="176"/>
      <c r="K998" s="177"/>
      <c r="L998" s="178"/>
      <c r="M998" s="179"/>
      <c r="N998" s="160"/>
      <c r="O998" s="180"/>
      <c r="P998" s="191"/>
      <c r="Q998" s="1258"/>
      <c r="R998" s="157" t="s">
        <v>98</v>
      </c>
      <c r="S998" s="158" t="s">
        <v>270</v>
      </c>
      <c r="T998" s="158"/>
      <c r="U998" s="150"/>
      <c r="V998" s="150" t="s">
        <v>98</v>
      </c>
      <c r="W998" s="158" t="s">
        <v>271</v>
      </c>
      <c r="X998" s="150"/>
      <c r="Y998" s="150"/>
      <c r="Z998" s="150" t="s">
        <v>98</v>
      </c>
      <c r="AA998" s="158" t="s">
        <v>272</v>
      </c>
      <c r="AB998" s="137"/>
      <c r="AC998" s="158"/>
      <c r="AD998" s="150" t="s">
        <v>98</v>
      </c>
      <c r="AE998" s="158" t="s">
        <v>273</v>
      </c>
      <c r="AF998" s="211"/>
      <c r="AG998" s="212"/>
      <c r="AH998" s="189"/>
      <c r="AI998" s="189"/>
      <c r="AJ998" s="189"/>
      <c r="AK998" s="190"/>
      <c r="AL998" s="1276"/>
      <c r="AM998" s="1277"/>
      <c r="AN998" s="1277"/>
      <c r="AO998" s="1278"/>
    </row>
    <row r="999" spans="1:41" ht="18.75" hidden="1" customHeight="1">
      <c r="A999" s="148" t="s">
        <v>196</v>
      </c>
      <c r="B999" s="148" t="s">
        <v>132</v>
      </c>
      <c r="C999" s="148" t="s">
        <v>196</v>
      </c>
      <c r="D999" s="148" t="s">
        <v>196</v>
      </c>
      <c r="E999" s="148" t="s">
        <v>196</v>
      </c>
      <c r="F999" s="148" t="s">
        <v>196</v>
      </c>
      <c r="G999" s="148" t="s">
        <v>196</v>
      </c>
      <c r="H999" s="148" t="s">
        <v>196</v>
      </c>
      <c r="I999" s="149" t="s">
        <v>196</v>
      </c>
      <c r="J999" s="176"/>
      <c r="K999" s="177"/>
      <c r="L999" s="178"/>
      <c r="M999" s="179"/>
      <c r="N999" s="160"/>
      <c r="O999" s="180"/>
      <c r="P999" s="191"/>
      <c r="Q999" s="1258"/>
      <c r="R999" s="157" t="s">
        <v>98</v>
      </c>
      <c r="S999" s="158" t="s">
        <v>274</v>
      </c>
      <c r="T999" s="158"/>
      <c r="U999" s="150"/>
      <c r="V999" s="150" t="s">
        <v>98</v>
      </c>
      <c r="W999" s="158" t="s">
        <v>275</v>
      </c>
      <c r="X999" s="150"/>
      <c r="Y999" s="150"/>
      <c r="Z999" s="150" t="s">
        <v>98</v>
      </c>
      <c r="AA999" s="158" t="s">
        <v>276</v>
      </c>
      <c r="AB999" s="137"/>
      <c r="AC999" s="158"/>
      <c r="AD999" s="150" t="s">
        <v>98</v>
      </c>
      <c r="AE999" s="158" t="s">
        <v>277</v>
      </c>
      <c r="AF999" s="211"/>
      <c r="AG999" s="212"/>
      <c r="AH999" s="189"/>
      <c r="AI999" s="189"/>
      <c r="AJ999" s="189"/>
      <c r="AK999" s="190"/>
      <c r="AL999" s="1276"/>
      <c r="AM999" s="1277"/>
      <c r="AN999" s="1277"/>
      <c r="AO999" s="1278"/>
    </row>
    <row r="1000" spans="1:41" ht="18.75" hidden="1" customHeight="1">
      <c r="A1000" s="155" t="s">
        <v>196</v>
      </c>
      <c r="B1000" s="155" t="s">
        <v>132</v>
      </c>
      <c r="C1000" s="155" t="s">
        <v>196</v>
      </c>
      <c r="D1000" s="155" t="s">
        <v>196</v>
      </c>
      <c r="E1000" s="155" t="s">
        <v>196</v>
      </c>
      <c r="F1000" s="155" t="s">
        <v>196</v>
      </c>
      <c r="G1000" s="155" t="s">
        <v>196</v>
      </c>
      <c r="H1000" s="155" t="s">
        <v>196</v>
      </c>
      <c r="I1000" s="156" t="s">
        <v>196</v>
      </c>
      <c r="J1000" s="213"/>
      <c r="K1000" s="214"/>
      <c r="L1000" s="215"/>
      <c r="M1000" s="216"/>
      <c r="N1000" s="217"/>
      <c r="O1000" s="218"/>
      <c r="P1000" s="219"/>
      <c r="Q1000" s="1259"/>
      <c r="R1000" s="220" t="s">
        <v>98</v>
      </c>
      <c r="S1000" s="221" t="s">
        <v>278</v>
      </c>
      <c r="T1000" s="221"/>
      <c r="U1000" s="222"/>
      <c r="V1000" s="222"/>
      <c r="W1000" s="221"/>
      <c r="X1000" s="222"/>
      <c r="Y1000" s="222"/>
      <c r="Z1000" s="222"/>
      <c r="AA1000" s="221"/>
      <c r="AB1000" s="223"/>
      <c r="AC1000" s="221"/>
      <c r="AD1000" s="222"/>
      <c r="AE1000" s="221"/>
      <c r="AF1000" s="224"/>
      <c r="AG1000" s="225"/>
      <c r="AH1000" s="226"/>
      <c r="AI1000" s="226"/>
      <c r="AJ1000" s="226"/>
      <c r="AK1000" s="227"/>
      <c r="AL1000" s="1286"/>
      <c r="AM1000" s="1287"/>
      <c r="AN1000" s="1287"/>
      <c r="AO1000" s="1288"/>
    </row>
    <row r="1001" spans="1:41" ht="18.75" hidden="1" customHeight="1">
      <c r="A1001" s="135" t="s">
        <v>196</v>
      </c>
      <c r="B1001" s="135" t="s">
        <v>132</v>
      </c>
      <c r="C1001" s="135" t="s">
        <v>196</v>
      </c>
      <c r="D1001" s="135" t="s">
        <v>196</v>
      </c>
      <c r="E1001" s="135" t="s">
        <v>196</v>
      </c>
      <c r="F1001" s="135" t="s">
        <v>196</v>
      </c>
      <c r="G1001" s="135" t="s">
        <v>196</v>
      </c>
      <c r="H1001" s="135" t="s">
        <v>196</v>
      </c>
      <c r="I1001" s="135" t="s">
        <v>196</v>
      </c>
      <c r="J1001" s="161"/>
      <c r="K1001" s="162"/>
      <c r="L1001" s="163"/>
      <c r="M1001" s="164"/>
      <c r="N1001" s="153"/>
      <c r="O1001" s="165"/>
      <c r="P1001" s="153"/>
      <c r="Q1001" s="1272" t="s">
        <v>281</v>
      </c>
      <c r="R1001" s="174" t="s">
        <v>98</v>
      </c>
      <c r="S1001" s="151" t="s">
        <v>282</v>
      </c>
      <c r="T1001" s="253"/>
      <c r="U1001" s="269"/>
      <c r="V1001" s="255" t="s">
        <v>98</v>
      </c>
      <c r="W1001" s="151" t="s">
        <v>348</v>
      </c>
      <c r="X1001" s="254"/>
      <c r="Y1001" s="254"/>
      <c r="Z1001" s="255" t="s">
        <v>98</v>
      </c>
      <c r="AA1001" s="151" t="s">
        <v>349</v>
      </c>
      <c r="AB1001" s="254"/>
      <c r="AC1001" s="254"/>
      <c r="AD1001" s="255" t="s">
        <v>98</v>
      </c>
      <c r="AE1001" s="151" t="s">
        <v>350</v>
      </c>
      <c r="AF1001" s="254"/>
      <c r="AG1001" s="256"/>
      <c r="AH1001" s="255" t="s">
        <v>98</v>
      </c>
      <c r="AI1001" s="151" t="s">
        <v>220</v>
      </c>
      <c r="AJ1001" s="151"/>
      <c r="AK1001" s="295"/>
      <c r="AL1001" s="1273"/>
      <c r="AM1001" s="1274"/>
      <c r="AN1001" s="1274"/>
      <c r="AO1001" s="1275"/>
    </row>
    <row r="1002" spans="1:41" ht="18.75" hidden="1" customHeight="1">
      <c r="A1002" s="135" t="s">
        <v>196</v>
      </c>
      <c r="B1002" s="135" t="s">
        <v>132</v>
      </c>
      <c r="C1002" s="135" t="s">
        <v>196</v>
      </c>
      <c r="D1002" s="135" t="s">
        <v>196</v>
      </c>
      <c r="E1002" s="135" t="s">
        <v>196</v>
      </c>
      <c r="F1002" s="135" t="s">
        <v>196</v>
      </c>
      <c r="G1002" s="135" t="s">
        <v>196</v>
      </c>
      <c r="H1002" s="135" t="s">
        <v>196</v>
      </c>
      <c r="I1002" s="135" t="s">
        <v>196</v>
      </c>
      <c r="J1002" s="176"/>
      <c r="K1002" s="177"/>
      <c r="L1002" s="178"/>
      <c r="M1002" s="179"/>
      <c r="N1002" s="160"/>
      <c r="O1002" s="180"/>
      <c r="P1002" s="160"/>
      <c r="Q1002" s="1265"/>
      <c r="R1002" s="237" t="s">
        <v>98</v>
      </c>
      <c r="S1002" s="199" t="s">
        <v>351</v>
      </c>
      <c r="T1002" s="238"/>
      <c r="U1002" s="266"/>
      <c r="V1002" s="239" t="s">
        <v>98</v>
      </c>
      <c r="W1002" s="199" t="s">
        <v>283</v>
      </c>
      <c r="X1002" s="244"/>
      <c r="Y1002" s="244"/>
      <c r="Z1002" s="244"/>
      <c r="AA1002" s="244"/>
      <c r="AB1002" s="244"/>
      <c r="AC1002" s="244"/>
      <c r="AD1002" s="244"/>
      <c r="AE1002" s="244"/>
      <c r="AF1002" s="244"/>
      <c r="AG1002" s="245"/>
      <c r="AH1002" s="150" t="s">
        <v>98</v>
      </c>
      <c r="AI1002" s="158" t="s">
        <v>224</v>
      </c>
      <c r="AJ1002" s="189"/>
      <c r="AK1002" s="189"/>
      <c r="AL1002" s="1276"/>
      <c r="AM1002" s="1277"/>
      <c r="AN1002" s="1277"/>
      <c r="AO1002" s="1278"/>
    </row>
    <row r="1003" spans="1:41" ht="18.75" hidden="1" customHeight="1">
      <c r="A1003" s="135" t="s">
        <v>196</v>
      </c>
      <c r="B1003" s="135" t="s">
        <v>132</v>
      </c>
      <c r="C1003" s="135" t="s">
        <v>196</v>
      </c>
      <c r="D1003" s="135" t="s">
        <v>196</v>
      </c>
      <c r="E1003" s="135" t="s">
        <v>196</v>
      </c>
      <c r="F1003" s="135" t="s">
        <v>196</v>
      </c>
      <c r="G1003" s="135" t="s">
        <v>196</v>
      </c>
      <c r="H1003" s="135" t="s">
        <v>196</v>
      </c>
      <c r="I1003" s="135" t="s">
        <v>196</v>
      </c>
      <c r="J1003" s="176"/>
      <c r="K1003" s="177"/>
      <c r="L1003" s="178"/>
      <c r="M1003" s="179"/>
      <c r="N1003" s="160"/>
      <c r="O1003" s="180"/>
      <c r="P1003" s="160"/>
      <c r="Q1003" s="198" t="s">
        <v>216</v>
      </c>
      <c r="R1003" s="182" t="s">
        <v>98</v>
      </c>
      <c r="S1003" s="183" t="s">
        <v>217</v>
      </c>
      <c r="T1003" s="183"/>
      <c r="U1003" s="185"/>
      <c r="V1003" s="186" t="s">
        <v>98</v>
      </c>
      <c r="W1003" s="183" t="s">
        <v>316</v>
      </c>
      <c r="X1003" s="183"/>
      <c r="Y1003" s="185"/>
      <c r="Z1003" s="186" t="s">
        <v>98</v>
      </c>
      <c r="AA1003" s="204" t="s">
        <v>317</v>
      </c>
      <c r="AB1003" s="204"/>
      <c r="AC1003" s="204"/>
      <c r="AD1003" s="186" t="s">
        <v>98</v>
      </c>
      <c r="AE1003" s="204" t="s">
        <v>318</v>
      </c>
      <c r="AF1003" s="187"/>
      <c r="AG1003" s="193"/>
      <c r="AH1003" s="194"/>
      <c r="AI1003" s="189"/>
      <c r="AJ1003" s="189"/>
      <c r="AK1003" s="189"/>
      <c r="AL1003" s="1276"/>
      <c r="AM1003" s="1277"/>
      <c r="AN1003" s="1277"/>
      <c r="AO1003" s="1278"/>
    </row>
    <row r="1004" spans="1:41" ht="18.75" hidden="1" customHeight="1">
      <c r="A1004" s="135" t="s">
        <v>196</v>
      </c>
      <c r="B1004" s="135" t="s">
        <v>132</v>
      </c>
      <c r="C1004" s="135" t="s">
        <v>196</v>
      </c>
      <c r="D1004" s="135" t="s">
        <v>196</v>
      </c>
      <c r="E1004" s="135" t="s">
        <v>196</v>
      </c>
      <c r="F1004" s="135" t="s">
        <v>196</v>
      </c>
      <c r="G1004" s="135" t="s">
        <v>196</v>
      </c>
      <c r="H1004" s="135" t="s">
        <v>196</v>
      </c>
      <c r="I1004" s="135" t="s">
        <v>196</v>
      </c>
      <c r="J1004" s="176"/>
      <c r="K1004" s="177"/>
      <c r="L1004" s="178"/>
      <c r="M1004" s="179"/>
      <c r="N1004" s="160"/>
      <c r="O1004" s="180"/>
      <c r="P1004" s="160"/>
      <c r="Q1004" s="198" t="s">
        <v>24</v>
      </c>
      <c r="R1004" s="182" t="s">
        <v>98</v>
      </c>
      <c r="S1004" s="183" t="s">
        <v>285</v>
      </c>
      <c r="T1004" s="184"/>
      <c r="U1004" s="185"/>
      <c r="V1004" s="186" t="s">
        <v>98</v>
      </c>
      <c r="W1004" s="183" t="s">
        <v>286</v>
      </c>
      <c r="X1004" s="187"/>
      <c r="Y1004" s="187"/>
      <c r="Z1004" s="187"/>
      <c r="AA1004" s="187"/>
      <c r="AB1004" s="187"/>
      <c r="AC1004" s="187"/>
      <c r="AD1004" s="187"/>
      <c r="AE1004" s="187"/>
      <c r="AF1004" s="187"/>
      <c r="AG1004" s="193"/>
      <c r="AH1004" s="194"/>
      <c r="AI1004" s="189"/>
      <c r="AJ1004" s="189"/>
      <c r="AK1004" s="189"/>
      <c r="AL1004" s="1276"/>
      <c r="AM1004" s="1277"/>
      <c r="AN1004" s="1277"/>
      <c r="AO1004" s="1278"/>
    </row>
    <row r="1005" spans="1:41" ht="19.5" hidden="1" customHeight="1">
      <c r="A1005" s="135" t="s">
        <v>196</v>
      </c>
      <c r="B1005" s="135" t="s">
        <v>132</v>
      </c>
      <c r="C1005" s="135" t="s">
        <v>196</v>
      </c>
      <c r="D1005" s="135" t="s">
        <v>196</v>
      </c>
      <c r="E1005" s="135" t="s">
        <v>196</v>
      </c>
      <c r="F1005" s="135" t="s">
        <v>196</v>
      </c>
      <c r="G1005" s="135" t="s">
        <v>196</v>
      </c>
      <c r="H1005" s="135" t="s">
        <v>196</v>
      </c>
      <c r="I1005" s="135" t="s">
        <v>196</v>
      </c>
      <c r="J1005" s="176"/>
      <c r="K1005" s="177"/>
      <c r="L1005" s="178"/>
      <c r="M1005" s="179"/>
      <c r="N1005" s="160"/>
      <c r="O1005" s="180"/>
      <c r="P1005" s="191"/>
      <c r="Q1005" s="192" t="s">
        <v>225</v>
      </c>
      <c r="R1005" s="182" t="s">
        <v>98</v>
      </c>
      <c r="S1005" s="183" t="s">
        <v>222</v>
      </c>
      <c r="T1005" s="184"/>
      <c r="U1005" s="185"/>
      <c r="V1005" s="186" t="s">
        <v>98</v>
      </c>
      <c r="W1005" s="183" t="s">
        <v>226</v>
      </c>
      <c r="X1005" s="186"/>
      <c r="Y1005" s="183"/>
      <c r="Z1005" s="187"/>
      <c r="AA1005" s="187"/>
      <c r="AB1005" s="187"/>
      <c r="AC1005" s="187"/>
      <c r="AD1005" s="187"/>
      <c r="AE1005" s="187"/>
      <c r="AF1005" s="187"/>
      <c r="AG1005" s="193"/>
      <c r="AH1005" s="189"/>
      <c r="AI1005" s="189"/>
      <c r="AJ1005" s="189"/>
      <c r="AK1005" s="189"/>
      <c r="AL1005" s="1276"/>
      <c r="AM1005" s="1277"/>
      <c r="AN1005" s="1277"/>
      <c r="AO1005" s="1278"/>
    </row>
    <row r="1006" spans="1:41" ht="19.5" hidden="1" customHeight="1">
      <c r="A1006" s="135" t="s">
        <v>196</v>
      </c>
      <c r="B1006" s="135" t="s">
        <v>132</v>
      </c>
      <c r="C1006" s="135" t="s">
        <v>196</v>
      </c>
      <c r="D1006" s="135" t="s">
        <v>196</v>
      </c>
      <c r="E1006" s="135" t="s">
        <v>196</v>
      </c>
      <c r="F1006" s="135" t="s">
        <v>196</v>
      </c>
      <c r="G1006" s="135" t="s">
        <v>196</v>
      </c>
      <c r="H1006" s="135" t="s">
        <v>196</v>
      </c>
      <c r="I1006" s="135" t="s">
        <v>196</v>
      </c>
      <c r="J1006" s="176"/>
      <c r="K1006" s="177"/>
      <c r="L1006" s="178"/>
      <c r="M1006" s="179"/>
      <c r="N1006" s="160"/>
      <c r="O1006" s="180"/>
      <c r="P1006" s="191"/>
      <c r="Q1006" s="192" t="s">
        <v>227</v>
      </c>
      <c r="R1006" s="237" t="s">
        <v>98</v>
      </c>
      <c r="S1006" s="199" t="s">
        <v>222</v>
      </c>
      <c r="T1006" s="238"/>
      <c r="U1006" s="266"/>
      <c r="V1006" s="239" t="s">
        <v>98</v>
      </c>
      <c r="W1006" s="199" t="s">
        <v>226</v>
      </c>
      <c r="X1006" s="239"/>
      <c r="Y1006" s="199"/>
      <c r="Z1006" s="250"/>
      <c r="AA1006" s="250"/>
      <c r="AB1006" s="250"/>
      <c r="AC1006" s="250"/>
      <c r="AD1006" s="250"/>
      <c r="AE1006" s="250"/>
      <c r="AF1006" s="250"/>
      <c r="AG1006" s="257"/>
      <c r="AH1006" s="150"/>
      <c r="AI1006" s="158"/>
      <c r="AJ1006" s="189"/>
      <c r="AK1006" s="189"/>
      <c r="AL1006" s="1276"/>
      <c r="AM1006" s="1277"/>
      <c r="AN1006" s="1277"/>
      <c r="AO1006" s="1278"/>
    </row>
    <row r="1007" spans="1:41" ht="18.75" hidden="1" customHeight="1">
      <c r="A1007" s="135" t="s">
        <v>196</v>
      </c>
      <c r="B1007" s="135" t="s">
        <v>132</v>
      </c>
      <c r="C1007" s="135" t="s">
        <v>196</v>
      </c>
      <c r="D1007" s="135" t="s">
        <v>196</v>
      </c>
      <c r="E1007" s="135" t="s">
        <v>196</v>
      </c>
      <c r="F1007" s="135" t="s">
        <v>196</v>
      </c>
      <c r="G1007" s="135" t="s">
        <v>196</v>
      </c>
      <c r="H1007" s="135" t="s">
        <v>196</v>
      </c>
      <c r="I1007" s="135" t="s">
        <v>196</v>
      </c>
      <c r="J1007" s="176"/>
      <c r="K1007" s="177"/>
      <c r="L1007" s="178"/>
      <c r="M1007" s="179"/>
      <c r="N1007" s="160"/>
      <c r="O1007" s="180"/>
      <c r="P1007" s="160"/>
      <c r="Q1007" s="198" t="s">
        <v>493</v>
      </c>
      <c r="R1007" s="182" t="s">
        <v>98</v>
      </c>
      <c r="S1007" s="183" t="s">
        <v>282</v>
      </c>
      <c r="T1007" s="184"/>
      <c r="U1007" s="185"/>
      <c r="V1007" s="186" t="s">
        <v>98</v>
      </c>
      <c r="W1007" s="183" t="s">
        <v>358</v>
      </c>
      <c r="X1007" s="204"/>
      <c r="Y1007" s="204"/>
      <c r="Z1007" s="204"/>
      <c r="AA1007" s="204"/>
      <c r="AB1007" s="204"/>
      <c r="AC1007" s="204"/>
      <c r="AD1007" s="204"/>
      <c r="AE1007" s="204"/>
      <c r="AF1007" s="204"/>
      <c r="AG1007" s="247"/>
      <c r="AH1007" s="194"/>
      <c r="AI1007" s="189"/>
      <c r="AJ1007" s="189"/>
      <c r="AK1007" s="189"/>
      <c r="AL1007" s="1276"/>
      <c r="AM1007" s="1277"/>
      <c r="AN1007" s="1277"/>
      <c r="AO1007" s="1278"/>
    </row>
    <row r="1008" spans="1:41" ht="18.75" hidden="1" customHeight="1">
      <c r="A1008" s="135" t="s">
        <v>196</v>
      </c>
      <c r="B1008" s="135" t="s">
        <v>132</v>
      </c>
      <c r="C1008" s="135" t="s">
        <v>196</v>
      </c>
      <c r="D1008" s="135" t="s">
        <v>196</v>
      </c>
      <c r="E1008" s="135" t="s">
        <v>196</v>
      </c>
      <c r="F1008" s="135" t="s">
        <v>196</v>
      </c>
      <c r="G1008" s="135" t="s">
        <v>196</v>
      </c>
      <c r="H1008" s="135" t="s">
        <v>196</v>
      </c>
      <c r="I1008" s="135" t="s">
        <v>196</v>
      </c>
      <c r="J1008" s="176"/>
      <c r="K1008" s="177"/>
      <c r="L1008" s="178"/>
      <c r="M1008" s="179"/>
      <c r="N1008" s="160"/>
      <c r="O1008" s="180"/>
      <c r="P1008" s="160"/>
      <c r="Q1008" s="198" t="s">
        <v>433</v>
      </c>
      <c r="R1008" s="182" t="s">
        <v>98</v>
      </c>
      <c r="S1008" s="183" t="s">
        <v>434</v>
      </c>
      <c r="T1008" s="184"/>
      <c r="U1008" s="185"/>
      <c r="V1008" s="186" t="s">
        <v>98</v>
      </c>
      <c r="W1008" s="183" t="s">
        <v>435</v>
      </c>
      <c r="X1008" s="187"/>
      <c r="Y1008" s="187"/>
      <c r="Z1008" s="187"/>
      <c r="AA1008" s="204"/>
      <c r="AB1008" s="187"/>
      <c r="AC1008" s="187"/>
      <c r="AD1008" s="187"/>
      <c r="AE1008" s="187"/>
      <c r="AF1008" s="187"/>
      <c r="AG1008" s="193"/>
      <c r="AH1008" s="194"/>
      <c r="AI1008" s="189"/>
      <c r="AJ1008" s="189"/>
      <c r="AK1008" s="189"/>
      <c r="AL1008" s="1276"/>
      <c r="AM1008" s="1277"/>
      <c r="AN1008" s="1277"/>
      <c r="AO1008" s="1278"/>
    </row>
    <row r="1009" spans="1:41" ht="18.75" hidden="1" customHeight="1">
      <c r="A1009" s="135" t="s">
        <v>196</v>
      </c>
      <c r="B1009" s="135" t="s">
        <v>132</v>
      </c>
      <c r="C1009" s="135" t="s">
        <v>196</v>
      </c>
      <c r="D1009" s="135" t="s">
        <v>196</v>
      </c>
      <c r="E1009" s="135" t="s">
        <v>196</v>
      </c>
      <c r="F1009" s="135" t="s">
        <v>196</v>
      </c>
      <c r="G1009" s="135" t="s">
        <v>196</v>
      </c>
      <c r="H1009" s="135" t="s">
        <v>196</v>
      </c>
      <c r="I1009" s="135" t="s">
        <v>196</v>
      </c>
      <c r="J1009" s="176"/>
      <c r="K1009" s="177"/>
      <c r="L1009" s="178"/>
      <c r="M1009" s="179"/>
      <c r="N1009" s="160"/>
      <c r="O1009" s="180"/>
      <c r="P1009" s="160"/>
      <c r="Q1009" s="198" t="s">
        <v>487</v>
      </c>
      <c r="R1009" s="182" t="s">
        <v>98</v>
      </c>
      <c r="S1009" s="183" t="s">
        <v>217</v>
      </c>
      <c r="T1009" s="184"/>
      <c r="U1009" s="186" t="s">
        <v>98</v>
      </c>
      <c r="V1009" s="183" t="s">
        <v>232</v>
      </c>
      <c r="W1009" s="187"/>
      <c r="X1009" s="187"/>
      <c r="Y1009" s="187"/>
      <c r="Z1009" s="187"/>
      <c r="AA1009" s="187"/>
      <c r="AB1009" s="187"/>
      <c r="AC1009" s="187"/>
      <c r="AD1009" s="187"/>
      <c r="AE1009" s="187"/>
      <c r="AF1009" s="187"/>
      <c r="AG1009" s="193"/>
      <c r="AH1009" s="194"/>
      <c r="AI1009" s="189"/>
      <c r="AJ1009" s="189"/>
      <c r="AK1009" s="189"/>
      <c r="AL1009" s="1276"/>
      <c r="AM1009" s="1277"/>
      <c r="AN1009" s="1277"/>
      <c r="AO1009" s="1278"/>
    </row>
    <row r="1010" spans="1:41" ht="18.75" hidden="1" customHeight="1">
      <c r="A1010" s="135" t="s">
        <v>196</v>
      </c>
      <c r="B1010" s="135" t="s">
        <v>132</v>
      </c>
      <c r="C1010" s="135" t="s">
        <v>196</v>
      </c>
      <c r="D1010" s="135" t="s">
        <v>196</v>
      </c>
      <c r="E1010" s="135" t="s">
        <v>196</v>
      </c>
      <c r="F1010" s="135" t="s">
        <v>196</v>
      </c>
      <c r="G1010" s="135" t="s">
        <v>196</v>
      </c>
      <c r="H1010" s="135" t="s">
        <v>196</v>
      </c>
      <c r="I1010" s="135" t="s">
        <v>196</v>
      </c>
      <c r="J1010" s="176"/>
      <c r="K1010" s="177"/>
      <c r="L1010" s="178"/>
      <c r="M1010" s="179"/>
      <c r="N1010" s="160"/>
      <c r="O1010" s="180"/>
      <c r="P1010" s="160"/>
      <c r="Q1010" s="198" t="s">
        <v>406</v>
      </c>
      <c r="R1010" s="182" t="s">
        <v>98</v>
      </c>
      <c r="S1010" s="183" t="s">
        <v>285</v>
      </c>
      <c r="T1010" s="184"/>
      <c r="U1010" s="185"/>
      <c r="V1010" s="186" t="s">
        <v>98</v>
      </c>
      <c r="W1010" s="183" t="s">
        <v>286</v>
      </c>
      <c r="X1010" s="187"/>
      <c r="Y1010" s="187"/>
      <c r="Z1010" s="187"/>
      <c r="AA1010" s="187"/>
      <c r="AB1010" s="187"/>
      <c r="AC1010" s="187"/>
      <c r="AD1010" s="187"/>
      <c r="AE1010" s="187"/>
      <c r="AF1010" s="187"/>
      <c r="AG1010" s="193"/>
      <c r="AH1010" s="194"/>
      <c r="AI1010" s="189"/>
      <c r="AJ1010" s="189"/>
      <c r="AK1010" s="189"/>
      <c r="AL1010" s="1276"/>
      <c r="AM1010" s="1277"/>
      <c r="AN1010" s="1277"/>
      <c r="AO1010" s="1278"/>
    </row>
    <row r="1011" spans="1:41" ht="19.5" hidden="1" customHeight="1">
      <c r="A1011" s="135" t="s">
        <v>196</v>
      </c>
      <c r="B1011" s="135" t="s">
        <v>132</v>
      </c>
      <c r="C1011" s="135" t="s">
        <v>196</v>
      </c>
      <c r="D1011" s="135" t="s">
        <v>196</v>
      </c>
      <c r="E1011" s="135" t="s">
        <v>196</v>
      </c>
      <c r="F1011" s="135" t="s">
        <v>196</v>
      </c>
      <c r="G1011" s="135" t="s">
        <v>196</v>
      </c>
      <c r="H1011" s="135" t="s">
        <v>196</v>
      </c>
      <c r="I1011" s="135" t="s">
        <v>196</v>
      </c>
      <c r="J1011" s="176"/>
      <c r="K1011" s="177"/>
      <c r="L1011" s="178"/>
      <c r="M1011" s="179"/>
      <c r="N1011" s="160"/>
      <c r="O1011" s="180"/>
      <c r="P1011" s="160"/>
      <c r="Q1011" s="192" t="s">
        <v>50</v>
      </c>
      <c r="R1011" s="182" t="s">
        <v>98</v>
      </c>
      <c r="S1011" s="183" t="s">
        <v>217</v>
      </c>
      <c r="T1011" s="183"/>
      <c r="U1011" s="186" t="s">
        <v>98</v>
      </c>
      <c r="V1011" s="183" t="s">
        <v>232</v>
      </c>
      <c r="W1011" s="183"/>
      <c r="X1011" s="187"/>
      <c r="Y1011" s="183"/>
      <c r="Z1011" s="187"/>
      <c r="AA1011" s="187"/>
      <c r="AB1011" s="187"/>
      <c r="AC1011" s="187"/>
      <c r="AD1011" s="187"/>
      <c r="AE1011" s="187"/>
      <c r="AF1011" s="187"/>
      <c r="AG1011" s="193"/>
      <c r="AH1011" s="189"/>
      <c r="AI1011" s="189"/>
      <c r="AJ1011" s="189"/>
      <c r="AK1011" s="189"/>
      <c r="AL1011" s="1276"/>
      <c r="AM1011" s="1277"/>
      <c r="AN1011" s="1277"/>
      <c r="AO1011" s="1278"/>
    </row>
    <row r="1012" spans="1:41" ht="18.75" hidden="1" customHeight="1">
      <c r="A1012" s="135" t="s">
        <v>196</v>
      </c>
      <c r="B1012" s="135" t="s">
        <v>132</v>
      </c>
      <c r="C1012" s="135" t="s">
        <v>196</v>
      </c>
      <c r="D1012" s="135" t="s">
        <v>196</v>
      </c>
      <c r="E1012" s="135" t="s">
        <v>196</v>
      </c>
      <c r="F1012" s="135" t="s">
        <v>196</v>
      </c>
      <c r="G1012" s="135" t="s">
        <v>196</v>
      </c>
      <c r="H1012" s="135" t="s">
        <v>196</v>
      </c>
      <c r="I1012" s="135" t="s">
        <v>196</v>
      </c>
      <c r="J1012" s="176"/>
      <c r="K1012" s="177"/>
      <c r="L1012" s="178"/>
      <c r="M1012" s="179"/>
      <c r="N1012" s="160"/>
      <c r="O1012" s="180"/>
      <c r="P1012" s="160"/>
      <c r="Q1012" s="198" t="s">
        <v>309</v>
      </c>
      <c r="R1012" s="182" t="s">
        <v>98</v>
      </c>
      <c r="S1012" s="183" t="s">
        <v>217</v>
      </c>
      <c r="T1012" s="184"/>
      <c r="U1012" s="186" t="s">
        <v>98</v>
      </c>
      <c r="V1012" s="183" t="s">
        <v>232</v>
      </c>
      <c r="W1012" s="187"/>
      <c r="X1012" s="187"/>
      <c r="Y1012" s="187"/>
      <c r="Z1012" s="187"/>
      <c r="AA1012" s="187"/>
      <c r="AB1012" s="187"/>
      <c r="AC1012" s="187"/>
      <c r="AD1012" s="187"/>
      <c r="AE1012" s="187"/>
      <c r="AF1012" s="187"/>
      <c r="AG1012" s="193"/>
      <c r="AH1012" s="194"/>
      <c r="AI1012" s="189"/>
      <c r="AJ1012" s="189"/>
      <c r="AK1012" s="189"/>
      <c r="AL1012" s="1276"/>
      <c r="AM1012" s="1277"/>
      <c r="AN1012" s="1277"/>
      <c r="AO1012" s="1278"/>
    </row>
    <row r="1013" spans="1:41" ht="18.75" hidden="1" customHeight="1">
      <c r="A1013" s="135" t="s">
        <v>196</v>
      </c>
      <c r="B1013" s="135" t="s">
        <v>132</v>
      </c>
      <c r="C1013" s="135" t="s">
        <v>196</v>
      </c>
      <c r="D1013" s="135" t="s">
        <v>196</v>
      </c>
      <c r="E1013" s="135" t="s">
        <v>196</v>
      </c>
      <c r="F1013" s="135" t="s">
        <v>196</v>
      </c>
      <c r="G1013" s="135" t="s">
        <v>196</v>
      </c>
      <c r="H1013" s="135" t="s">
        <v>196</v>
      </c>
      <c r="I1013" s="135" t="s">
        <v>196</v>
      </c>
      <c r="J1013" s="157" t="s">
        <v>98</v>
      </c>
      <c r="K1013" s="177">
        <v>26</v>
      </c>
      <c r="L1013" s="178" t="s">
        <v>496</v>
      </c>
      <c r="M1013" s="157" t="s">
        <v>98</v>
      </c>
      <c r="N1013" s="160" t="s">
        <v>456</v>
      </c>
      <c r="O1013" s="157" t="s">
        <v>98</v>
      </c>
      <c r="P1013" s="160" t="s">
        <v>457</v>
      </c>
      <c r="Q1013" s="198" t="s">
        <v>418</v>
      </c>
      <c r="R1013" s="182" t="s">
        <v>98</v>
      </c>
      <c r="S1013" s="183" t="s">
        <v>217</v>
      </c>
      <c r="T1013" s="183"/>
      <c r="U1013" s="186" t="s">
        <v>98</v>
      </c>
      <c r="V1013" s="183" t="s">
        <v>229</v>
      </c>
      <c r="W1013" s="183"/>
      <c r="X1013" s="186" t="s">
        <v>98</v>
      </c>
      <c r="Y1013" s="183" t="s">
        <v>230</v>
      </c>
      <c r="Z1013" s="187"/>
      <c r="AA1013" s="187"/>
      <c r="AB1013" s="187"/>
      <c r="AC1013" s="187"/>
      <c r="AD1013" s="187"/>
      <c r="AE1013" s="187"/>
      <c r="AF1013" s="187"/>
      <c r="AG1013" s="193"/>
      <c r="AH1013" s="194"/>
      <c r="AI1013" s="189"/>
      <c r="AJ1013" s="189"/>
      <c r="AK1013" s="189"/>
      <c r="AL1013" s="1276"/>
      <c r="AM1013" s="1277"/>
      <c r="AN1013" s="1277"/>
      <c r="AO1013" s="1278"/>
    </row>
    <row r="1014" spans="1:41" ht="18.75" hidden="1" customHeight="1">
      <c r="A1014" s="135" t="s">
        <v>196</v>
      </c>
      <c r="B1014" s="135" t="s">
        <v>132</v>
      </c>
      <c r="C1014" s="135" t="s">
        <v>196</v>
      </c>
      <c r="D1014" s="135" t="s">
        <v>196</v>
      </c>
      <c r="E1014" s="135" t="s">
        <v>196</v>
      </c>
      <c r="F1014" s="135" t="s">
        <v>196</v>
      </c>
      <c r="G1014" s="135" t="s">
        <v>196</v>
      </c>
      <c r="H1014" s="135" t="s">
        <v>196</v>
      </c>
      <c r="I1014" s="135" t="s">
        <v>196</v>
      </c>
      <c r="J1014" s="176"/>
      <c r="K1014" s="177"/>
      <c r="L1014" s="178"/>
      <c r="M1014" s="157" t="s">
        <v>98</v>
      </c>
      <c r="N1014" s="160" t="s">
        <v>458</v>
      </c>
      <c r="O1014" s="157" t="s">
        <v>98</v>
      </c>
      <c r="P1014" s="160" t="s">
        <v>459</v>
      </c>
      <c r="Q1014" s="1263" t="s">
        <v>440</v>
      </c>
      <c r="R1014" s="205" t="s">
        <v>98</v>
      </c>
      <c r="S1014" s="206" t="s">
        <v>334</v>
      </c>
      <c r="T1014" s="206"/>
      <c r="U1014" s="202"/>
      <c r="V1014" s="202"/>
      <c r="W1014" s="202"/>
      <c r="X1014" s="202"/>
      <c r="Y1014" s="210" t="s">
        <v>98</v>
      </c>
      <c r="Z1014" s="206" t="s">
        <v>335</v>
      </c>
      <c r="AA1014" s="202"/>
      <c r="AB1014" s="202"/>
      <c r="AC1014" s="202"/>
      <c r="AD1014" s="202"/>
      <c r="AE1014" s="202"/>
      <c r="AF1014" s="202"/>
      <c r="AG1014" s="203"/>
      <c r="AH1014" s="194"/>
      <c r="AI1014" s="189"/>
      <c r="AJ1014" s="189"/>
      <c r="AK1014" s="189"/>
      <c r="AL1014" s="1276"/>
      <c r="AM1014" s="1277"/>
      <c r="AN1014" s="1277"/>
      <c r="AO1014" s="1278"/>
    </row>
    <row r="1015" spans="1:41" ht="18.75" hidden="1" customHeight="1">
      <c r="A1015" s="135" t="s">
        <v>196</v>
      </c>
      <c r="B1015" s="135" t="s">
        <v>132</v>
      </c>
      <c r="C1015" s="135" t="s">
        <v>196</v>
      </c>
      <c r="D1015" s="135" t="s">
        <v>196</v>
      </c>
      <c r="E1015" s="135" t="s">
        <v>196</v>
      </c>
      <c r="F1015" s="135" t="s">
        <v>196</v>
      </c>
      <c r="G1015" s="135" t="s">
        <v>196</v>
      </c>
      <c r="H1015" s="135" t="s">
        <v>196</v>
      </c>
      <c r="I1015" s="135" t="s">
        <v>196</v>
      </c>
      <c r="J1015" s="176"/>
      <c r="K1015" s="177"/>
      <c r="L1015" s="178"/>
      <c r="M1015" s="179"/>
      <c r="N1015" s="160"/>
      <c r="O1015" s="180"/>
      <c r="P1015" s="160"/>
      <c r="Q1015" s="1265"/>
      <c r="R1015" s="237" t="s">
        <v>98</v>
      </c>
      <c r="S1015" s="199" t="s">
        <v>367</v>
      </c>
      <c r="T1015" s="250"/>
      <c r="U1015" s="250"/>
      <c r="V1015" s="250"/>
      <c r="W1015" s="250"/>
      <c r="X1015" s="250"/>
      <c r="Y1015" s="250"/>
      <c r="Z1015" s="244"/>
      <c r="AA1015" s="250"/>
      <c r="AB1015" s="250"/>
      <c r="AC1015" s="250"/>
      <c r="AD1015" s="250"/>
      <c r="AE1015" s="250"/>
      <c r="AF1015" s="250"/>
      <c r="AG1015" s="257"/>
      <c r="AH1015" s="194"/>
      <c r="AI1015" s="189"/>
      <c r="AJ1015" s="189"/>
      <c r="AK1015" s="189"/>
      <c r="AL1015" s="1276"/>
      <c r="AM1015" s="1277"/>
      <c r="AN1015" s="1277"/>
      <c r="AO1015" s="1278"/>
    </row>
    <row r="1016" spans="1:41" ht="18.75" hidden="1" customHeight="1">
      <c r="A1016" s="135" t="s">
        <v>196</v>
      </c>
      <c r="B1016" s="135" t="s">
        <v>132</v>
      </c>
      <c r="C1016" s="135" t="s">
        <v>196</v>
      </c>
      <c r="D1016" s="135" t="s">
        <v>196</v>
      </c>
      <c r="E1016" s="135" t="s">
        <v>196</v>
      </c>
      <c r="F1016" s="135" t="s">
        <v>196</v>
      </c>
      <c r="G1016" s="135" t="s">
        <v>196</v>
      </c>
      <c r="H1016" s="135" t="s">
        <v>196</v>
      </c>
      <c r="I1016" s="135" t="s">
        <v>196</v>
      </c>
      <c r="J1016" s="176"/>
      <c r="K1016" s="177"/>
      <c r="L1016" s="178"/>
      <c r="M1016" s="179"/>
      <c r="N1016" s="160"/>
      <c r="O1016" s="180"/>
      <c r="P1016" s="160"/>
      <c r="Q1016" s="201" t="s">
        <v>255</v>
      </c>
      <c r="R1016" s="182" t="s">
        <v>98</v>
      </c>
      <c r="S1016" s="183" t="s">
        <v>217</v>
      </c>
      <c r="T1016" s="183"/>
      <c r="U1016" s="186" t="s">
        <v>98</v>
      </c>
      <c r="V1016" s="183" t="s">
        <v>229</v>
      </c>
      <c r="W1016" s="183"/>
      <c r="X1016" s="186" t="s">
        <v>98</v>
      </c>
      <c r="Y1016" s="183" t="s">
        <v>230</v>
      </c>
      <c r="Z1016" s="187"/>
      <c r="AA1016" s="187"/>
      <c r="AB1016" s="187"/>
      <c r="AC1016" s="187"/>
      <c r="AD1016" s="202"/>
      <c r="AE1016" s="202"/>
      <c r="AF1016" s="202"/>
      <c r="AG1016" s="203"/>
      <c r="AH1016" s="194"/>
      <c r="AI1016" s="189"/>
      <c r="AJ1016" s="189"/>
      <c r="AK1016" s="189"/>
      <c r="AL1016" s="1276"/>
      <c r="AM1016" s="1277"/>
      <c r="AN1016" s="1277"/>
      <c r="AO1016" s="1278"/>
    </row>
    <row r="1017" spans="1:41" ht="18.75" hidden="1" customHeight="1">
      <c r="A1017" s="135" t="s">
        <v>196</v>
      </c>
      <c r="B1017" s="135" t="s">
        <v>132</v>
      </c>
      <c r="C1017" s="135" t="s">
        <v>196</v>
      </c>
      <c r="D1017" s="135" t="s">
        <v>196</v>
      </c>
      <c r="E1017" s="135" t="s">
        <v>196</v>
      </c>
      <c r="F1017" s="135" t="s">
        <v>196</v>
      </c>
      <c r="G1017" s="135" t="s">
        <v>196</v>
      </c>
      <c r="H1017" s="135" t="s">
        <v>196</v>
      </c>
      <c r="I1017" s="135" t="s">
        <v>196</v>
      </c>
      <c r="J1017" s="176"/>
      <c r="K1017" s="177"/>
      <c r="L1017" s="178"/>
      <c r="M1017" s="179"/>
      <c r="N1017" s="160"/>
      <c r="O1017" s="180"/>
      <c r="P1017" s="160"/>
      <c r="Q1017" s="1312" t="s">
        <v>341</v>
      </c>
      <c r="R1017" s="205" t="s">
        <v>98</v>
      </c>
      <c r="S1017" s="183" t="s">
        <v>368</v>
      </c>
      <c r="T1017" s="184"/>
      <c r="U1017" s="185"/>
      <c r="V1017" s="186" t="s">
        <v>98</v>
      </c>
      <c r="W1017" s="183" t="s">
        <v>369</v>
      </c>
      <c r="X1017" s="187"/>
      <c r="Y1017" s="187"/>
      <c r="Z1017" s="186" t="s">
        <v>98</v>
      </c>
      <c r="AA1017" s="183" t="s">
        <v>370</v>
      </c>
      <c r="AB1017" s="187"/>
      <c r="AC1017" s="187"/>
      <c r="AD1017" s="187"/>
      <c r="AE1017" s="187"/>
      <c r="AF1017" s="187"/>
      <c r="AG1017" s="193"/>
      <c r="AH1017" s="194"/>
      <c r="AI1017" s="189"/>
      <c r="AJ1017" s="189"/>
      <c r="AK1017" s="189"/>
      <c r="AL1017" s="1286"/>
      <c r="AM1017" s="1287"/>
      <c r="AN1017" s="1287"/>
      <c r="AO1017" s="1288"/>
    </row>
    <row r="1018" spans="1:41" ht="18.75" hidden="1" customHeight="1">
      <c r="A1018" s="135" t="s">
        <v>196</v>
      </c>
      <c r="B1018" s="135" t="s">
        <v>132</v>
      </c>
      <c r="C1018" s="135" t="s">
        <v>196</v>
      </c>
      <c r="D1018" s="135" t="s">
        <v>196</v>
      </c>
      <c r="E1018" s="135" t="s">
        <v>196</v>
      </c>
      <c r="F1018" s="135" t="s">
        <v>196</v>
      </c>
      <c r="G1018" s="135" t="s">
        <v>196</v>
      </c>
      <c r="H1018" s="135" t="s">
        <v>196</v>
      </c>
      <c r="I1018" s="135" t="s">
        <v>196</v>
      </c>
      <c r="J1018" s="176"/>
      <c r="K1018" s="177"/>
      <c r="L1018" s="178"/>
      <c r="M1018" s="179"/>
      <c r="N1018" s="160"/>
      <c r="O1018" s="180"/>
      <c r="P1018" s="160"/>
      <c r="Q1018" s="1265"/>
      <c r="R1018" s="182" t="s">
        <v>98</v>
      </c>
      <c r="S1018" s="199" t="s">
        <v>371</v>
      </c>
      <c r="T1018" s="250"/>
      <c r="U1018" s="250"/>
      <c r="V1018" s="250"/>
      <c r="W1018" s="250"/>
      <c r="X1018" s="250"/>
      <c r="Y1018" s="250"/>
      <c r="Z1018" s="239" t="s">
        <v>98</v>
      </c>
      <c r="AA1018" s="199" t="s">
        <v>372</v>
      </c>
      <c r="AB1018" s="244"/>
      <c r="AC1018" s="250"/>
      <c r="AD1018" s="250"/>
      <c r="AE1018" s="250"/>
      <c r="AF1018" s="250"/>
      <c r="AG1018" s="257"/>
      <c r="AH1018" s="194"/>
      <c r="AI1018" s="189"/>
      <c r="AJ1018" s="189"/>
      <c r="AK1018" s="189"/>
      <c r="AL1018" s="1276"/>
      <c r="AM1018" s="1277"/>
      <c r="AN1018" s="1277"/>
      <c r="AO1018" s="1278"/>
    </row>
    <row r="1019" spans="1:41" ht="18.75" hidden="1" customHeight="1">
      <c r="A1019" s="135" t="s">
        <v>196</v>
      </c>
      <c r="B1019" s="135" t="s">
        <v>132</v>
      </c>
      <c r="C1019" s="135" t="s">
        <v>196</v>
      </c>
      <c r="D1019" s="135" t="s">
        <v>196</v>
      </c>
      <c r="E1019" s="135" t="s">
        <v>196</v>
      </c>
      <c r="F1019" s="135" t="s">
        <v>196</v>
      </c>
      <c r="G1019" s="135" t="s">
        <v>196</v>
      </c>
      <c r="H1019" s="135" t="s">
        <v>196</v>
      </c>
      <c r="I1019" s="135" t="s">
        <v>196</v>
      </c>
      <c r="J1019" s="176"/>
      <c r="K1019" s="177"/>
      <c r="L1019" s="178"/>
      <c r="M1019" s="179"/>
      <c r="N1019" s="160"/>
      <c r="O1019" s="180"/>
      <c r="P1019" s="160"/>
      <c r="Q1019" s="198" t="s">
        <v>69</v>
      </c>
      <c r="R1019" s="182" t="s">
        <v>98</v>
      </c>
      <c r="S1019" s="183" t="s">
        <v>217</v>
      </c>
      <c r="T1019" s="183"/>
      <c r="U1019" s="186" t="s">
        <v>98</v>
      </c>
      <c r="V1019" s="183" t="s">
        <v>258</v>
      </c>
      <c r="W1019" s="183"/>
      <c r="X1019" s="186" t="s">
        <v>98</v>
      </c>
      <c r="Y1019" s="183" t="s">
        <v>315</v>
      </c>
      <c r="Z1019" s="204"/>
      <c r="AA1019" s="186" t="s">
        <v>98</v>
      </c>
      <c r="AB1019" s="183" t="s">
        <v>259</v>
      </c>
      <c r="AC1019" s="204"/>
      <c r="AD1019" s="204"/>
      <c r="AE1019" s="204"/>
      <c r="AF1019" s="204"/>
      <c r="AG1019" s="247"/>
      <c r="AH1019" s="194"/>
      <c r="AI1019" s="189"/>
      <c r="AJ1019" s="189"/>
      <c r="AK1019" s="189"/>
      <c r="AL1019" s="1276"/>
      <c r="AM1019" s="1277"/>
      <c r="AN1019" s="1277"/>
      <c r="AO1019" s="1278"/>
    </row>
    <row r="1020" spans="1:41" ht="18.75" hidden="1" customHeight="1">
      <c r="A1020" s="135" t="s">
        <v>196</v>
      </c>
      <c r="B1020" s="135" t="s">
        <v>132</v>
      </c>
      <c r="C1020" s="135" t="s">
        <v>196</v>
      </c>
      <c r="D1020" s="135" t="s">
        <v>196</v>
      </c>
      <c r="E1020" s="135" t="s">
        <v>196</v>
      </c>
      <c r="F1020" s="135" t="s">
        <v>196</v>
      </c>
      <c r="G1020" s="135" t="s">
        <v>196</v>
      </c>
      <c r="H1020" s="135" t="s">
        <v>196</v>
      </c>
      <c r="I1020" s="135" t="s">
        <v>196</v>
      </c>
      <c r="J1020" s="176"/>
      <c r="K1020" s="177"/>
      <c r="L1020" s="178"/>
      <c r="M1020" s="179"/>
      <c r="N1020" s="160"/>
      <c r="O1020" s="180"/>
      <c r="P1020" s="160"/>
      <c r="Q1020" s="1257" t="s">
        <v>414</v>
      </c>
      <c r="R1020" s="1291" t="s">
        <v>98</v>
      </c>
      <c r="S1020" s="1292" t="s">
        <v>217</v>
      </c>
      <c r="T1020" s="1292"/>
      <c r="U1020" s="1293" t="s">
        <v>98</v>
      </c>
      <c r="V1020" s="1292" t="s">
        <v>232</v>
      </c>
      <c r="W1020" s="1292"/>
      <c r="X1020" s="241"/>
      <c r="Y1020" s="241"/>
      <c r="Z1020" s="241"/>
      <c r="AA1020" s="241"/>
      <c r="AB1020" s="241"/>
      <c r="AC1020" s="241"/>
      <c r="AD1020" s="241"/>
      <c r="AE1020" s="241"/>
      <c r="AF1020" s="241"/>
      <c r="AG1020" s="242"/>
      <c r="AH1020" s="194"/>
      <c r="AI1020" s="189"/>
      <c r="AJ1020" s="189"/>
      <c r="AK1020" s="189"/>
      <c r="AL1020" s="1276"/>
      <c r="AM1020" s="1277"/>
      <c r="AN1020" s="1277"/>
      <c r="AO1020" s="1278"/>
    </row>
    <row r="1021" spans="1:41" ht="18.75" hidden="1" customHeight="1">
      <c r="A1021" s="135" t="s">
        <v>196</v>
      </c>
      <c r="B1021" s="135" t="s">
        <v>132</v>
      </c>
      <c r="C1021" s="135" t="s">
        <v>196</v>
      </c>
      <c r="D1021" s="135" t="s">
        <v>196</v>
      </c>
      <c r="E1021" s="135" t="s">
        <v>196</v>
      </c>
      <c r="F1021" s="135" t="s">
        <v>196</v>
      </c>
      <c r="G1021" s="135" t="s">
        <v>196</v>
      </c>
      <c r="H1021" s="135" t="s">
        <v>196</v>
      </c>
      <c r="I1021" s="135" t="s">
        <v>196</v>
      </c>
      <c r="J1021" s="157"/>
      <c r="K1021" s="177"/>
      <c r="L1021" s="178"/>
      <c r="M1021" s="179"/>
      <c r="N1021" s="160"/>
      <c r="O1021" s="180"/>
      <c r="P1021" s="160"/>
      <c r="Q1021" s="1279"/>
      <c r="R1021" s="1291"/>
      <c r="S1021" s="1292"/>
      <c r="T1021" s="1292"/>
      <c r="U1021" s="1293"/>
      <c r="V1021" s="1292"/>
      <c r="W1021" s="1292"/>
      <c r="X1021" s="244"/>
      <c r="Y1021" s="244"/>
      <c r="Z1021" s="244"/>
      <c r="AA1021" s="244"/>
      <c r="AB1021" s="244"/>
      <c r="AC1021" s="244"/>
      <c r="AD1021" s="244"/>
      <c r="AE1021" s="244"/>
      <c r="AF1021" s="244"/>
      <c r="AG1021" s="245"/>
      <c r="AH1021" s="194"/>
      <c r="AI1021" s="189"/>
      <c r="AJ1021" s="189"/>
      <c r="AK1021" s="189"/>
      <c r="AL1021" s="1276"/>
      <c r="AM1021" s="1277"/>
      <c r="AN1021" s="1277"/>
      <c r="AO1021" s="1278"/>
    </row>
    <row r="1022" spans="1:41" ht="18.75" hidden="1" customHeight="1">
      <c r="A1022" s="135" t="s">
        <v>196</v>
      </c>
      <c r="B1022" s="135" t="s">
        <v>132</v>
      </c>
      <c r="C1022" s="135" t="s">
        <v>196</v>
      </c>
      <c r="D1022" s="135" t="s">
        <v>196</v>
      </c>
      <c r="E1022" s="135" t="s">
        <v>196</v>
      </c>
      <c r="F1022" s="135" t="s">
        <v>196</v>
      </c>
      <c r="G1022" s="135" t="s">
        <v>196</v>
      </c>
      <c r="H1022" s="135" t="s">
        <v>196</v>
      </c>
      <c r="I1022" s="135" t="s">
        <v>196</v>
      </c>
      <c r="J1022" s="176"/>
      <c r="K1022" s="177"/>
      <c r="L1022" s="178"/>
      <c r="M1022" s="179"/>
      <c r="N1022" s="160"/>
      <c r="O1022" s="180"/>
      <c r="P1022" s="191"/>
      <c r="Q1022" s="1257" t="s">
        <v>260</v>
      </c>
      <c r="R1022" s="205" t="s">
        <v>98</v>
      </c>
      <c r="S1022" s="206" t="s">
        <v>217</v>
      </c>
      <c r="T1022" s="206"/>
      <c r="U1022" s="207"/>
      <c r="V1022" s="208"/>
      <c r="W1022" s="208"/>
      <c r="X1022" s="207"/>
      <c r="Y1022" s="208"/>
      <c r="Z1022" s="209"/>
      <c r="AA1022" s="207"/>
      <c r="AB1022" s="208"/>
      <c r="AC1022" s="209"/>
      <c r="AD1022" s="210" t="s">
        <v>98</v>
      </c>
      <c r="AE1022" s="206" t="s">
        <v>261</v>
      </c>
      <c r="AF1022" s="202"/>
      <c r="AG1022" s="203"/>
      <c r="AH1022" s="189"/>
      <c r="AI1022" s="189"/>
      <c r="AJ1022" s="189"/>
      <c r="AK1022" s="189"/>
      <c r="AL1022" s="1276"/>
      <c r="AM1022" s="1277"/>
      <c r="AN1022" s="1277"/>
      <c r="AO1022" s="1278"/>
    </row>
    <row r="1023" spans="1:41" ht="18.75" hidden="1" customHeight="1">
      <c r="A1023" s="135" t="s">
        <v>196</v>
      </c>
      <c r="B1023" s="135" t="s">
        <v>132</v>
      </c>
      <c r="C1023" s="135" t="s">
        <v>196</v>
      </c>
      <c r="D1023" s="135" t="s">
        <v>196</v>
      </c>
      <c r="E1023" s="135" t="s">
        <v>196</v>
      </c>
      <c r="F1023" s="135" t="s">
        <v>196</v>
      </c>
      <c r="G1023" s="135" t="s">
        <v>196</v>
      </c>
      <c r="H1023" s="135" t="s">
        <v>196</v>
      </c>
      <c r="I1023" s="135" t="s">
        <v>196</v>
      </c>
      <c r="J1023" s="176"/>
      <c r="K1023" s="177"/>
      <c r="L1023" s="178"/>
      <c r="M1023" s="179"/>
      <c r="N1023" s="160"/>
      <c r="O1023" s="180"/>
      <c r="P1023" s="191"/>
      <c r="Q1023" s="1258"/>
      <c r="R1023" s="157" t="s">
        <v>98</v>
      </c>
      <c r="S1023" s="158" t="s">
        <v>262</v>
      </c>
      <c r="T1023" s="158"/>
      <c r="U1023" s="150"/>
      <c r="V1023" s="150" t="s">
        <v>98</v>
      </c>
      <c r="W1023" s="158" t="s">
        <v>263</v>
      </c>
      <c r="X1023" s="150"/>
      <c r="Y1023" s="150"/>
      <c r="Z1023" s="150" t="s">
        <v>98</v>
      </c>
      <c r="AA1023" s="158" t="s">
        <v>264</v>
      </c>
      <c r="AB1023" s="137"/>
      <c r="AC1023" s="158"/>
      <c r="AD1023" s="150" t="s">
        <v>98</v>
      </c>
      <c r="AE1023" s="158" t="s">
        <v>265</v>
      </c>
      <c r="AF1023" s="211"/>
      <c r="AG1023" s="212"/>
      <c r="AH1023" s="189"/>
      <c r="AI1023" s="189"/>
      <c r="AJ1023" s="189"/>
      <c r="AK1023" s="189"/>
      <c r="AL1023" s="1276"/>
      <c r="AM1023" s="1277"/>
      <c r="AN1023" s="1277"/>
      <c r="AO1023" s="1278"/>
    </row>
    <row r="1024" spans="1:41" ht="18.75" hidden="1" customHeight="1">
      <c r="A1024" s="135" t="s">
        <v>196</v>
      </c>
      <c r="B1024" s="135" t="s">
        <v>132</v>
      </c>
      <c r="C1024" s="135" t="s">
        <v>196</v>
      </c>
      <c r="D1024" s="135" t="s">
        <v>196</v>
      </c>
      <c r="E1024" s="135" t="s">
        <v>196</v>
      </c>
      <c r="F1024" s="135" t="s">
        <v>196</v>
      </c>
      <c r="G1024" s="135" t="s">
        <v>196</v>
      </c>
      <c r="H1024" s="135" t="s">
        <v>196</v>
      </c>
      <c r="I1024" s="135" t="s">
        <v>196</v>
      </c>
      <c r="J1024" s="176"/>
      <c r="K1024" s="177"/>
      <c r="L1024" s="178"/>
      <c r="M1024" s="179"/>
      <c r="N1024" s="160"/>
      <c r="O1024" s="180"/>
      <c r="P1024" s="191"/>
      <c r="Q1024" s="1258"/>
      <c r="R1024" s="157" t="s">
        <v>98</v>
      </c>
      <c r="S1024" s="158" t="s">
        <v>266</v>
      </c>
      <c r="T1024" s="158"/>
      <c r="U1024" s="150"/>
      <c r="V1024" s="150" t="s">
        <v>98</v>
      </c>
      <c r="W1024" s="158" t="s">
        <v>267</v>
      </c>
      <c r="X1024" s="150"/>
      <c r="Y1024" s="150"/>
      <c r="Z1024" s="150" t="s">
        <v>98</v>
      </c>
      <c r="AA1024" s="158" t="s">
        <v>268</v>
      </c>
      <c r="AB1024" s="137"/>
      <c r="AC1024" s="158"/>
      <c r="AD1024" s="150" t="s">
        <v>98</v>
      </c>
      <c r="AE1024" s="158" t="s">
        <v>269</v>
      </c>
      <c r="AF1024" s="211"/>
      <c r="AG1024" s="212"/>
      <c r="AH1024" s="189"/>
      <c r="AI1024" s="189"/>
      <c r="AJ1024" s="189"/>
      <c r="AK1024" s="189"/>
      <c r="AL1024" s="1276"/>
      <c r="AM1024" s="1277"/>
      <c r="AN1024" s="1277"/>
      <c r="AO1024" s="1278"/>
    </row>
    <row r="1025" spans="1:41" ht="18.75" hidden="1" customHeight="1">
      <c r="A1025" s="135" t="s">
        <v>196</v>
      </c>
      <c r="B1025" s="135" t="s">
        <v>132</v>
      </c>
      <c r="C1025" s="135" t="s">
        <v>196</v>
      </c>
      <c r="D1025" s="135" t="s">
        <v>196</v>
      </c>
      <c r="E1025" s="135" t="s">
        <v>196</v>
      </c>
      <c r="F1025" s="135" t="s">
        <v>196</v>
      </c>
      <c r="G1025" s="135" t="s">
        <v>196</v>
      </c>
      <c r="H1025" s="135" t="s">
        <v>196</v>
      </c>
      <c r="I1025" s="135" t="s">
        <v>196</v>
      </c>
      <c r="J1025" s="176"/>
      <c r="K1025" s="177"/>
      <c r="L1025" s="178"/>
      <c r="M1025" s="179"/>
      <c r="N1025" s="160"/>
      <c r="O1025" s="180"/>
      <c r="P1025" s="191"/>
      <c r="Q1025" s="1258"/>
      <c r="R1025" s="157" t="s">
        <v>98</v>
      </c>
      <c r="S1025" s="158" t="s">
        <v>270</v>
      </c>
      <c r="T1025" s="158"/>
      <c r="U1025" s="150"/>
      <c r="V1025" s="150" t="s">
        <v>98</v>
      </c>
      <c r="W1025" s="158" t="s">
        <v>271</v>
      </c>
      <c r="X1025" s="150"/>
      <c r="Y1025" s="150"/>
      <c r="Z1025" s="150" t="s">
        <v>98</v>
      </c>
      <c r="AA1025" s="158" t="s">
        <v>272</v>
      </c>
      <c r="AB1025" s="137"/>
      <c r="AC1025" s="158"/>
      <c r="AD1025" s="150" t="s">
        <v>98</v>
      </c>
      <c r="AE1025" s="158" t="s">
        <v>273</v>
      </c>
      <c r="AF1025" s="211"/>
      <c r="AG1025" s="212"/>
      <c r="AH1025" s="189"/>
      <c r="AI1025" s="189"/>
      <c r="AJ1025" s="189"/>
      <c r="AK1025" s="189"/>
      <c r="AL1025" s="1276"/>
      <c r="AM1025" s="1277"/>
      <c r="AN1025" s="1277"/>
      <c r="AO1025" s="1278"/>
    </row>
    <row r="1026" spans="1:41" ht="18.75" hidden="1" customHeight="1">
      <c r="A1026" s="135" t="s">
        <v>196</v>
      </c>
      <c r="B1026" s="135" t="s">
        <v>132</v>
      </c>
      <c r="C1026" s="135" t="s">
        <v>196</v>
      </c>
      <c r="D1026" s="135" t="s">
        <v>196</v>
      </c>
      <c r="E1026" s="135" t="s">
        <v>196</v>
      </c>
      <c r="F1026" s="135" t="s">
        <v>196</v>
      </c>
      <c r="G1026" s="135" t="s">
        <v>196</v>
      </c>
      <c r="H1026" s="135" t="s">
        <v>196</v>
      </c>
      <c r="I1026" s="135" t="s">
        <v>196</v>
      </c>
      <c r="J1026" s="176"/>
      <c r="K1026" s="177"/>
      <c r="L1026" s="178"/>
      <c r="M1026" s="179"/>
      <c r="N1026" s="160"/>
      <c r="O1026" s="180"/>
      <c r="P1026" s="191"/>
      <c r="Q1026" s="1258"/>
      <c r="R1026" s="157" t="s">
        <v>98</v>
      </c>
      <c r="S1026" s="158" t="s">
        <v>274</v>
      </c>
      <c r="T1026" s="158"/>
      <c r="U1026" s="150"/>
      <c r="V1026" s="150" t="s">
        <v>98</v>
      </c>
      <c r="W1026" s="158" t="s">
        <v>275</v>
      </c>
      <c r="X1026" s="150"/>
      <c r="Y1026" s="150"/>
      <c r="Z1026" s="150" t="s">
        <v>98</v>
      </c>
      <c r="AA1026" s="158" t="s">
        <v>276</v>
      </c>
      <c r="AB1026" s="137"/>
      <c r="AC1026" s="158"/>
      <c r="AD1026" s="150" t="s">
        <v>98</v>
      </c>
      <c r="AE1026" s="158" t="s">
        <v>277</v>
      </c>
      <c r="AF1026" s="211"/>
      <c r="AG1026" s="212"/>
      <c r="AH1026" s="189"/>
      <c r="AI1026" s="189"/>
      <c r="AJ1026" s="189"/>
      <c r="AK1026" s="189"/>
      <c r="AL1026" s="1276"/>
      <c r="AM1026" s="1277"/>
      <c r="AN1026" s="1277"/>
      <c r="AO1026" s="1278"/>
    </row>
    <row r="1027" spans="1:41" ht="18.75" hidden="1" customHeight="1">
      <c r="A1027" s="155" t="s">
        <v>196</v>
      </c>
      <c r="B1027" s="155" t="s">
        <v>132</v>
      </c>
      <c r="C1027" s="155" t="s">
        <v>196</v>
      </c>
      <c r="D1027" s="155" t="s">
        <v>196</v>
      </c>
      <c r="E1027" s="155" t="s">
        <v>196</v>
      </c>
      <c r="F1027" s="155" t="s">
        <v>196</v>
      </c>
      <c r="G1027" s="155" t="s">
        <v>196</v>
      </c>
      <c r="H1027" s="155" t="s">
        <v>196</v>
      </c>
      <c r="I1027" s="156" t="s">
        <v>196</v>
      </c>
      <c r="J1027" s="176"/>
      <c r="K1027" s="177"/>
      <c r="L1027" s="178"/>
      <c r="M1027" s="179"/>
      <c r="N1027" s="160"/>
      <c r="O1027" s="180"/>
      <c r="P1027" s="191"/>
      <c r="Q1027" s="1258"/>
      <c r="R1027" s="157" t="s">
        <v>98</v>
      </c>
      <c r="S1027" s="158" t="s">
        <v>278</v>
      </c>
      <c r="T1027" s="158"/>
      <c r="U1027" s="150"/>
      <c r="V1027" s="150"/>
      <c r="W1027" s="158"/>
      <c r="X1027" s="150"/>
      <c r="Y1027" s="150"/>
      <c r="Z1027" s="150"/>
      <c r="AA1027" s="158"/>
      <c r="AB1027" s="137"/>
      <c r="AC1027" s="158"/>
      <c r="AD1027" s="150"/>
      <c r="AE1027" s="158"/>
      <c r="AF1027" s="211"/>
      <c r="AG1027" s="212"/>
      <c r="AH1027" s="189"/>
      <c r="AI1027" s="189"/>
      <c r="AJ1027" s="189"/>
      <c r="AK1027" s="189"/>
      <c r="AL1027" s="1321"/>
      <c r="AM1027" s="1306"/>
      <c r="AN1027" s="1306"/>
      <c r="AO1027" s="1322"/>
    </row>
    <row r="1028" spans="1:41" ht="19.5" hidden="1" customHeight="1">
      <c r="A1028" s="135" t="s">
        <v>196</v>
      </c>
      <c r="B1028" s="135" t="s">
        <v>132</v>
      </c>
      <c r="C1028" s="135" t="s">
        <v>196</v>
      </c>
      <c r="D1028" s="135" t="s">
        <v>196</v>
      </c>
      <c r="E1028" s="135" t="s">
        <v>196</v>
      </c>
      <c r="F1028" s="135" t="s">
        <v>196</v>
      </c>
      <c r="G1028" s="135" t="s">
        <v>196</v>
      </c>
      <c r="H1028" s="135" t="s">
        <v>196</v>
      </c>
      <c r="I1028" s="135" t="s">
        <v>196</v>
      </c>
      <c r="J1028" s="161"/>
      <c r="K1028" s="162"/>
      <c r="L1028" s="163"/>
      <c r="M1028" s="164"/>
      <c r="N1028" s="153"/>
      <c r="O1028" s="165"/>
      <c r="P1028" s="230"/>
      <c r="Q1028" s="270" t="s">
        <v>225</v>
      </c>
      <c r="R1028" s="167" t="s">
        <v>98</v>
      </c>
      <c r="S1028" s="168" t="s">
        <v>222</v>
      </c>
      <c r="T1028" s="172"/>
      <c r="U1028" s="169"/>
      <c r="V1028" s="170" t="s">
        <v>98</v>
      </c>
      <c r="W1028" s="168" t="s">
        <v>226</v>
      </c>
      <c r="X1028" s="170"/>
      <c r="Y1028" s="168"/>
      <c r="Z1028" s="235"/>
      <c r="AA1028" s="235"/>
      <c r="AB1028" s="235"/>
      <c r="AC1028" s="235"/>
      <c r="AD1028" s="235"/>
      <c r="AE1028" s="235"/>
      <c r="AF1028" s="235"/>
      <c r="AG1028" s="246"/>
      <c r="AH1028" s="255" t="s">
        <v>98</v>
      </c>
      <c r="AI1028" s="151" t="s">
        <v>220</v>
      </c>
      <c r="AJ1028" s="151"/>
      <c r="AK1028" s="175"/>
      <c r="AL1028" s="1276"/>
      <c r="AM1028" s="1277"/>
      <c r="AN1028" s="1277"/>
      <c r="AO1028" s="1278"/>
    </row>
    <row r="1029" spans="1:41" ht="19.5" hidden="1" customHeight="1">
      <c r="A1029" s="135" t="s">
        <v>196</v>
      </c>
      <c r="B1029" s="135" t="s">
        <v>132</v>
      </c>
      <c r="C1029" s="135" t="s">
        <v>196</v>
      </c>
      <c r="D1029" s="135" t="s">
        <v>196</v>
      </c>
      <c r="E1029" s="135" t="s">
        <v>196</v>
      </c>
      <c r="F1029" s="135" t="s">
        <v>196</v>
      </c>
      <c r="G1029" s="135" t="s">
        <v>196</v>
      </c>
      <c r="H1029" s="135" t="s">
        <v>196</v>
      </c>
      <c r="I1029" s="135" t="s">
        <v>196</v>
      </c>
      <c r="J1029" s="176"/>
      <c r="K1029" s="177"/>
      <c r="L1029" s="178"/>
      <c r="M1029" s="179"/>
      <c r="N1029" s="160"/>
      <c r="O1029" s="180"/>
      <c r="P1029" s="191"/>
      <c r="Q1029" s="192" t="s">
        <v>227</v>
      </c>
      <c r="R1029" s="237" t="s">
        <v>98</v>
      </c>
      <c r="S1029" s="199" t="s">
        <v>222</v>
      </c>
      <c r="T1029" s="238"/>
      <c r="U1029" s="266"/>
      <c r="V1029" s="239" t="s">
        <v>98</v>
      </c>
      <c r="W1029" s="199" t="s">
        <v>226</v>
      </c>
      <c r="X1029" s="239"/>
      <c r="Y1029" s="199"/>
      <c r="Z1029" s="250"/>
      <c r="AA1029" s="250"/>
      <c r="AB1029" s="250"/>
      <c r="AC1029" s="250"/>
      <c r="AD1029" s="250"/>
      <c r="AE1029" s="250"/>
      <c r="AF1029" s="250"/>
      <c r="AG1029" s="257"/>
      <c r="AH1029" s="150" t="s">
        <v>98</v>
      </c>
      <c r="AI1029" s="158" t="s">
        <v>224</v>
      </c>
      <c r="AJ1029" s="189"/>
      <c r="AK1029" s="190"/>
      <c r="AL1029" s="1276"/>
      <c r="AM1029" s="1277"/>
      <c r="AN1029" s="1277"/>
      <c r="AO1029" s="1278"/>
    </row>
    <row r="1030" spans="1:41" ht="18.75" hidden="1" customHeight="1">
      <c r="A1030" s="135" t="s">
        <v>196</v>
      </c>
      <c r="B1030" s="135" t="s">
        <v>132</v>
      </c>
      <c r="C1030" s="135" t="s">
        <v>196</v>
      </c>
      <c r="D1030" s="135" t="s">
        <v>196</v>
      </c>
      <c r="E1030" s="135" t="s">
        <v>196</v>
      </c>
      <c r="F1030" s="135" t="s">
        <v>196</v>
      </c>
      <c r="G1030" s="135" t="s">
        <v>196</v>
      </c>
      <c r="H1030" s="135" t="s">
        <v>196</v>
      </c>
      <c r="I1030" s="135" t="s">
        <v>196</v>
      </c>
      <c r="J1030" s="176"/>
      <c r="K1030" s="177"/>
      <c r="L1030" s="178"/>
      <c r="M1030" s="179"/>
      <c r="N1030" s="191"/>
      <c r="O1030" s="179"/>
      <c r="P1030" s="160"/>
      <c r="Q1030" s="271" t="s">
        <v>460</v>
      </c>
      <c r="R1030" s="237" t="s">
        <v>98</v>
      </c>
      <c r="S1030" s="199" t="s">
        <v>282</v>
      </c>
      <c r="T1030" s="238"/>
      <c r="U1030" s="266"/>
      <c r="V1030" s="239" t="s">
        <v>98</v>
      </c>
      <c r="W1030" s="199" t="s">
        <v>358</v>
      </c>
      <c r="X1030" s="244"/>
      <c r="Y1030" s="238"/>
      <c r="Z1030" s="238"/>
      <c r="AA1030" s="238"/>
      <c r="AB1030" s="238"/>
      <c r="AC1030" s="238"/>
      <c r="AD1030" s="238"/>
      <c r="AE1030" s="238"/>
      <c r="AF1030" s="238"/>
      <c r="AG1030" s="272"/>
      <c r="AH1030" s="150"/>
      <c r="AI1030" s="158"/>
      <c r="AJ1030" s="189"/>
      <c r="AK1030" s="190"/>
      <c r="AL1030" s="1276"/>
      <c r="AM1030" s="1277"/>
      <c r="AN1030" s="1277"/>
      <c r="AO1030" s="1278"/>
    </row>
    <row r="1031" spans="1:41" ht="18.75" hidden="1" customHeight="1">
      <c r="A1031" s="135" t="s">
        <v>196</v>
      </c>
      <c r="B1031" s="135" t="s">
        <v>132</v>
      </c>
      <c r="C1031" s="135" t="s">
        <v>196</v>
      </c>
      <c r="D1031" s="135" t="s">
        <v>196</v>
      </c>
      <c r="E1031" s="135" t="s">
        <v>196</v>
      </c>
      <c r="F1031" s="135" t="s">
        <v>196</v>
      </c>
      <c r="G1031" s="135" t="s">
        <v>196</v>
      </c>
      <c r="H1031" s="135" t="s">
        <v>196</v>
      </c>
      <c r="I1031" s="135" t="s">
        <v>196</v>
      </c>
      <c r="J1031" s="176"/>
      <c r="K1031" s="177"/>
      <c r="L1031" s="178"/>
      <c r="M1031" s="179"/>
      <c r="N1031" s="191"/>
      <c r="O1031" s="179"/>
      <c r="P1031" s="160"/>
      <c r="Q1031" s="198" t="s">
        <v>461</v>
      </c>
      <c r="R1031" s="182" t="s">
        <v>98</v>
      </c>
      <c r="S1031" s="183" t="s">
        <v>282</v>
      </c>
      <c r="T1031" s="184"/>
      <c r="U1031" s="185"/>
      <c r="V1031" s="186" t="s">
        <v>98</v>
      </c>
      <c r="W1031" s="183" t="s">
        <v>358</v>
      </c>
      <c r="X1031" s="204"/>
      <c r="Y1031" s="184"/>
      <c r="Z1031" s="184"/>
      <c r="AA1031" s="184"/>
      <c r="AB1031" s="184"/>
      <c r="AC1031" s="184"/>
      <c r="AD1031" s="184"/>
      <c r="AE1031" s="184"/>
      <c r="AF1031" s="184"/>
      <c r="AG1031" s="197"/>
      <c r="AH1031" s="194"/>
      <c r="AI1031" s="189"/>
      <c r="AJ1031" s="189"/>
      <c r="AK1031" s="190"/>
      <c r="AL1031" s="1276"/>
      <c r="AM1031" s="1277"/>
      <c r="AN1031" s="1277"/>
      <c r="AO1031" s="1278"/>
    </row>
    <row r="1032" spans="1:41" ht="18.75" hidden="1" customHeight="1">
      <c r="A1032" s="135" t="s">
        <v>196</v>
      </c>
      <c r="B1032" s="135" t="s">
        <v>132</v>
      </c>
      <c r="C1032" s="135" t="s">
        <v>196</v>
      </c>
      <c r="D1032" s="135" t="s">
        <v>196</v>
      </c>
      <c r="E1032" s="135" t="s">
        <v>196</v>
      </c>
      <c r="F1032" s="135" t="s">
        <v>196</v>
      </c>
      <c r="G1032" s="135" t="s">
        <v>196</v>
      </c>
      <c r="H1032" s="135" t="s">
        <v>196</v>
      </c>
      <c r="I1032" s="135" t="s">
        <v>196</v>
      </c>
      <c r="J1032" s="176"/>
      <c r="K1032" s="177"/>
      <c r="L1032" s="178"/>
      <c r="M1032" s="179"/>
      <c r="N1032" s="191"/>
      <c r="O1032" s="179"/>
      <c r="P1032" s="160"/>
      <c r="Q1032" s="198" t="s">
        <v>487</v>
      </c>
      <c r="R1032" s="182" t="s">
        <v>98</v>
      </c>
      <c r="S1032" s="183" t="s">
        <v>217</v>
      </c>
      <c r="T1032" s="184"/>
      <c r="U1032" s="186" t="s">
        <v>98</v>
      </c>
      <c r="V1032" s="183" t="s">
        <v>232</v>
      </c>
      <c r="W1032" s="187"/>
      <c r="X1032" s="187"/>
      <c r="Y1032" s="187"/>
      <c r="Z1032" s="184"/>
      <c r="AA1032" s="184"/>
      <c r="AB1032" s="184"/>
      <c r="AC1032" s="184"/>
      <c r="AD1032" s="184"/>
      <c r="AE1032" s="184"/>
      <c r="AF1032" s="184"/>
      <c r="AG1032" s="197"/>
      <c r="AH1032" s="194"/>
      <c r="AI1032" s="189"/>
      <c r="AJ1032" s="189"/>
      <c r="AK1032" s="190"/>
      <c r="AL1032" s="1276"/>
      <c r="AM1032" s="1277"/>
      <c r="AN1032" s="1277"/>
      <c r="AO1032" s="1278"/>
    </row>
    <row r="1033" spans="1:41" ht="18.75" hidden="1" customHeight="1">
      <c r="A1033" s="135" t="s">
        <v>196</v>
      </c>
      <c r="B1033" s="135" t="s">
        <v>132</v>
      </c>
      <c r="C1033" s="135" t="s">
        <v>196</v>
      </c>
      <c r="D1033" s="135" t="s">
        <v>196</v>
      </c>
      <c r="E1033" s="135" t="s">
        <v>196</v>
      </c>
      <c r="F1033" s="135" t="s">
        <v>196</v>
      </c>
      <c r="G1033" s="135" t="s">
        <v>196</v>
      </c>
      <c r="H1033" s="135" t="s">
        <v>196</v>
      </c>
      <c r="I1033" s="135" t="s">
        <v>196</v>
      </c>
      <c r="J1033" s="176"/>
      <c r="K1033" s="177"/>
      <c r="L1033" s="178"/>
      <c r="M1033" s="179"/>
      <c r="N1033" s="191"/>
      <c r="O1033" s="179"/>
      <c r="P1033" s="160"/>
      <c r="Q1033" s="198" t="s">
        <v>406</v>
      </c>
      <c r="R1033" s="182" t="s">
        <v>98</v>
      </c>
      <c r="S1033" s="183" t="s">
        <v>285</v>
      </c>
      <c r="T1033" s="184"/>
      <c r="U1033" s="185"/>
      <c r="V1033" s="186" t="s">
        <v>98</v>
      </c>
      <c r="W1033" s="183" t="s">
        <v>286</v>
      </c>
      <c r="X1033" s="187"/>
      <c r="Y1033" s="187"/>
      <c r="Z1033" s="184"/>
      <c r="AA1033" s="184"/>
      <c r="AB1033" s="184"/>
      <c r="AC1033" s="184"/>
      <c r="AD1033" s="184"/>
      <c r="AE1033" s="184"/>
      <c r="AF1033" s="184"/>
      <c r="AG1033" s="197"/>
      <c r="AH1033" s="194"/>
      <c r="AI1033" s="189"/>
      <c r="AJ1033" s="189"/>
      <c r="AK1033" s="190"/>
      <c r="AL1033" s="1276"/>
      <c r="AM1033" s="1277"/>
      <c r="AN1033" s="1277"/>
      <c r="AO1033" s="1278"/>
    </row>
    <row r="1034" spans="1:41" ht="19.5" hidden="1" customHeight="1">
      <c r="A1034" s="135" t="s">
        <v>196</v>
      </c>
      <c r="B1034" s="135" t="s">
        <v>132</v>
      </c>
      <c r="C1034" s="135" t="s">
        <v>196</v>
      </c>
      <c r="D1034" s="135" t="s">
        <v>196</v>
      </c>
      <c r="E1034" s="135" t="s">
        <v>196</v>
      </c>
      <c r="F1034" s="135" t="s">
        <v>196</v>
      </c>
      <c r="G1034" s="135" t="s">
        <v>196</v>
      </c>
      <c r="H1034" s="135" t="s">
        <v>196</v>
      </c>
      <c r="I1034" s="135" t="s">
        <v>196</v>
      </c>
      <c r="J1034" s="176"/>
      <c r="K1034" s="177"/>
      <c r="L1034" s="178"/>
      <c r="M1034" s="179"/>
      <c r="N1034" s="160"/>
      <c r="O1034" s="180"/>
      <c r="P1034" s="160"/>
      <c r="Q1034" s="192" t="s">
        <v>50</v>
      </c>
      <c r="R1034" s="182" t="s">
        <v>98</v>
      </c>
      <c r="S1034" s="183" t="s">
        <v>217</v>
      </c>
      <c r="T1034" s="183"/>
      <c r="U1034" s="186" t="s">
        <v>98</v>
      </c>
      <c r="V1034" s="183" t="s">
        <v>232</v>
      </c>
      <c r="W1034" s="183"/>
      <c r="X1034" s="187"/>
      <c r="Y1034" s="183"/>
      <c r="Z1034" s="187"/>
      <c r="AA1034" s="187"/>
      <c r="AB1034" s="187"/>
      <c r="AC1034" s="187"/>
      <c r="AD1034" s="187"/>
      <c r="AE1034" s="187"/>
      <c r="AF1034" s="187"/>
      <c r="AG1034" s="193"/>
      <c r="AH1034" s="189"/>
      <c r="AI1034" s="189"/>
      <c r="AJ1034" s="189"/>
      <c r="AK1034" s="190"/>
      <c r="AL1034" s="1276"/>
      <c r="AM1034" s="1277"/>
      <c r="AN1034" s="1277"/>
      <c r="AO1034" s="1278"/>
    </row>
    <row r="1035" spans="1:41" ht="18.75" hidden="1" customHeight="1">
      <c r="A1035" s="135" t="s">
        <v>196</v>
      </c>
      <c r="B1035" s="135" t="s">
        <v>132</v>
      </c>
      <c r="C1035" s="135" t="s">
        <v>196</v>
      </c>
      <c r="D1035" s="135" t="s">
        <v>196</v>
      </c>
      <c r="E1035" s="135" t="s">
        <v>196</v>
      </c>
      <c r="F1035" s="135" t="s">
        <v>196</v>
      </c>
      <c r="G1035" s="135" t="s">
        <v>196</v>
      </c>
      <c r="H1035" s="135" t="s">
        <v>196</v>
      </c>
      <c r="I1035" s="135" t="s">
        <v>196</v>
      </c>
      <c r="J1035" s="176"/>
      <c r="K1035" s="177"/>
      <c r="L1035" s="178"/>
      <c r="M1035" s="179"/>
      <c r="N1035" s="191"/>
      <c r="O1035" s="157"/>
      <c r="P1035" s="160"/>
      <c r="Q1035" s="198" t="s">
        <v>309</v>
      </c>
      <c r="R1035" s="182" t="s">
        <v>98</v>
      </c>
      <c r="S1035" s="183" t="s">
        <v>217</v>
      </c>
      <c r="T1035" s="184"/>
      <c r="U1035" s="186" t="s">
        <v>98</v>
      </c>
      <c r="V1035" s="183" t="s">
        <v>232</v>
      </c>
      <c r="W1035" s="187"/>
      <c r="X1035" s="187"/>
      <c r="Y1035" s="187"/>
      <c r="Z1035" s="184"/>
      <c r="AA1035" s="184"/>
      <c r="AB1035" s="184"/>
      <c r="AC1035" s="184"/>
      <c r="AD1035" s="184"/>
      <c r="AE1035" s="184"/>
      <c r="AF1035" s="184"/>
      <c r="AG1035" s="197"/>
      <c r="AH1035" s="194"/>
      <c r="AI1035" s="189"/>
      <c r="AJ1035" s="189"/>
      <c r="AK1035" s="190"/>
      <c r="AL1035" s="1276"/>
      <c r="AM1035" s="1277"/>
      <c r="AN1035" s="1277"/>
      <c r="AO1035" s="1278"/>
    </row>
    <row r="1036" spans="1:41" ht="18.75" hidden="1" customHeight="1">
      <c r="A1036" s="135" t="s">
        <v>196</v>
      </c>
      <c r="B1036" s="135" t="s">
        <v>132</v>
      </c>
      <c r="C1036" s="135" t="s">
        <v>196</v>
      </c>
      <c r="D1036" s="135" t="s">
        <v>196</v>
      </c>
      <c r="E1036" s="135" t="s">
        <v>196</v>
      </c>
      <c r="F1036" s="135" t="s">
        <v>196</v>
      </c>
      <c r="G1036" s="135" t="s">
        <v>196</v>
      </c>
      <c r="H1036" s="135" t="s">
        <v>196</v>
      </c>
      <c r="I1036" s="135" t="s">
        <v>196</v>
      </c>
      <c r="J1036" s="176"/>
      <c r="K1036" s="177"/>
      <c r="L1036" s="178"/>
      <c r="M1036" s="179"/>
      <c r="N1036" s="160"/>
      <c r="O1036" s="180"/>
      <c r="P1036" s="160"/>
      <c r="Q1036" s="198" t="s">
        <v>418</v>
      </c>
      <c r="R1036" s="182" t="s">
        <v>98</v>
      </c>
      <c r="S1036" s="183" t="s">
        <v>217</v>
      </c>
      <c r="T1036" s="183"/>
      <c r="U1036" s="186" t="s">
        <v>98</v>
      </c>
      <c r="V1036" s="183" t="s">
        <v>229</v>
      </c>
      <c r="W1036" s="183"/>
      <c r="X1036" s="186" t="s">
        <v>98</v>
      </c>
      <c r="Y1036" s="183" t="s">
        <v>230</v>
      </c>
      <c r="Z1036" s="187"/>
      <c r="AA1036" s="184"/>
      <c r="AB1036" s="184"/>
      <c r="AC1036" s="184"/>
      <c r="AD1036" s="184"/>
      <c r="AE1036" s="184"/>
      <c r="AF1036" s="184"/>
      <c r="AG1036" s="197"/>
      <c r="AH1036" s="194"/>
      <c r="AI1036" s="189"/>
      <c r="AJ1036" s="189"/>
      <c r="AK1036" s="190"/>
      <c r="AL1036" s="1276"/>
      <c r="AM1036" s="1277"/>
      <c r="AN1036" s="1277"/>
      <c r="AO1036" s="1278"/>
    </row>
    <row r="1037" spans="1:41" ht="18.75" hidden="1" customHeight="1">
      <c r="A1037" s="135" t="s">
        <v>196</v>
      </c>
      <c r="B1037" s="135" t="s">
        <v>132</v>
      </c>
      <c r="C1037" s="135" t="s">
        <v>196</v>
      </c>
      <c r="D1037" s="135" t="s">
        <v>196</v>
      </c>
      <c r="E1037" s="135" t="s">
        <v>196</v>
      </c>
      <c r="F1037" s="135" t="s">
        <v>196</v>
      </c>
      <c r="G1037" s="135" t="s">
        <v>196</v>
      </c>
      <c r="H1037" s="135" t="s">
        <v>196</v>
      </c>
      <c r="I1037" s="135" t="s">
        <v>196</v>
      </c>
      <c r="J1037" s="176"/>
      <c r="K1037" s="177"/>
      <c r="L1037" s="178"/>
      <c r="M1037" s="179"/>
      <c r="N1037" s="191"/>
      <c r="O1037" s="157" t="s">
        <v>98</v>
      </c>
      <c r="P1037" s="160" t="s">
        <v>462</v>
      </c>
      <c r="Q1037" s="1263" t="s">
        <v>440</v>
      </c>
      <c r="R1037" s="205" t="s">
        <v>98</v>
      </c>
      <c r="S1037" s="206" t="s">
        <v>334</v>
      </c>
      <c r="T1037" s="206"/>
      <c r="U1037" s="202"/>
      <c r="V1037" s="202"/>
      <c r="W1037" s="202"/>
      <c r="X1037" s="202"/>
      <c r="Y1037" s="210" t="s">
        <v>98</v>
      </c>
      <c r="Z1037" s="206" t="s">
        <v>335</v>
      </c>
      <c r="AA1037" s="202"/>
      <c r="AB1037" s="202"/>
      <c r="AC1037" s="202"/>
      <c r="AD1037" s="202"/>
      <c r="AE1037" s="202"/>
      <c r="AF1037" s="202"/>
      <c r="AG1037" s="203"/>
      <c r="AH1037" s="194"/>
      <c r="AI1037" s="189"/>
      <c r="AJ1037" s="189"/>
      <c r="AK1037" s="190"/>
      <c r="AL1037" s="1276"/>
      <c r="AM1037" s="1277"/>
      <c r="AN1037" s="1277"/>
      <c r="AO1037" s="1278"/>
    </row>
    <row r="1038" spans="1:41" ht="18.75" hidden="1" customHeight="1">
      <c r="A1038" s="135" t="s">
        <v>196</v>
      </c>
      <c r="B1038" s="135" t="s">
        <v>132</v>
      </c>
      <c r="C1038" s="135" t="s">
        <v>196</v>
      </c>
      <c r="D1038" s="135" t="s">
        <v>196</v>
      </c>
      <c r="E1038" s="135" t="s">
        <v>196</v>
      </c>
      <c r="F1038" s="135" t="s">
        <v>196</v>
      </c>
      <c r="G1038" s="135" t="s">
        <v>196</v>
      </c>
      <c r="H1038" s="135" t="s">
        <v>196</v>
      </c>
      <c r="I1038" s="135" t="s">
        <v>196</v>
      </c>
      <c r="J1038" s="176"/>
      <c r="K1038" s="177"/>
      <c r="L1038" s="178"/>
      <c r="M1038" s="179"/>
      <c r="N1038" s="191"/>
      <c r="O1038" s="179"/>
      <c r="P1038" s="160" t="s">
        <v>437</v>
      </c>
      <c r="Q1038" s="1265"/>
      <c r="R1038" s="237" t="s">
        <v>98</v>
      </c>
      <c r="S1038" s="199" t="s">
        <v>367</v>
      </c>
      <c r="T1038" s="250"/>
      <c r="U1038" s="250"/>
      <c r="V1038" s="250"/>
      <c r="W1038" s="250"/>
      <c r="X1038" s="250"/>
      <c r="Y1038" s="250"/>
      <c r="Z1038" s="244"/>
      <c r="AA1038" s="250"/>
      <c r="AB1038" s="250"/>
      <c r="AC1038" s="250"/>
      <c r="AD1038" s="250"/>
      <c r="AE1038" s="250"/>
      <c r="AF1038" s="250"/>
      <c r="AG1038" s="257"/>
      <c r="AH1038" s="194"/>
      <c r="AI1038" s="189"/>
      <c r="AJ1038" s="189"/>
      <c r="AK1038" s="190"/>
      <c r="AL1038" s="1276"/>
      <c r="AM1038" s="1277"/>
      <c r="AN1038" s="1277"/>
      <c r="AO1038" s="1278"/>
    </row>
    <row r="1039" spans="1:41" ht="18.75" hidden="1" customHeight="1">
      <c r="A1039" s="135" t="s">
        <v>196</v>
      </c>
      <c r="B1039" s="135" t="s">
        <v>132</v>
      </c>
      <c r="C1039" s="135" t="s">
        <v>196</v>
      </c>
      <c r="D1039" s="135" t="s">
        <v>196</v>
      </c>
      <c r="E1039" s="135" t="s">
        <v>196</v>
      </c>
      <c r="F1039" s="135" t="s">
        <v>196</v>
      </c>
      <c r="G1039" s="135" t="s">
        <v>196</v>
      </c>
      <c r="H1039" s="135" t="s">
        <v>196</v>
      </c>
      <c r="I1039" s="135" t="s">
        <v>196</v>
      </c>
      <c r="J1039" s="157" t="s">
        <v>98</v>
      </c>
      <c r="K1039" s="177">
        <v>26</v>
      </c>
      <c r="L1039" s="178" t="s">
        <v>496</v>
      </c>
      <c r="M1039" s="157" t="s">
        <v>98</v>
      </c>
      <c r="N1039" s="191" t="s">
        <v>497</v>
      </c>
      <c r="O1039" s="157" t="s">
        <v>98</v>
      </c>
      <c r="P1039" s="160" t="s">
        <v>463</v>
      </c>
      <c r="Q1039" s="201" t="s">
        <v>255</v>
      </c>
      <c r="R1039" s="182" t="s">
        <v>98</v>
      </c>
      <c r="S1039" s="183" t="s">
        <v>217</v>
      </c>
      <c r="T1039" s="183"/>
      <c r="U1039" s="186" t="s">
        <v>98</v>
      </c>
      <c r="V1039" s="183" t="s">
        <v>229</v>
      </c>
      <c r="W1039" s="183"/>
      <c r="X1039" s="186" t="s">
        <v>98</v>
      </c>
      <c r="Y1039" s="183" t="s">
        <v>230</v>
      </c>
      <c r="Z1039" s="187"/>
      <c r="AA1039" s="187"/>
      <c r="AB1039" s="187"/>
      <c r="AC1039" s="187"/>
      <c r="AD1039" s="202"/>
      <c r="AE1039" s="202"/>
      <c r="AF1039" s="202"/>
      <c r="AG1039" s="203"/>
      <c r="AH1039" s="194"/>
      <c r="AI1039" s="189"/>
      <c r="AJ1039" s="189"/>
      <c r="AK1039" s="190"/>
      <c r="AL1039" s="1276"/>
      <c r="AM1039" s="1277"/>
      <c r="AN1039" s="1277"/>
      <c r="AO1039" s="1278"/>
    </row>
    <row r="1040" spans="1:41" ht="18.75" hidden="1" customHeight="1">
      <c r="A1040" s="135" t="s">
        <v>196</v>
      </c>
      <c r="B1040" s="135" t="s">
        <v>132</v>
      </c>
      <c r="C1040" s="135" t="s">
        <v>196</v>
      </c>
      <c r="D1040" s="135" t="s">
        <v>196</v>
      </c>
      <c r="E1040" s="135" t="s">
        <v>196</v>
      </c>
      <c r="F1040" s="135" t="s">
        <v>196</v>
      </c>
      <c r="G1040" s="135" t="s">
        <v>196</v>
      </c>
      <c r="H1040" s="135" t="s">
        <v>196</v>
      </c>
      <c r="I1040" s="135" t="s">
        <v>196</v>
      </c>
      <c r="J1040" s="176"/>
      <c r="K1040" s="177"/>
      <c r="L1040" s="178"/>
      <c r="M1040" s="179"/>
      <c r="N1040" s="191"/>
      <c r="O1040" s="179"/>
      <c r="P1040" s="160" t="s">
        <v>439</v>
      </c>
      <c r="Q1040" s="1263" t="s">
        <v>341</v>
      </c>
      <c r="R1040" s="205" t="s">
        <v>98</v>
      </c>
      <c r="S1040" s="206" t="s">
        <v>368</v>
      </c>
      <c r="T1040" s="248"/>
      <c r="U1040" s="249"/>
      <c r="V1040" s="210" t="s">
        <v>98</v>
      </c>
      <c r="W1040" s="206" t="s">
        <v>369</v>
      </c>
      <c r="X1040" s="202"/>
      <c r="Y1040" s="202"/>
      <c r="Z1040" s="210" t="s">
        <v>98</v>
      </c>
      <c r="AA1040" s="206" t="s">
        <v>370</v>
      </c>
      <c r="AB1040" s="202"/>
      <c r="AC1040" s="202"/>
      <c r="AD1040" s="202"/>
      <c r="AE1040" s="202"/>
      <c r="AF1040" s="202"/>
      <c r="AG1040" s="203"/>
      <c r="AH1040" s="194"/>
      <c r="AI1040" s="189"/>
      <c r="AJ1040" s="189"/>
      <c r="AK1040" s="190"/>
      <c r="AL1040" s="1276"/>
      <c r="AM1040" s="1277"/>
      <c r="AN1040" s="1277"/>
      <c r="AO1040" s="1278"/>
    </row>
    <row r="1041" spans="1:41" ht="18.75" hidden="1" customHeight="1">
      <c r="A1041" s="135" t="s">
        <v>196</v>
      </c>
      <c r="B1041" s="135" t="s">
        <v>132</v>
      </c>
      <c r="C1041" s="135" t="s">
        <v>196</v>
      </c>
      <c r="D1041" s="135" t="s">
        <v>196</v>
      </c>
      <c r="E1041" s="135" t="s">
        <v>196</v>
      </c>
      <c r="F1041" s="135" t="s">
        <v>196</v>
      </c>
      <c r="G1041" s="135" t="s">
        <v>196</v>
      </c>
      <c r="H1041" s="135" t="s">
        <v>196</v>
      </c>
      <c r="I1041" s="135" t="s">
        <v>196</v>
      </c>
      <c r="J1041" s="157"/>
      <c r="K1041" s="177"/>
      <c r="L1041" s="178"/>
      <c r="M1041" s="157"/>
      <c r="N1041" s="191"/>
      <c r="O1041" s="157" t="s">
        <v>98</v>
      </c>
      <c r="P1041" s="160" t="s">
        <v>466</v>
      </c>
      <c r="Q1041" s="1265"/>
      <c r="R1041" s="237" t="s">
        <v>98</v>
      </c>
      <c r="S1041" s="199" t="s">
        <v>371</v>
      </c>
      <c r="T1041" s="250"/>
      <c r="U1041" s="250"/>
      <c r="V1041" s="250"/>
      <c r="W1041" s="250"/>
      <c r="X1041" s="250"/>
      <c r="Y1041" s="250"/>
      <c r="Z1041" s="239" t="s">
        <v>98</v>
      </c>
      <c r="AA1041" s="199" t="s">
        <v>372</v>
      </c>
      <c r="AB1041" s="244"/>
      <c r="AC1041" s="250"/>
      <c r="AD1041" s="250"/>
      <c r="AE1041" s="250"/>
      <c r="AF1041" s="250"/>
      <c r="AG1041" s="257"/>
      <c r="AH1041" s="194"/>
      <c r="AI1041" s="189"/>
      <c r="AJ1041" s="189"/>
      <c r="AK1041" s="190"/>
      <c r="AL1041" s="1276"/>
      <c r="AM1041" s="1277"/>
      <c r="AN1041" s="1277"/>
      <c r="AO1041" s="1278"/>
    </row>
    <row r="1042" spans="1:41" ht="18.75" hidden="1" customHeight="1">
      <c r="A1042" s="135" t="s">
        <v>196</v>
      </c>
      <c r="B1042" s="135" t="s">
        <v>132</v>
      </c>
      <c r="C1042" s="135" t="s">
        <v>196</v>
      </c>
      <c r="D1042" s="135" t="s">
        <v>196</v>
      </c>
      <c r="E1042" s="135" t="s">
        <v>196</v>
      </c>
      <c r="F1042" s="135" t="s">
        <v>196</v>
      </c>
      <c r="G1042" s="135" t="s">
        <v>196</v>
      </c>
      <c r="H1042" s="135" t="s">
        <v>196</v>
      </c>
      <c r="I1042" s="135" t="s">
        <v>196</v>
      </c>
      <c r="J1042" s="176"/>
      <c r="K1042" s="177"/>
      <c r="L1042" s="178"/>
      <c r="M1042" s="179"/>
      <c r="N1042" s="191"/>
      <c r="O1042" s="179"/>
      <c r="P1042" s="160" t="s">
        <v>443</v>
      </c>
      <c r="Q1042" s="198" t="s">
        <v>69</v>
      </c>
      <c r="R1042" s="182" t="s">
        <v>98</v>
      </c>
      <c r="S1042" s="183" t="s">
        <v>217</v>
      </c>
      <c r="T1042" s="183"/>
      <c r="U1042" s="186" t="s">
        <v>98</v>
      </c>
      <c r="V1042" s="183" t="s">
        <v>258</v>
      </c>
      <c r="W1042" s="183"/>
      <c r="X1042" s="186" t="s">
        <v>98</v>
      </c>
      <c r="Y1042" s="183" t="s">
        <v>315</v>
      </c>
      <c r="Z1042" s="204"/>
      <c r="AA1042" s="186" t="s">
        <v>98</v>
      </c>
      <c r="AB1042" s="183" t="s">
        <v>259</v>
      </c>
      <c r="AC1042" s="204"/>
      <c r="AD1042" s="204"/>
      <c r="AE1042" s="204"/>
      <c r="AF1042" s="204"/>
      <c r="AG1042" s="247"/>
      <c r="AH1042" s="194"/>
      <c r="AI1042" s="189"/>
      <c r="AJ1042" s="189"/>
      <c r="AK1042" s="190"/>
      <c r="AL1042" s="1276"/>
      <c r="AM1042" s="1277"/>
      <c r="AN1042" s="1277"/>
      <c r="AO1042" s="1278"/>
    </row>
    <row r="1043" spans="1:41" ht="18.75" hidden="1" customHeight="1">
      <c r="A1043" s="135" t="s">
        <v>196</v>
      </c>
      <c r="B1043" s="135" t="s">
        <v>132</v>
      </c>
      <c r="C1043" s="135" t="s">
        <v>196</v>
      </c>
      <c r="D1043" s="135" t="s">
        <v>196</v>
      </c>
      <c r="E1043" s="135" t="s">
        <v>196</v>
      </c>
      <c r="F1043" s="135" t="s">
        <v>196</v>
      </c>
      <c r="G1043" s="135" t="s">
        <v>196</v>
      </c>
      <c r="H1043" s="135" t="s">
        <v>196</v>
      </c>
      <c r="I1043" s="135" t="s">
        <v>196</v>
      </c>
      <c r="J1043" s="176"/>
      <c r="K1043" s="177"/>
      <c r="L1043" s="178"/>
      <c r="M1043" s="179"/>
      <c r="N1043" s="191"/>
      <c r="O1043" s="157" t="s">
        <v>98</v>
      </c>
      <c r="P1043" s="160" t="s">
        <v>386</v>
      </c>
      <c r="Q1043" s="1257" t="s">
        <v>414</v>
      </c>
      <c r="R1043" s="1291" t="s">
        <v>98</v>
      </c>
      <c r="S1043" s="1292" t="s">
        <v>217</v>
      </c>
      <c r="T1043" s="1292"/>
      <c r="U1043" s="1293" t="s">
        <v>98</v>
      </c>
      <c r="V1043" s="1292" t="s">
        <v>232</v>
      </c>
      <c r="W1043" s="1292"/>
      <c r="X1043" s="241"/>
      <c r="Y1043" s="241"/>
      <c r="Z1043" s="241"/>
      <c r="AA1043" s="241"/>
      <c r="AB1043" s="241"/>
      <c r="AC1043" s="241"/>
      <c r="AD1043" s="241"/>
      <c r="AE1043" s="241"/>
      <c r="AF1043" s="241"/>
      <c r="AG1043" s="242"/>
      <c r="AH1043" s="194"/>
      <c r="AI1043" s="189"/>
      <c r="AJ1043" s="189"/>
      <c r="AK1043" s="190"/>
      <c r="AL1043" s="1276"/>
      <c r="AM1043" s="1277"/>
      <c r="AN1043" s="1277"/>
      <c r="AO1043" s="1278"/>
    </row>
    <row r="1044" spans="1:41" ht="18.75" hidden="1" customHeight="1">
      <c r="A1044" s="135" t="s">
        <v>196</v>
      </c>
      <c r="B1044" s="135" t="s">
        <v>132</v>
      </c>
      <c r="C1044" s="135" t="s">
        <v>196</v>
      </c>
      <c r="D1044" s="135" t="s">
        <v>196</v>
      </c>
      <c r="E1044" s="135" t="s">
        <v>196</v>
      </c>
      <c r="F1044" s="135" t="s">
        <v>196</v>
      </c>
      <c r="G1044" s="135" t="s">
        <v>196</v>
      </c>
      <c r="H1044" s="135" t="s">
        <v>196</v>
      </c>
      <c r="I1044" s="135" t="s">
        <v>196</v>
      </c>
      <c r="J1044" s="176"/>
      <c r="K1044" s="177"/>
      <c r="L1044" s="178"/>
      <c r="M1044" s="179"/>
      <c r="N1044" s="191"/>
      <c r="O1044" s="137"/>
      <c r="P1044" s="137"/>
      <c r="Q1044" s="1279"/>
      <c r="R1044" s="1291"/>
      <c r="S1044" s="1292"/>
      <c r="T1044" s="1292"/>
      <c r="U1044" s="1293"/>
      <c r="V1044" s="1292"/>
      <c r="W1044" s="1292"/>
      <c r="X1044" s="244"/>
      <c r="Y1044" s="244"/>
      <c r="Z1044" s="244"/>
      <c r="AA1044" s="244"/>
      <c r="AB1044" s="244"/>
      <c r="AC1044" s="244"/>
      <c r="AD1044" s="244"/>
      <c r="AE1044" s="244"/>
      <c r="AF1044" s="244"/>
      <c r="AG1044" s="245"/>
      <c r="AH1044" s="194"/>
      <c r="AI1044" s="189"/>
      <c r="AJ1044" s="189"/>
      <c r="AK1044" s="190"/>
      <c r="AL1044" s="1276"/>
      <c r="AM1044" s="1277"/>
      <c r="AN1044" s="1277"/>
      <c r="AO1044" s="1278"/>
    </row>
    <row r="1045" spans="1:41" ht="18.75" hidden="1" customHeight="1">
      <c r="A1045" s="135" t="s">
        <v>196</v>
      </c>
      <c r="B1045" s="135" t="s">
        <v>132</v>
      </c>
      <c r="C1045" s="135" t="s">
        <v>196</v>
      </c>
      <c r="D1045" s="135" t="s">
        <v>196</v>
      </c>
      <c r="E1045" s="135" t="s">
        <v>196</v>
      </c>
      <c r="F1045" s="135" t="s">
        <v>196</v>
      </c>
      <c r="G1045" s="135" t="s">
        <v>196</v>
      </c>
      <c r="H1045" s="135" t="s">
        <v>196</v>
      </c>
      <c r="I1045" s="135" t="s">
        <v>196</v>
      </c>
      <c r="J1045" s="176"/>
      <c r="K1045" s="177"/>
      <c r="L1045" s="178"/>
      <c r="M1045" s="179"/>
      <c r="N1045" s="160"/>
      <c r="O1045" s="180"/>
      <c r="P1045" s="191"/>
      <c r="Q1045" s="1257" t="s">
        <v>260</v>
      </c>
      <c r="R1045" s="205" t="s">
        <v>98</v>
      </c>
      <c r="S1045" s="206" t="s">
        <v>217</v>
      </c>
      <c r="T1045" s="206"/>
      <c r="U1045" s="207"/>
      <c r="V1045" s="208"/>
      <c r="W1045" s="208"/>
      <c r="X1045" s="207"/>
      <c r="Y1045" s="208"/>
      <c r="Z1045" s="209"/>
      <c r="AA1045" s="207"/>
      <c r="AB1045" s="208"/>
      <c r="AC1045" s="209"/>
      <c r="AD1045" s="210" t="s">
        <v>98</v>
      </c>
      <c r="AE1045" s="206" t="s">
        <v>261</v>
      </c>
      <c r="AF1045" s="202"/>
      <c r="AG1045" s="203"/>
      <c r="AH1045" s="189"/>
      <c r="AI1045" s="189"/>
      <c r="AJ1045" s="189"/>
      <c r="AK1045" s="190"/>
      <c r="AL1045" s="1276"/>
      <c r="AM1045" s="1277"/>
      <c r="AN1045" s="1277"/>
      <c r="AO1045" s="1278"/>
    </row>
    <row r="1046" spans="1:41" ht="18.75" hidden="1" customHeight="1">
      <c r="A1046" s="135" t="s">
        <v>196</v>
      </c>
      <c r="B1046" s="135" t="s">
        <v>132</v>
      </c>
      <c r="C1046" s="135" t="s">
        <v>196</v>
      </c>
      <c r="D1046" s="135" t="s">
        <v>196</v>
      </c>
      <c r="E1046" s="135" t="s">
        <v>196</v>
      </c>
      <c r="F1046" s="135" t="s">
        <v>196</v>
      </c>
      <c r="G1046" s="135" t="s">
        <v>196</v>
      </c>
      <c r="H1046" s="135" t="s">
        <v>196</v>
      </c>
      <c r="I1046" s="135" t="s">
        <v>196</v>
      </c>
      <c r="J1046" s="176"/>
      <c r="K1046" s="177"/>
      <c r="L1046" s="178"/>
      <c r="M1046" s="179"/>
      <c r="N1046" s="160"/>
      <c r="O1046" s="180"/>
      <c r="P1046" s="191"/>
      <c r="Q1046" s="1258"/>
      <c r="R1046" s="157" t="s">
        <v>98</v>
      </c>
      <c r="S1046" s="158" t="s">
        <v>262</v>
      </c>
      <c r="T1046" s="158"/>
      <c r="U1046" s="150"/>
      <c r="V1046" s="150" t="s">
        <v>98</v>
      </c>
      <c r="W1046" s="158" t="s">
        <v>263</v>
      </c>
      <c r="X1046" s="150"/>
      <c r="Y1046" s="150"/>
      <c r="Z1046" s="150" t="s">
        <v>98</v>
      </c>
      <c r="AA1046" s="158" t="s">
        <v>264</v>
      </c>
      <c r="AB1046" s="137"/>
      <c r="AC1046" s="158"/>
      <c r="AD1046" s="150" t="s">
        <v>98</v>
      </c>
      <c r="AE1046" s="158" t="s">
        <v>265</v>
      </c>
      <c r="AF1046" s="211"/>
      <c r="AG1046" s="212"/>
      <c r="AH1046" s="189"/>
      <c r="AI1046" s="189"/>
      <c r="AJ1046" s="189"/>
      <c r="AK1046" s="190"/>
      <c r="AL1046" s="1276"/>
      <c r="AM1046" s="1277"/>
      <c r="AN1046" s="1277"/>
      <c r="AO1046" s="1278"/>
    </row>
    <row r="1047" spans="1:41" ht="18.75" hidden="1" customHeight="1">
      <c r="A1047" s="135" t="s">
        <v>196</v>
      </c>
      <c r="B1047" s="135" t="s">
        <v>132</v>
      </c>
      <c r="C1047" s="135" t="s">
        <v>196</v>
      </c>
      <c r="D1047" s="135" t="s">
        <v>196</v>
      </c>
      <c r="E1047" s="135" t="s">
        <v>196</v>
      </c>
      <c r="F1047" s="135" t="s">
        <v>196</v>
      </c>
      <c r="G1047" s="135" t="s">
        <v>196</v>
      </c>
      <c r="H1047" s="135" t="s">
        <v>196</v>
      </c>
      <c r="I1047" s="135" t="s">
        <v>196</v>
      </c>
      <c r="J1047" s="176"/>
      <c r="K1047" s="177"/>
      <c r="L1047" s="178"/>
      <c r="M1047" s="179"/>
      <c r="N1047" s="160"/>
      <c r="O1047" s="180"/>
      <c r="P1047" s="191"/>
      <c r="Q1047" s="1258"/>
      <c r="R1047" s="157" t="s">
        <v>98</v>
      </c>
      <c r="S1047" s="158" t="s">
        <v>266</v>
      </c>
      <c r="T1047" s="158"/>
      <c r="U1047" s="150"/>
      <c r="V1047" s="150" t="s">
        <v>98</v>
      </c>
      <c r="W1047" s="158" t="s">
        <v>267</v>
      </c>
      <c r="X1047" s="150"/>
      <c r="Y1047" s="150"/>
      <c r="Z1047" s="150" t="s">
        <v>98</v>
      </c>
      <c r="AA1047" s="158" t="s">
        <v>268</v>
      </c>
      <c r="AB1047" s="137"/>
      <c r="AC1047" s="158"/>
      <c r="AD1047" s="150" t="s">
        <v>98</v>
      </c>
      <c r="AE1047" s="158" t="s">
        <v>269</v>
      </c>
      <c r="AF1047" s="211"/>
      <c r="AG1047" s="212"/>
      <c r="AH1047" s="189"/>
      <c r="AI1047" s="189"/>
      <c r="AJ1047" s="189"/>
      <c r="AK1047" s="190"/>
      <c r="AL1047" s="1276"/>
      <c r="AM1047" s="1277"/>
      <c r="AN1047" s="1277"/>
      <c r="AO1047" s="1278"/>
    </row>
    <row r="1048" spans="1:41" ht="18.75" hidden="1" customHeight="1">
      <c r="A1048" s="135" t="s">
        <v>196</v>
      </c>
      <c r="B1048" s="135" t="s">
        <v>132</v>
      </c>
      <c r="C1048" s="135" t="s">
        <v>196</v>
      </c>
      <c r="D1048" s="135" t="s">
        <v>196</v>
      </c>
      <c r="E1048" s="135" t="s">
        <v>196</v>
      </c>
      <c r="F1048" s="135" t="s">
        <v>196</v>
      </c>
      <c r="G1048" s="135" t="s">
        <v>196</v>
      </c>
      <c r="H1048" s="135" t="s">
        <v>196</v>
      </c>
      <c r="I1048" s="135" t="s">
        <v>196</v>
      </c>
      <c r="J1048" s="176"/>
      <c r="K1048" s="177"/>
      <c r="L1048" s="178"/>
      <c r="M1048" s="179"/>
      <c r="N1048" s="160"/>
      <c r="O1048" s="180"/>
      <c r="P1048" s="191"/>
      <c r="Q1048" s="1258"/>
      <c r="R1048" s="157" t="s">
        <v>98</v>
      </c>
      <c r="S1048" s="158" t="s">
        <v>270</v>
      </c>
      <c r="T1048" s="158"/>
      <c r="U1048" s="150"/>
      <c r="V1048" s="150" t="s">
        <v>98</v>
      </c>
      <c r="W1048" s="158" t="s">
        <v>271</v>
      </c>
      <c r="X1048" s="150"/>
      <c r="Y1048" s="150"/>
      <c r="Z1048" s="150" t="s">
        <v>98</v>
      </c>
      <c r="AA1048" s="158" t="s">
        <v>272</v>
      </c>
      <c r="AB1048" s="137"/>
      <c r="AC1048" s="158"/>
      <c r="AD1048" s="150" t="s">
        <v>98</v>
      </c>
      <c r="AE1048" s="158" t="s">
        <v>273</v>
      </c>
      <c r="AF1048" s="211"/>
      <c r="AG1048" s="212"/>
      <c r="AH1048" s="189"/>
      <c r="AI1048" s="189"/>
      <c r="AJ1048" s="189"/>
      <c r="AK1048" s="190"/>
      <c r="AL1048" s="1276"/>
      <c r="AM1048" s="1277"/>
      <c r="AN1048" s="1277"/>
      <c r="AO1048" s="1278"/>
    </row>
    <row r="1049" spans="1:41" ht="18.75" hidden="1" customHeight="1">
      <c r="A1049" s="148" t="s">
        <v>196</v>
      </c>
      <c r="B1049" s="148" t="s">
        <v>132</v>
      </c>
      <c r="C1049" s="148" t="s">
        <v>196</v>
      </c>
      <c r="D1049" s="148" t="s">
        <v>196</v>
      </c>
      <c r="E1049" s="148" t="s">
        <v>196</v>
      </c>
      <c r="F1049" s="148" t="s">
        <v>196</v>
      </c>
      <c r="G1049" s="148" t="s">
        <v>196</v>
      </c>
      <c r="H1049" s="148" t="s">
        <v>196</v>
      </c>
      <c r="I1049" s="149" t="s">
        <v>196</v>
      </c>
      <c r="J1049" s="176"/>
      <c r="K1049" s="177"/>
      <c r="L1049" s="178"/>
      <c r="M1049" s="179"/>
      <c r="N1049" s="160"/>
      <c r="O1049" s="180"/>
      <c r="P1049" s="191"/>
      <c r="Q1049" s="1258"/>
      <c r="R1049" s="157" t="s">
        <v>98</v>
      </c>
      <c r="S1049" s="158" t="s">
        <v>274</v>
      </c>
      <c r="T1049" s="158"/>
      <c r="U1049" s="150"/>
      <c r="V1049" s="150" t="s">
        <v>98</v>
      </c>
      <c r="W1049" s="158" t="s">
        <v>275</v>
      </c>
      <c r="X1049" s="150"/>
      <c r="Y1049" s="150"/>
      <c r="Z1049" s="150" t="s">
        <v>98</v>
      </c>
      <c r="AA1049" s="158" t="s">
        <v>276</v>
      </c>
      <c r="AB1049" s="137"/>
      <c r="AC1049" s="158"/>
      <c r="AD1049" s="150" t="s">
        <v>98</v>
      </c>
      <c r="AE1049" s="158" t="s">
        <v>277</v>
      </c>
      <c r="AF1049" s="211"/>
      <c r="AG1049" s="212"/>
      <c r="AH1049" s="189"/>
      <c r="AI1049" s="189"/>
      <c r="AJ1049" s="189"/>
      <c r="AK1049" s="190"/>
      <c r="AL1049" s="1276"/>
      <c r="AM1049" s="1277"/>
      <c r="AN1049" s="1277"/>
      <c r="AO1049" s="1278"/>
    </row>
    <row r="1050" spans="1:41" ht="18.75" hidden="1" customHeight="1">
      <c r="A1050" s="155" t="s">
        <v>196</v>
      </c>
      <c r="B1050" s="155" t="s">
        <v>132</v>
      </c>
      <c r="C1050" s="155" t="s">
        <v>196</v>
      </c>
      <c r="D1050" s="155" t="s">
        <v>196</v>
      </c>
      <c r="E1050" s="155" t="s">
        <v>196</v>
      </c>
      <c r="F1050" s="155" t="s">
        <v>196</v>
      </c>
      <c r="G1050" s="155" t="s">
        <v>196</v>
      </c>
      <c r="H1050" s="155" t="s">
        <v>196</v>
      </c>
      <c r="I1050" s="156" t="s">
        <v>196</v>
      </c>
      <c r="J1050" s="213"/>
      <c r="K1050" s="214"/>
      <c r="L1050" s="215"/>
      <c r="M1050" s="216"/>
      <c r="N1050" s="217"/>
      <c r="O1050" s="218"/>
      <c r="P1050" s="219"/>
      <c r="Q1050" s="1259"/>
      <c r="R1050" s="220" t="s">
        <v>98</v>
      </c>
      <c r="S1050" s="221" t="s">
        <v>278</v>
      </c>
      <c r="T1050" s="221"/>
      <c r="U1050" s="222"/>
      <c r="V1050" s="222"/>
      <c r="W1050" s="221"/>
      <c r="X1050" s="222"/>
      <c r="Y1050" s="222"/>
      <c r="Z1050" s="222"/>
      <c r="AA1050" s="221"/>
      <c r="AB1050" s="223"/>
      <c r="AC1050" s="221"/>
      <c r="AD1050" s="222"/>
      <c r="AE1050" s="221"/>
      <c r="AF1050" s="224"/>
      <c r="AG1050" s="225"/>
      <c r="AH1050" s="226"/>
      <c r="AI1050" s="226"/>
      <c r="AJ1050" s="226"/>
      <c r="AK1050" s="227"/>
      <c r="AL1050" s="1286"/>
      <c r="AM1050" s="1287"/>
      <c r="AN1050" s="1287"/>
      <c r="AO1050" s="1288"/>
    </row>
    <row r="1051" spans="1:41" ht="19.5" hidden="1" customHeight="1">
      <c r="A1051" s="135" t="s">
        <v>196</v>
      </c>
      <c r="B1051" s="135" t="s">
        <v>132</v>
      </c>
      <c r="C1051" s="135" t="s">
        <v>196</v>
      </c>
      <c r="D1051" s="135" t="s">
        <v>196</v>
      </c>
      <c r="E1051" s="135" t="s">
        <v>196</v>
      </c>
      <c r="F1051" s="135" t="s">
        <v>196</v>
      </c>
      <c r="G1051" s="135" t="s">
        <v>196</v>
      </c>
      <c r="H1051" s="135" t="s">
        <v>196</v>
      </c>
      <c r="I1051" s="135" t="s">
        <v>196</v>
      </c>
      <c r="J1051" s="161"/>
      <c r="K1051" s="162"/>
      <c r="L1051" s="163"/>
      <c r="M1051" s="164"/>
      <c r="N1051" s="153"/>
      <c r="O1051" s="165"/>
      <c r="P1051" s="230"/>
      <c r="Q1051" s="270" t="s">
        <v>225</v>
      </c>
      <c r="R1051" s="167" t="s">
        <v>98</v>
      </c>
      <c r="S1051" s="168" t="s">
        <v>222</v>
      </c>
      <c r="T1051" s="172"/>
      <c r="U1051" s="169"/>
      <c r="V1051" s="170" t="s">
        <v>98</v>
      </c>
      <c r="W1051" s="168" t="s">
        <v>226</v>
      </c>
      <c r="X1051" s="170"/>
      <c r="Y1051" s="168"/>
      <c r="Z1051" s="235"/>
      <c r="AA1051" s="235"/>
      <c r="AB1051" s="235"/>
      <c r="AC1051" s="235"/>
      <c r="AD1051" s="235"/>
      <c r="AE1051" s="235"/>
      <c r="AF1051" s="235"/>
      <c r="AG1051" s="246"/>
      <c r="AH1051" s="174" t="s">
        <v>98</v>
      </c>
      <c r="AI1051" s="151" t="s">
        <v>220</v>
      </c>
      <c r="AJ1051" s="151"/>
      <c r="AK1051" s="295"/>
      <c r="AL1051" s="1273"/>
      <c r="AM1051" s="1274"/>
      <c r="AN1051" s="1274"/>
      <c r="AO1051" s="1275"/>
    </row>
    <row r="1052" spans="1:41" ht="19.5" hidden="1" customHeight="1">
      <c r="A1052" s="135" t="s">
        <v>196</v>
      </c>
      <c r="B1052" s="135" t="s">
        <v>132</v>
      </c>
      <c r="C1052" s="135" t="s">
        <v>196</v>
      </c>
      <c r="D1052" s="135" t="s">
        <v>196</v>
      </c>
      <c r="E1052" s="135" t="s">
        <v>196</v>
      </c>
      <c r="F1052" s="135" t="s">
        <v>196</v>
      </c>
      <c r="G1052" s="135" t="s">
        <v>196</v>
      </c>
      <c r="H1052" s="135" t="s">
        <v>196</v>
      </c>
      <c r="I1052" s="135" t="s">
        <v>196</v>
      </c>
      <c r="J1052" s="176"/>
      <c r="K1052" s="177"/>
      <c r="L1052" s="178"/>
      <c r="M1052" s="179"/>
      <c r="N1052" s="160"/>
      <c r="O1052" s="180"/>
      <c r="P1052" s="191"/>
      <c r="Q1052" s="192" t="s">
        <v>227</v>
      </c>
      <c r="R1052" s="237" t="s">
        <v>98</v>
      </c>
      <c r="S1052" s="199" t="s">
        <v>222</v>
      </c>
      <c r="T1052" s="238"/>
      <c r="U1052" s="266"/>
      <c r="V1052" s="239" t="s">
        <v>98</v>
      </c>
      <c r="W1052" s="199" t="s">
        <v>226</v>
      </c>
      <c r="X1052" s="239"/>
      <c r="Y1052" s="199"/>
      <c r="Z1052" s="250"/>
      <c r="AA1052" s="250"/>
      <c r="AB1052" s="250"/>
      <c r="AC1052" s="250"/>
      <c r="AD1052" s="250"/>
      <c r="AE1052" s="250"/>
      <c r="AF1052" s="250"/>
      <c r="AG1052" s="257"/>
      <c r="AH1052" s="150" t="s">
        <v>98</v>
      </c>
      <c r="AI1052" s="158" t="s">
        <v>224</v>
      </c>
      <c r="AJ1052" s="189"/>
      <c r="AK1052" s="189"/>
      <c r="AL1052" s="1276"/>
      <c r="AM1052" s="1277"/>
      <c r="AN1052" s="1277"/>
      <c r="AO1052" s="1278"/>
    </row>
    <row r="1053" spans="1:41" ht="18.75" hidden="1" customHeight="1">
      <c r="A1053" s="135" t="s">
        <v>196</v>
      </c>
      <c r="B1053" s="135" t="s">
        <v>132</v>
      </c>
      <c r="C1053" s="135" t="s">
        <v>196</v>
      </c>
      <c r="D1053" s="135" t="s">
        <v>196</v>
      </c>
      <c r="E1053" s="135" t="s">
        <v>196</v>
      </c>
      <c r="F1053" s="135" t="s">
        <v>196</v>
      </c>
      <c r="G1053" s="135" t="s">
        <v>196</v>
      </c>
      <c r="H1053" s="135" t="s">
        <v>196</v>
      </c>
      <c r="I1053" s="135" t="s">
        <v>196</v>
      </c>
      <c r="J1053" s="176"/>
      <c r="K1053" s="177"/>
      <c r="L1053" s="178"/>
      <c r="M1053" s="179"/>
      <c r="N1053" s="160"/>
      <c r="O1053" s="180"/>
      <c r="P1053" s="160"/>
      <c r="Q1053" s="271" t="s">
        <v>24</v>
      </c>
      <c r="R1053" s="237" t="s">
        <v>98</v>
      </c>
      <c r="S1053" s="199" t="s">
        <v>285</v>
      </c>
      <c r="T1053" s="238"/>
      <c r="U1053" s="266"/>
      <c r="V1053" s="239" t="s">
        <v>98</v>
      </c>
      <c r="W1053" s="199" t="s">
        <v>286</v>
      </c>
      <c r="X1053" s="250"/>
      <c r="Y1053" s="250"/>
      <c r="Z1053" s="250"/>
      <c r="AA1053" s="250"/>
      <c r="AB1053" s="250"/>
      <c r="AC1053" s="250"/>
      <c r="AD1053" s="250"/>
      <c r="AE1053" s="250"/>
      <c r="AF1053" s="250"/>
      <c r="AG1053" s="257"/>
      <c r="AH1053" s="150"/>
      <c r="AI1053" s="158"/>
      <c r="AJ1053" s="189"/>
      <c r="AK1053" s="189"/>
      <c r="AL1053" s="1276"/>
      <c r="AM1053" s="1277"/>
      <c r="AN1053" s="1277"/>
      <c r="AO1053" s="1278"/>
    </row>
    <row r="1054" spans="1:41" ht="18.75" hidden="1" customHeight="1">
      <c r="A1054" s="135" t="s">
        <v>196</v>
      </c>
      <c r="B1054" s="135" t="s">
        <v>132</v>
      </c>
      <c r="C1054" s="135" t="s">
        <v>196</v>
      </c>
      <c r="D1054" s="135" t="s">
        <v>196</v>
      </c>
      <c r="E1054" s="135" t="s">
        <v>196</v>
      </c>
      <c r="F1054" s="135" t="s">
        <v>196</v>
      </c>
      <c r="G1054" s="135" t="s">
        <v>196</v>
      </c>
      <c r="H1054" s="135" t="s">
        <v>196</v>
      </c>
      <c r="I1054" s="135" t="s">
        <v>196</v>
      </c>
      <c r="J1054" s="176"/>
      <c r="K1054" s="177"/>
      <c r="L1054" s="178"/>
      <c r="M1054" s="179"/>
      <c r="N1054" s="160"/>
      <c r="O1054" s="180"/>
      <c r="P1054" s="160"/>
      <c r="Q1054" s="198" t="s">
        <v>460</v>
      </c>
      <c r="R1054" s="182" t="s">
        <v>98</v>
      </c>
      <c r="S1054" s="183" t="s">
        <v>282</v>
      </c>
      <c r="T1054" s="184"/>
      <c r="U1054" s="185"/>
      <c r="V1054" s="186" t="s">
        <v>98</v>
      </c>
      <c r="W1054" s="183" t="s">
        <v>358</v>
      </c>
      <c r="X1054" s="187"/>
      <c r="Y1054" s="187"/>
      <c r="Z1054" s="187"/>
      <c r="AA1054" s="187"/>
      <c r="AB1054" s="187"/>
      <c r="AC1054" s="187"/>
      <c r="AD1054" s="187"/>
      <c r="AE1054" s="187"/>
      <c r="AF1054" s="187"/>
      <c r="AG1054" s="193"/>
      <c r="AH1054" s="194"/>
      <c r="AI1054" s="189"/>
      <c r="AJ1054" s="189"/>
      <c r="AK1054" s="189"/>
      <c r="AL1054" s="1276"/>
      <c r="AM1054" s="1277"/>
      <c r="AN1054" s="1277"/>
      <c r="AO1054" s="1278"/>
    </row>
    <row r="1055" spans="1:41" ht="18.75" hidden="1" customHeight="1">
      <c r="A1055" s="135" t="s">
        <v>196</v>
      </c>
      <c r="B1055" s="135" t="s">
        <v>132</v>
      </c>
      <c r="C1055" s="135" t="s">
        <v>196</v>
      </c>
      <c r="D1055" s="135" t="s">
        <v>196</v>
      </c>
      <c r="E1055" s="135" t="s">
        <v>196</v>
      </c>
      <c r="F1055" s="135" t="s">
        <v>196</v>
      </c>
      <c r="G1055" s="135" t="s">
        <v>196</v>
      </c>
      <c r="H1055" s="135" t="s">
        <v>196</v>
      </c>
      <c r="I1055" s="135" t="s">
        <v>196</v>
      </c>
      <c r="J1055" s="176"/>
      <c r="K1055" s="177"/>
      <c r="L1055" s="178"/>
      <c r="M1055" s="179"/>
      <c r="N1055" s="160"/>
      <c r="O1055" s="180"/>
      <c r="P1055" s="160"/>
      <c r="Q1055" s="198" t="s">
        <v>461</v>
      </c>
      <c r="R1055" s="182" t="s">
        <v>98</v>
      </c>
      <c r="S1055" s="183" t="s">
        <v>282</v>
      </c>
      <c r="T1055" s="184"/>
      <c r="U1055" s="185"/>
      <c r="V1055" s="186" t="s">
        <v>98</v>
      </c>
      <c r="W1055" s="183" t="s">
        <v>358</v>
      </c>
      <c r="X1055" s="187"/>
      <c r="Y1055" s="187"/>
      <c r="Z1055" s="187"/>
      <c r="AA1055" s="187"/>
      <c r="AB1055" s="187"/>
      <c r="AC1055" s="187"/>
      <c r="AD1055" s="187"/>
      <c r="AE1055" s="187"/>
      <c r="AF1055" s="187"/>
      <c r="AG1055" s="193"/>
      <c r="AH1055" s="194"/>
      <c r="AI1055" s="189"/>
      <c r="AJ1055" s="189"/>
      <c r="AK1055" s="189"/>
      <c r="AL1055" s="1276"/>
      <c r="AM1055" s="1277"/>
      <c r="AN1055" s="1277"/>
      <c r="AO1055" s="1278"/>
    </row>
    <row r="1056" spans="1:41" ht="18.75" hidden="1" customHeight="1">
      <c r="A1056" s="135" t="s">
        <v>196</v>
      </c>
      <c r="B1056" s="135" t="s">
        <v>132</v>
      </c>
      <c r="C1056" s="135" t="s">
        <v>196</v>
      </c>
      <c r="D1056" s="135" t="s">
        <v>196</v>
      </c>
      <c r="E1056" s="135" t="s">
        <v>196</v>
      </c>
      <c r="F1056" s="135" t="s">
        <v>196</v>
      </c>
      <c r="G1056" s="135" t="s">
        <v>196</v>
      </c>
      <c r="H1056" s="135" t="s">
        <v>196</v>
      </c>
      <c r="I1056" s="135" t="s">
        <v>196</v>
      </c>
      <c r="J1056" s="176"/>
      <c r="K1056" s="177"/>
      <c r="L1056" s="178"/>
      <c r="M1056" s="179"/>
      <c r="N1056" s="160"/>
      <c r="O1056" s="180"/>
      <c r="P1056" s="160"/>
      <c r="Q1056" s="198" t="s">
        <v>487</v>
      </c>
      <c r="R1056" s="182" t="s">
        <v>98</v>
      </c>
      <c r="S1056" s="183" t="s">
        <v>217</v>
      </c>
      <c r="T1056" s="184"/>
      <c r="U1056" s="186" t="s">
        <v>98</v>
      </c>
      <c r="V1056" s="183" t="s">
        <v>232</v>
      </c>
      <c r="W1056" s="187"/>
      <c r="X1056" s="187"/>
      <c r="Y1056" s="187"/>
      <c r="Z1056" s="184"/>
      <c r="AA1056" s="187"/>
      <c r="AB1056" s="187"/>
      <c r="AC1056" s="187"/>
      <c r="AD1056" s="187"/>
      <c r="AE1056" s="187"/>
      <c r="AF1056" s="187"/>
      <c r="AG1056" s="193"/>
      <c r="AH1056" s="194"/>
      <c r="AI1056" s="189"/>
      <c r="AJ1056" s="189"/>
      <c r="AK1056" s="189"/>
      <c r="AL1056" s="1276"/>
      <c r="AM1056" s="1277"/>
      <c r="AN1056" s="1277"/>
      <c r="AO1056" s="1278"/>
    </row>
    <row r="1057" spans="1:41" ht="18.75" hidden="1" customHeight="1">
      <c r="A1057" s="135" t="s">
        <v>196</v>
      </c>
      <c r="B1057" s="135" t="s">
        <v>132</v>
      </c>
      <c r="C1057" s="135" t="s">
        <v>196</v>
      </c>
      <c r="D1057" s="135" t="s">
        <v>196</v>
      </c>
      <c r="E1057" s="135" t="s">
        <v>196</v>
      </c>
      <c r="F1057" s="135" t="s">
        <v>196</v>
      </c>
      <c r="G1057" s="135" t="s">
        <v>196</v>
      </c>
      <c r="H1057" s="135" t="s">
        <v>196</v>
      </c>
      <c r="I1057" s="135" t="s">
        <v>196</v>
      </c>
      <c r="J1057" s="176"/>
      <c r="K1057" s="177"/>
      <c r="L1057" s="178"/>
      <c r="M1057" s="179"/>
      <c r="N1057" s="160"/>
      <c r="O1057" s="180"/>
      <c r="P1057" s="160"/>
      <c r="Q1057" s="198" t="s">
        <v>406</v>
      </c>
      <c r="R1057" s="182" t="s">
        <v>98</v>
      </c>
      <c r="S1057" s="183" t="s">
        <v>285</v>
      </c>
      <c r="T1057" s="184"/>
      <c r="U1057" s="185"/>
      <c r="V1057" s="186" t="s">
        <v>98</v>
      </c>
      <c r="W1057" s="183" t="s">
        <v>286</v>
      </c>
      <c r="X1057" s="187"/>
      <c r="Y1057" s="187"/>
      <c r="Z1057" s="184"/>
      <c r="AA1057" s="187"/>
      <c r="AB1057" s="187"/>
      <c r="AC1057" s="187"/>
      <c r="AD1057" s="187"/>
      <c r="AE1057" s="187"/>
      <c r="AF1057" s="187"/>
      <c r="AG1057" s="193"/>
      <c r="AH1057" s="194"/>
      <c r="AI1057" s="189"/>
      <c r="AJ1057" s="189"/>
      <c r="AK1057" s="189"/>
      <c r="AL1057" s="1276"/>
      <c r="AM1057" s="1277"/>
      <c r="AN1057" s="1277"/>
      <c r="AO1057" s="1278"/>
    </row>
    <row r="1058" spans="1:41" ht="19.5" hidden="1" customHeight="1">
      <c r="A1058" s="135" t="s">
        <v>196</v>
      </c>
      <c r="B1058" s="135" t="s">
        <v>132</v>
      </c>
      <c r="C1058" s="135" t="s">
        <v>196</v>
      </c>
      <c r="D1058" s="135" t="s">
        <v>196</v>
      </c>
      <c r="E1058" s="135" t="s">
        <v>196</v>
      </c>
      <c r="F1058" s="135" t="s">
        <v>196</v>
      </c>
      <c r="G1058" s="135" t="s">
        <v>196</v>
      </c>
      <c r="H1058" s="135" t="s">
        <v>196</v>
      </c>
      <c r="I1058" s="135" t="s">
        <v>196</v>
      </c>
      <c r="J1058" s="176"/>
      <c r="K1058" s="177"/>
      <c r="L1058" s="178"/>
      <c r="M1058" s="179"/>
      <c r="N1058" s="160"/>
      <c r="O1058" s="180"/>
      <c r="P1058" s="160"/>
      <c r="Q1058" s="192" t="s">
        <v>50</v>
      </c>
      <c r="R1058" s="182" t="s">
        <v>98</v>
      </c>
      <c r="S1058" s="183" t="s">
        <v>217</v>
      </c>
      <c r="T1058" s="183"/>
      <c r="U1058" s="186" t="s">
        <v>98</v>
      </c>
      <c r="V1058" s="183" t="s">
        <v>232</v>
      </c>
      <c r="W1058" s="183"/>
      <c r="X1058" s="187"/>
      <c r="Y1058" s="183"/>
      <c r="Z1058" s="187"/>
      <c r="AA1058" s="187"/>
      <c r="AB1058" s="187"/>
      <c r="AC1058" s="187"/>
      <c r="AD1058" s="187"/>
      <c r="AE1058" s="187"/>
      <c r="AF1058" s="187"/>
      <c r="AG1058" s="193"/>
      <c r="AH1058" s="189"/>
      <c r="AI1058" s="189"/>
      <c r="AJ1058" s="189"/>
      <c r="AK1058" s="189"/>
      <c r="AL1058" s="1276"/>
      <c r="AM1058" s="1277"/>
      <c r="AN1058" s="1277"/>
      <c r="AO1058" s="1278"/>
    </row>
    <row r="1059" spans="1:41" ht="18.75" hidden="1" customHeight="1">
      <c r="A1059" s="135" t="s">
        <v>196</v>
      </c>
      <c r="B1059" s="135" t="s">
        <v>132</v>
      </c>
      <c r="C1059" s="135" t="s">
        <v>196</v>
      </c>
      <c r="D1059" s="135" t="s">
        <v>196</v>
      </c>
      <c r="E1059" s="135" t="s">
        <v>196</v>
      </c>
      <c r="F1059" s="135" t="s">
        <v>196</v>
      </c>
      <c r="G1059" s="135" t="s">
        <v>196</v>
      </c>
      <c r="H1059" s="135" t="s">
        <v>196</v>
      </c>
      <c r="I1059" s="135" t="s">
        <v>196</v>
      </c>
      <c r="J1059" s="176"/>
      <c r="K1059" s="177"/>
      <c r="L1059" s="178"/>
      <c r="M1059" s="179"/>
      <c r="N1059" s="160"/>
      <c r="O1059" s="157"/>
      <c r="P1059" s="160"/>
      <c r="Q1059" s="198" t="s">
        <v>309</v>
      </c>
      <c r="R1059" s="182" t="s">
        <v>98</v>
      </c>
      <c r="S1059" s="183" t="s">
        <v>217</v>
      </c>
      <c r="T1059" s="184"/>
      <c r="U1059" s="186" t="s">
        <v>98</v>
      </c>
      <c r="V1059" s="183" t="s">
        <v>232</v>
      </c>
      <c r="W1059" s="187"/>
      <c r="X1059" s="187"/>
      <c r="Y1059" s="187"/>
      <c r="Z1059" s="184"/>
      <c r="AA1059" s="187"/>
      <c r="AB1059" s="187"/>
      <c r="AC1059" s="187"/>
      <c r="AD1059" s="187"/>
      <c r="AE1059" s="187"/>
      <c r="AF1059" s="187"/>
      <c r="AG1059" s="193"/>
      <c r="AH1059" s="194"/>
      <c r="AI1059" s="189"/>
      <c r="AJ1059" s="189"/>
      <c r="AK1059" s="189"/>
      <c r="AL1059" s="1276"/>
      <c r="AM1059" s="1277"/>
      <c r="AN1059" s="1277"/>
      <c r="AO1059" s="1278"/>
    </row>
    <row r="1060" spans="1:41" ht="18.75" hidden="1" customHeight="1">
      <c r="A1060" s="135" t="s">
        <v>196</v>
      </c>
      <c r="B1060" s="135" t="s">
        <v>132</v>
      </c>
      <c r="C1060" s="135" t="s">
        <v>196</v>
      </c>
      <c r="D1060" s="135" t="s">
        <v>196</v>
      </c>
      <c r="E1060" s="135" t="s">
        <v>196</v>
      </c>
      <c r="F1060" s="135" t="s">
        <v>196</v>
      </c>
      <c r="G1060" s="135" t="s">
        <v>196</v>
      </c>
      <c r="H1060" s="135" t="s">
        <v>196</v>
      </c>
      <c r="I1060" s="135" t="s">
        <v>196</v>
      </c>
      <c r="J1060" s="176"/>
      <c r="K1060" s="177"/>
      <c r="L1060" s="178"/>
      <c r="M1060" s="179"/>
      <c r="N1060" s="160"/>
      <c r="O1060" s="180"/>
      <c r="P1060" s="160"/>
      <c r="Q1060" s="198" t="s">
        <v>418</v>
      </c>
      <c r="R1060" s="182" t="s">
        <v>98</v>
      </c>
      <c r="S1060" s="183" t="s">
        <v>217</v>
      </c>
      <c r="T1060" s="183"/>
      <c r="U1060" s="186" t="s">
        <v>98</v>
      </c>
      <c r="V1060" s="183" t="s">
        <v>229</v>
      </c>
      <c r="W1060" s="183"/>
      <c r="X1060" s="186" t="s">
        <v>98</v>
      </c>
      <c r="Y1060" s="183" t="s">
        <v>230</v>
      </c>
      <c r="Z1060" s="187"/>
      <c r="AA1060" s="187"/>
      <c r="AB1060" s="187"/>
      <c r="AC1060" s="187"/>
      <c r="AD1060" s="187"/>
      <c r="AE1060" s="187"/>
      <c r="AF1060" s="187"/>
      <c r="AG1060" s="193"/>
      <c r="AH1060" s="194"/>
      <c r="AI1060" s="189"/>
      <c r="AJ1060" s="189"/>
      <c r="AK1060" s="189"/>
      <c r="AL1060" s="1276"/>
      <c r="AM1060" s="1277"/>
      <c r="AN1060" s="1277"/>
      <c r="AO1060" s="1278"/>
    </row>
    <row r="1061" spans="1:41" ht="18.75" hidden="1" customHeight="1">
      <c r="A1061" s="135" t="s">
        <v>196</v>
      </c>
      <c r="B1061" s="135" t="s">
        <v>132</v>
      </c>
      <c r="C1061" s="135" t="s">
        <v>196</v>
      </c>
      <c r="D1061" s="135" t="s">
        <v>196</v>
      </c>
      <c r="E1061" s="135" t="s">
        <v>196</v>
      </c>
      <c r="F1061" s="135" t="s">
        <v>196</v>
      </c>
      <c r="G1061" s="135" t="s">
        <v>196</v>
      </c>
      <c r="H1061" s="135" t="s">
        <v>196</v>
      </c>
      <c r="I1061" s="135" t="s">
        <v>196</v>
      </c>
      <c r="J1061" s="176"/>
      <c r="K1061" s="177"/>
      <c r="L1061" s="178"/>
      <c r="M1061" s="157"/>
      <c r="N1061" s="160"/>
      <c r="O1061" s="157" t="s">
        <v>98</v>
      </c>
      <c r="P1061" s="160" t="s">
        <v>449</v>
      </c>
      <c r="Q1061" s="1263" t="s">
        <v>440</v>
      </c>
      <c r="R1061" s="205" t="s">
        <v>98</v>
      </c>
      <c r="S1061" s="206" t="s">
        <v>334</v>
      </c>
      <c r="T1061" s="206"/>
      <c r="U1061" s="202"/>
      <c r="V1061" s="202"/>
      <c r="W1061" s="202"/>
      <c r="X1061" s="202"/>
      <c r="Y1061" s="210" t="s">
        <v>98</v>
      </c>
      <c r="Z1061" s="206" t="s">
        <v>335</v>
      </c>
      <c r="AA1061" s="202"/>
      <c r="AB1061" s="202"/>
      <c r="AC1061" s="202"/>
      <c r="AD1061" s="202"/>
      <c r="AE1061" s="202"/>
      <c r="AF1061" s="202"/>
      <c r="AG1061" s="203"/>
      <c r="AH1061" s="194"/>
      <c r="AI1061" s="189"/>
      <c r="AJ1061" s="189"/>
      <c r="AK1061" s="189"/>
      <c r="AL1061" s="1276"/>
      <c r="AM1061" s="1277"/>
      <c r="AN1061" s="1277"/>
      <c r="AO1061" s="1278"/>
    </row>
    <row r="1062" spans="1:41" ht="18.75" hidden="1" customHeight="1">
      <c r="A1062" s="135" t="s">
        <v>196</v>
      </c>
      <c r="B1062" s="135" t="s">
        <v>132</v>
      </c>
      <c r="C1062" s="135" t="s">
        <v>196</v>
      </c>
      <c r="D1062" s="135" t="s">
        <v>196</v>
      </c>
      <c r="E1062" s="135" t="s">
        <v>196</v>
      </c>
      <c r="F1062" s="135" t="s">
        <v>196</v>
      </c>
      <c r="G1062" s="135" t="s">
        <v>196</v>
      </c>
      <c r="H1062" s="135" t="s">
        <v>196</v>
      </c>
      <c r="I1062" s="135" t="s">
        <v>196</v>
      </c>
      <c r="J1062" s="176"/>
      <c r="K1062" s="177"/>
      <c r="L1062" s="178"/>
      <c r="M1062" s="179"/>
      <c r="N1062" s="160"/>
      <c r="O1062" s="180"/>
      <c r="P1062" s="160" t="s">
        <v>450</v>
      </c>
      <c r="Q1062" s="1265"/>
      <c r="R1062" s="237" t="s">
        <v>98</v>
      </c>
      <c r="S1062" s="199" t="s">
        <v>367</v>
      </c>
      <c r="T1062" s="250"/>
      <c r="U1062" s="250"/>
      <c r="V1062" s="250"/>
      <c r="W1062" s="250"/>
      <c r="X1062" s="250"/>
      <c r="Y1062" s="250"/>
      <c r="Z1062" s="244"/>
      <c r="AA1062" s="250"/>
      <c r="AB1062" s="250"/>
      <c r="AC1062" s="250"/>
      <c r="AD1062" s="250"/>
      <c r="AE1062" s="250"/>
      <c r="AF1062" s="250"/>
      <c r="AG1062" s="257"/>
      <c r="AH1062" s="194"/>
      <c r="AI1062" s="189"/>
      <c r="AJ1062" s="189"/>
      <c r="AK1062" s="189"/>
      <c r="AL1062" s="1276"/>
      <c r="AM1062" s="1277"/>
      <c r="AN1062" s="1277"/>
      <c r="AO1062" s="1278"/>
    </row>
    <row r="1063" spans="1:41" ht="18.75" hidden="1" customHeight="1">
      <c r="A1063" s="135" t="s">
        <v>196</v>
      </c>
      <c r="B1063" s="135" t="s">
        <v>132</v>
      </c>
      <c r="C1063" s="135" t="s">
        <v>196</v>
      </c>
      <c r="D1063" s="135" t="s">
        <v>196</v>
      </c>
      <c r="E1063" s="135" t="s">
        <v>196</v>
      </c>
      <c r="F1063" s="135" t="s">
        <v>196</v>
      </c>
      <c r="G1063" s="135" t="s">
        <v>196</v>
      </c>
      <c r="H1063" s="135" t="s">
        <v>196</v>
      </c>
      <c r="I1063" s="135" t="s">
        <v>196</v>
      </c>
      <c r="J1063" s="157" t="s">
        <v>98</v>
      </c>
      <c r="K1063" s="177">
        <v>26</v>
      </c>
      <c r="L1063" s="178" t="s">
        <v>492</v>
      </c>
      <c r="M1063" s="157" t="s">
        <v>98</v>
      </c>
      <c r="N1063" s="160" t="s">
        <v>468</v>
      </c>
      <c r="O1063" s="157" t="s">
        <v>98</v>
      </c>
      <c r="P1063" s="160" t="s">
        <v>452</v>
      </c>
      <c r="Q1063" s="201" t="s">
        <v>255</v>
      </c>
      <c r="R1063" s="182" t="s">
        <v>98</v>
      </c>
      <c r="S1063" s="183" t="s">
        <v>217</v>
      </c>
      <c r="T1063" s="183"/>
      <c r="U1063" s="186" t="s">
        <v>98</v>
      </c>
      <c r="V1063" s="183" t="s">
        <v>229</v>
      </c>
      <c r="W1063" s="183"/>
      <c r="X1063" s="186" t="s">
        <v>98</v>
      </c>
      <c r="Y1063" s="183" t="s">
        <v>230</v>
      </c>
      <c r="Z1063" s="187"/>
      <c r="AA1063" s="187"/>
      <c r="AB1063" s="187"/>
      <c r="AC1063" s="187"/>
      <c r="AD1063" s="202"/>
      <c r="AE1063" s="202"/>
      <c r="AF1063" s="202"/>
      <c r="AG1063" s="203"/>
      <c r="AH1063" s="194"/>
      <c r="AI1063" s="189"/>
      <c r="AJ1063" s="189"/>
      <c r="AK1063" s="189"/>
      <c r="AL1063" s="1276"/>
      <c r="AM1063" s="1277"/>
      <c r="AN1063" s="1277"/>
      <c r="AO1063" s="1278"/>
    </row>
    <row r="1064" spans="1:41" ht="18.75" hidden="1" customHeight="1">
      <c r="A1064" s="135" t="s">
        <v>196</v>
      </c>
      <c r="B1064" s="135" t="s">
        <v>132</v>
      </c>
      <c r="C1064" s="135" t="s">
        <v>196</v>
      </c>
      <c r="D1064" s="135" t="s">
        <v>196</v>
      </c>
      <c r="E1064" s="135" t="s">
        <v>196</v>
      </c>
      <c r="F1064" s="135" t="s">
        <v>196</v>
      </c>
      <c r="G1064" s="135" t="s">
        <v>196</v>
      </c>
      <c r="H1064" s="135" t="s">
        <v>196</v>
      </c>
      <c r="I1064" s="135" t="s">
        <v>196</v>
      </c>
      <c r="J1064" s="176"/>
      <c r="K1064" s="177"/>
      <c r="L1064" s="178"/>
      <c r="M1064" s="179"/>
      <c r="N1064" s="160"/>
      <c r="O1064" s="180"/>
      <c r="P1064" s="160" t="s">
        <v>453</v>
      </c>
      <c r="Q1064" s="1263" t="s">
        <v>341</v>
      </c>
      <c r="R1064" s="205" t="s">
        <v>98</v>
      </c>
      <c r="S1064" s="206" t="s">
        <v>368</v>
      </c>
      <c r="T1064" s="248"/>
      <c r="U1064" s="249"/>
      <c r="V1064" s="210" t="s">
        <v>98</v>
      </c>
      <c r="W1064" s="206" t="s">
        <v>369</v>
      </c>
      <c r="X1064" s="202"/>
      <c r="Y1064" s="202"/>
      <c r="Z1064" s="210" t="s">
        <v>98</v>
      </c>
      <c r="AA1064" s="206" t="s">
        <v>370</v>
      </c>
      <c r="AB1064" s="202"/>
      <c r="AC1064" s="202"/>
      <c r="AD1064" s="202"/>
      <c r="AE1064" s="202"/>
      <c r="AF1064" s="202"/>
      <c r="AG1064" s="203"/>
      <c r="AH1064" s="194"/>
      <c r="AI1064" s="189"/>
      <c r="AJ1064" s="189"/>
      <c r="AK1064" s="189"/>
      <c r="AL1064" s="1276"/>
      <c r="AM1064" s="1277"/>
      <c r="AN1064" s="1277"/>
      <c r="AO1064" s="1278"/>
    </row>
    <row r="1065" spans="1:41" ht="18.75" hidden="1" customHeight="1">
      <c r="A1065" s="135" t="s">
        <v>196</v>
      </c>
      <c r="B1065" s="135" t="s">
        <v>132</v>
      </c>
      <c r="C1065" s="135" t="s">
        <v>196</v>
      </c>
      <c r="D1065" s="135" t="s">
        <v>196</v>
      </c>
      <c r="E1065" s="135" t="s">
        <v>196</v>
      </c>
      <c r="F1065" s="135" t="s">
        <v>196</v>
      </c>
      <c r="G1065" s="135" t="s">
        <v>196</v>
      </c>
      <c r="H1065" s="135" t="s">
        <v>196</v>
      </c>
      <c r="I1065" s="135" t="s">
        <v>196</v>
      </c>
      <c r="J1065" s="176"/>
      <c r="K1065" s="177"/>
      <c r="L1065" s="178"/>
      <c r="M1065" s="179"/>
      <c r="N1065" s="160"/>
      <c r="O1065" s="157" t="s">
        <v>98</v>
      </c>
      <c r="P1065" s="160" t="s">
        <v>454</v>
      </c>
      <c r="Q1065" s="1265"/>
      <c r="R1065" s="237" t="s">
        <v>98</v>
      </c>
      <c r="S1065" s="199" t="s">
        <v>371</v>
      </c>
      <c r="T1065" s="250"/>
      <c r="U1065" s="250"/>
      <c r="V1065" s="250"/>
      <c r="W1065" s="250"/>
      <c r="X1065" s="250"/>
      <c r="Y1065" s="250"/>
      <c r="Z1065" s="239" t="s">
        <v>98</v>
      </c>
      <c r="AA1065" s="199" t="s">
        <v>372</v>
      </c>
      <c r="AB1065" s="244"/>
      <c r="AC1065" s="250"/>
      <c r="AD1065" s="250"/>
      <c r="AE1065" s="250"/>
      <c r="AF1065" s="250"/>
      <c r="AG1065" s="257"/>
      <c r="AH1065" s="194"/>
      <c r="AI1065" s="189"/>
      <c r="AJ1065" s="189"/>
      <c r="AK1065" s="189"/>
      <c r="AL1065" s="1276"/>
      <c r="AM1065" s="1277"/>
      <c r="AN1065" s="1277"/>
      <c r="AO1065" s="1278"/>
    </row>
    <row r="1066" spans="1:41" ht="18.75" hidden="1" customHeight="1">
      <c r="A1066" s="135" t="s">
        <v>196</v>
      </c>
      <c r="B1066" s="135" t="s">
        <v>132</v>
      </c>
      <c r="C1066" s="135" t="s">
        <v>196</v>
      </c>
      <c r="D1066" s="135" t="s">
        <v>196</v>
      </c>
      <c r="E1066" s="135" t="s">
        <v>196</v>
      </c>
      <c r="F1066" s="135" t="s">
        <v>196</v>
      </c>
      <c r="G1066" s="135" t="s">
        <v>196</v>
      </c>
      <c r="H1066" s="135" t="s">
        <v>196</v>
      </c>
      <c r="I1066" s="135" t="s">
        <v>196</v>
      </c>
      <c r="J1066" s="176"/>
      <c r="K1066" s="177"/>
      <c r="L1066" s="178"/>
      <c r="M1066" s="179"/>
      <c r="N1066" s="160"/>
      <c r="O1066" s="180"/>
      <c r="P1066" s="160" t="s">
        <v>455</v>
      </c>
      <c r="Q1066" s="198" t="s">
        <v>69</v>
      </c>
      <c r="R1066" s="182" t="s">
        <v>98</v>
      </c>
      <c r="S1066" s="183" t="s">
        <v>217</v>
      </c>
      <c r="T1066" s="183"/>
      <c r="U1066" s="186" t="s">
        <v>98</v>
      </c>
      <c r="V1066" s="183" t="s">
        <v>258</v>
      </c>
      <c r="W1066" s="183"/>
      <c r="X1066" s="186" t="s">
        <v>98</v>
      </c>
      <c r="Y1066" s="183" t="s">
        <v>315</v>
      </c>
      <c r="Z1066" s="204"/>
      <c r="AA1066" s="186" t="s">
        <v>98</v>
      </c>
      <c r="AB1066" s="183" t="s">
        <v>259</v>
      </c>
      <c r="AC1066" s="204"/>
      <c r="AD1066" s="204"/>
      <c r="AE1066" s="204"/>
      <c r="AF1066" s="204"/>
      <c r="AG1066" s="247"/>
      <c r="AH1066" s="194"/>
      <c r="AI1066" s="189"/>
      <c r="AJ1066" s="189"/>
      <c r="AK1066" s="189"/>
      <c r="AL1066" s="1286"/>
      <c r="AM1066" s="1287"/>
      <c r="AN1066" s="1287"/>
      <c r="AO1066" s="1288"/>
    </row>
    <row r="1067" spans="1:41" ht="18.75" hidden="1" customHeight="1">
      <c r="A1067" s="135" t="s">
        <v>196</v>
      </c>
      <c r="B1067" s="135" t="s">
        <v>132</v>
      </c>
      <c r="C1067" s="135" t="s">
        <v>196</v>
      </c>
      <c r="D1067" s="135" t="s">
        <v>196</v>
      </c>
      <c r="E1067" s="135" t="s">
        <v>196</v>
      </c>
      <c r="F1067" s="135" t="s">
        <v>196</v>
      </c>
      <c r="G1067" s="135" t="s">
        <v>196</v>
      </c>
      <c r="H1067" s="135" t="s">
        <v>196</v>
      </c>
      <c r="I1067" s="135" t="s">
        <v>196</v>
      </c>
      <c r="J1067" s="157"/>
      <c r="K1067" s="177"/>
      <c r="L1067" s="178"/>
      <c r="M1067" s="179"/>
      <c r="N1067" s="160"/>
      <c r="O1067" s="180"/>
      <c r="P1067" s="160"/>
      <c r="Q1067" s="1258" t="s">
        <v>414</v>
      </c>
      <c r="R1067" s="1315" t="s">
        <v>98</v>
      </c>
      <c r="S1067" s="1283" t="s">
        <v>217</v>
      </c>
      <c r="T1067" s="1283"/>
      <c r="U1067" s="1318" t="s">
        <v>98</v>
      </c>
      <c r="V1067" s="1283" t="s">
        <v>232</v>
      </c>
      <c r="W1067" s="1283"/>
      <c r="X1067" s="137"/>
      <c r="Y1067" s="137"/>
      <c r="Z1067" s="137"/>
      <c r="AA1067" s="137"/>
      <c r="AB1067" s="137"/>
      <c r="AC1067" s="137"/>
      <c r="AD1067" s="137"/>
      <c r="AE1067" s="137"/>
      <c r="AF1067" s="137"/>
      <c r="AG1067" s="243"/>
      <c r="AH1067" s="194"/>
      <c r="AI1067" s="189"/>
      <c r="AJ1067" s="189"/>
      <c r="AK1067" s="189"/>
      <c r="AL1067" s="1276"/>
      <c r="AM1067" s="1277"/>
      <c r="AN1067" s="1277"/>
      <c r="AO1067" s="1278"/>
    </row>
    <row r="1068" spans="1:41" ht="18.75" hidden="1" customHeight="1">
      <c r="A1068" s="135" t="s">
        <v>196</v>
      </c>
      <c r="B1068" s="135" t="s">
        <v>132</v>
      </c>
      <c r="C1068" s="135" t="s">
        <v>196</v>
      </c>
      <c r="D1068" s="135" t="s">
        <v>196</v>
      </c>
      <c r="E1068" s="135" t="s">
        <v>196</v>
      </c>
      <c r="F1068" s="135" t="s">
        <v>196</v>
      </c>
      <c r="G1068" s="135" t="s">
        <v>196</v>
      </c>
      <c r="H1068" s="135" t="s">
        <v>196</v>
      </c>
      <c r="I1068" s="135" t="s">
        <v>196</v>
      </c>
      <c r="J1068" s="176"/>
      <c r="K1068" s="177"/>
      <c r="L1068" s="178"/>
      <c r="M1068" s="179"/>
      <c r="N1068" s="160"/>
      <c r="O1068" s="180"/>
      <c r="P1068" s="160"/>
      <c r="Q1068" s="1279"/>
      <c r="R1068" s="1291"/>
      <c r="S1068" s="1292"/>
      <c r="T1068" s="1292"/>
      <c r="U1068" s="1293"/>
      <c r="V1068" s="1292"/>
      <c r="W1068" s="1292"/>
      <c r="X1068" s="244"/>
      <c r="Y1068" s="244"/>
      <c r="Z1068" s="244"/>
      <c r="AA1068" s="244"/>
      <c r="AB1068" s="244"/>
      <c r="AC1068" s="244"/>
      <c r="AD1068" s="244"/>
      <c r="AE1068" s="244"/>
      <c r="AF1068" s="244"/>
      <c r="AG1068" s="245"/>
      <c r="AH1068" s="194"/>
      <c r="AI1068" s="189"/>
      <c r="AJ1068" s="189"/>
      <c r="AK1068" s="189"/>
      <c r="AL1068" s="1276"/>
      <c r="AM1068" s="1277"/>
      <c r="AN1068" s="1277"/>
      <c r="AO1068" s="1278"/>
    </row>
    <row r="1069" spans="1:41" ht="18.75" hidden="1" customHeight="1">
      <c r="A1069" s="135" t="s">
        <v>196</v>
      </c>
      <c r="B1069" s="135" t="s">
        <v>132</v>
      </c>
      <c r="C1069" s="135" t="s">
        <v>196</v>
      </c>
      <c r="D1069" s="135" t="s">
        <v>196</v>
      </c>
      <c r="E1069" s="135" t="s">
        <v>196</v>
      </c>
      <c r="F1069" s="135" t="s">
        <v>196</v>
      </c>
      <c r="G1069" s="135" t="s">
        <v>196</v>
      </c>
      <c r="H1069" s="135" t="s">
        <v>196</v>
      </c>
      <c r="I1069" s="135" t="s">
        <v>196</v>
      </c>
      <c r="J1069" s="176"/>
      <c r="K1069" s="177"/>
      <c r="L1069" s="178"/>
      <c r="M1069" s="179"/>
      <c r="N1069" s="160"/>
      <c r="O1069" s="180"/>
      <c r="P1069" s="191"/>
      <c r="Q1069" s="1257" t="s">
        <v>260</v>
      </c>
      <c r="R1069" s="205" t="s">
        <v>98</v>
      </c>
      <c r="S1069" s="206" t="s">
        <v>217</v>
      </c>
      <c r="T1069" s="206"/>
      <c r="U1069" s="207"/>
      <c r="V1069" s="208"/>
      <c r="W1069" s="208"/>
      <c r="X1069" s="207"/>
      <c r="Y1069" s="208"/>
      <c r="Z1069" s="209"/>
      <c r="AA1069" s="207"/>
      <c r="AB1069" s="208"/>
      <c r="AC1069" s="209"/>
      <c r="AD1069" s="210" t="s">
        <v>98</v>
      </c>
      <c r="AE1069" s="206" t="s">
        <v>261</v>
      </c>
      <c r="AF1069" s="202"/>
      <c r="AG1069" s="203"/>
      <c r="AH1069" s="189"/>
      <c r="AI1069" s="189"/>
      <c r="AJ1069" s="189"/>
      <c r="AK1069" s="189"/>
      <c r="AL1069" s="1276"/>
      <c r="AM1069" s="1277"/>
      <c r="AN1069" s="1277"/>
      <c r="AO1069" s="1278"/>
    </row>
    <row r="1070" spans="1:41" ht="18.75" hidden="1" customHeight="1">
      <c r="A1070" s="135" t="s">
        <v>196</v>
      </c>
      <c r="B1070" s="135" t="s">
        <v>132</v>
      </c>
      <c r="C1070" s="135" t="s">
        <v>196</v>
      </c>
      <c r="D1070" s="135" t="s">
        <v>196</v>
      </c>
      <c r="E1070" s="135" t="s">
        <v>196</v>
      </c>
      <c r="F1070" s="135" t="s">
        <v>196</v>
      </c>
      <c r="G1070" s="135" t="s">
        <v>196</v>
      </c>
      <c r="H1070" s="135" t="s">
        <v>196</v>
      </c>
      <c r="I1070" s="135" t="s">
        <v>196</v>
      </c>
      <c r="J1070" s="176"/>
      <c r="K1070" s="177"/>
      <c r="L1070" s="178"/>
      <c r="M1070" s="179"/>
      <c r="N1070" s="160"/>
      <c r="O1070" s="180"/>
      <c r="P1070" s="191"/>
      <c r="Q1070" s="1258"/>
      <c r="R1070" s="157" t="s">
        <v>98</v>
      </c>
      <c r="S1070" s="158" t="s">
        <v>262</v>
      </c>
      <c r="T1070" s="158"/>
      <c r="U1070" s="150"/>
      <c r="V1070" s="150" t="s">
        <v>98</v>
      </c>
      <c r="W1070" s="158" t="s">
        <v>263</v>
      </c>
      <c r="X1070" s="150"/>
      <c r="Y1070" s="150"/>
      <c r="Z1070" s="150" t="s">
        <v>98</v>
      </c>
      <c r="AA1070" s="158" t="s">
        <v>264</v>
      </c>
      <c r="AB1070" s="137"/>
      <c r="AC1070" s="158"/>
      <c r="AD1070" s="150" t="s">
        <v>98</v>
      </c>
      <c r="AE1070" s="158" t="s">
        <v>265</v>
      </c>
      <c r="AF1070" s="211"/>
      <c r="AG1070" s="212"/>
      <c r="AH1070" s="189"/>
      <c r="AI1070" s="189"/>
      <c r="AJ1070" s="189"/>
      <c r="AK1070" s="189"/>
      <c r="AL1070" s="1276"/>
      <c r="AM1070" s="1277"/>
      <c r="AN1070" s="1277"/>
      <c r="AO1070" s="1278"/>
    </row>
    <row r="1071" spans="1:41" ht="18.75" hidden="1" customHeight="1">
      <c r="A1071" s="135" t="s">
        <v>196</v>
      </c>
      <c r="B1071" s="135" t="s">
        <v>132</v>
      </c>
      <c r="C1071" s="135" t="s">
        <v>196</v>
      </c>
      <c r="D1071" s="135" t="s">
        <v>196</v>
      </c>
      <c r="E1071" s="135" t="s">
        <v>196</v>
      </c>
      <c r="F1071" s="135" t="s">
        <v>196</v>
      </c>
      <c r="G1071" s="135" t="s">
        <v>196</v>
      </c>
      <c r="H1071" s="135" t="s">
        <v>196</v>
      </c>
      <c r="I1071" s="135" t="s">
        <v>196</v>
      </c>
      <c r="J1071" s="176"/>
      <c r="K1071" s="177"/>
      <c r="L1071" s="178"/>
      <c r="M1071" s="179"/>
      <c r="N1071" s="160"/>
      <c r="O1071" s="180"/>
      <c r="P1071" s="191"/>
      <c r="Q1071" s="1258"/>
      <c r="R1071" s="157" t="s">
        <v>98</v>
      </c>
      <c r="S1071" s="158" t="s">
        <v>266</v>
      </c>
      <c r="T1071" s="158"/>
      <c r="U1071" s="150"/>
      <c r="V1071" s="150" t="s">
        <v>98</v>
      </c>
      <c r="W1071" s="158" t="s">
        <v>267</v>
      </c>
      <c r="X1071" s="150"/>
      <c r="Y1071" s="150"/>
      <c r="Z1071" s="150" t="s">
        <v>98</v>
      </c>
      <c r="AA1071" s="158" t="s">
        <v>268</v>
      </c>
      <c r="AB1071" s="137"/>
      <c r="AC1071" s="158"/>
      <c r="AD1071" s="150" t="s">
        <v>98</v>
      </c>
      <c r="AE1071" s="158" t="s">
        <v>269</v>
      </c>
      <c r="AF1071" s="211"/>
      <c r="AG1071" s="212"/>
      <c r="AH1071" s="189"/>
      <c r="AI1071" s="189"/>
      <c r="AJ1071" s="189"/>
      <c r="AK1071" s="189"/>
      <c r="AL1071" s="1276"/>
      <c r="AM1071" s="1277"/>
      <c r="AN1071" s="1277"/>
      <c r="AO1071" s="1278"/>
    </row>
    <row r="1072" spans="1:41" ht="18.75" hidden="1" customHeight="1">
      <c r="A1072" s="148" t="s">
        <v>196</v>
      </c>
      <c r="B1072" s="148" t="s">
        <v>132</v>
      </c>
      <c r="C1072" s="148" t="s">
        <v>196</v>
      </c>
      <c r="D1072" s="148" t="s">
        <v>196</v>
      </c>
      <c r="E1072" s="148" t="s">
        <v>196</v>
      </c>
      <c r="F1072" s="148" t="s">
        <v>196</v>
      </c>
      <c r="G1072" s="148" t="s">
        <v>196</v>
      </c>
      <c r="H1072" s="148" t="s">
        <v>196</v>
      </c>
      <c r="I1072" s="149" t="s">
        <v>196</v>
      </c>
      <c r="J1072" s="176"/>
      <c r="K1072" s="177"/>
      <c r="L1072" s="178"/>
      <c r="M1072" s="179"/>
      <c r="N1072" s="160"/>
      <c r="O1072" s="180"/>
      <c r="P1072" s="191"/>
      <c r="Q1072" s="1258"/>
      <c r="R1072" s="157" t="s">
        <v>98</v>
      </c>
      <c r="S1072" s="158" t="s">
        <v>270</v>
      </c>
      <c r="T1072" s="158"/>
      <c r="U1072" s="150"/>
      <c r="V1072" s="150" t="s">
        <v>98</v>
      </c>
      <c r="W1072" s="158" t="s">
        <v>271</v>
      </c>
      <c r="X1072" s="150"/>
      <c r="Y1072" s="150"/>
      <c r="Z1072" s="150" t="s">
        <v>98</v>
      </c>
      <c r="AA1072" s="158" t="s">
        <v>272</v>
      </c>
      <c r="AB1072" s="137"/>
      <c r="AC1072" s="158"/>
      <c r="AD1072" s="150" t="s">
        <v>98</v>
      </c>
      <c r="AE1072" s="158" t="s">
        <v>273</v>
      </c>
      <c r="AF1072" s="211"/>
      <c r="AG1072" s="212"/>
      <c r="AH1072" s="189"/>
      <c r="AI1072" s="189"/>
      <c r="AJ1072" s="189"/>
      <c r="AK1072" s="189"/>
      <c r="AL1072" s="1276"/>
      <c r="AM1072" s="1277"/>
      <c r="AN1072" s="1277"/>
      <c r="AO1072" s="1278"/>
    </row>
    <row r="1073" spans="1:41" ht="18.75" hidden="1" customHeight="1">
      <c r="A1073" s="148" t="s">
        <v>196</v>
      </c>
      <c r="B1073" s="148" t="s">
        <v>132</v>
      </c>
      <c r="C1073" s="148" t="s">
        <v>196</v>
      </c>
      <c r="D1073" s="148" t="s">
        <v>196</v>
      </c>
      <c r="E1073" s="148" t="s">
        <v>196</v>
      </c>
      <c r="F1073" s="148" t="s">
        <v>196</v>
      </c>
      <c r="G1073" s="148" t="s">
        <v>196</v>
      </c>
      <c r="H1073" s="148" t="s">
        <v>196</v>
      </c>
      <c r="I1073" s="149" t="s">
        <v>196</v>
      </c>
      <c r="J1073" s="176"/>
      <c r="K1073" s="177"/>
      <c r="L1073" s="178"/>
      <c r="M1073" s="179"/>
      <c r="N1073" s="160"/>
      <c r="O1073" s="180"/>
      <c r="P1073" s="191"/>
      <c r="Q1073" s="1258"/>
      <c r="R1073" s="157" t="s">
        <v>98</v>
      </c>
      <c r="S1073" s="158" t="s">
        <v>274</v>
      </c>
      <c r="T1073" s="158"/>
      <c r="U1073" s="150"/>
      <c r="V1073" s="150" t="s">
        <v>98</v>
      </c>
      <c r="W1073" s="158" t="s">
        <v>275</v>
      </c>
      <c r="X1073" s="150"/>
      <c r="Y1073" s="150"/>
      <c r="Z1073" s="150" t="s">
        <v>98</v>
      </c>
      <c r="AA1073" s="158" t="s">
        <v>276</v>
      </c>
      <c r="AB1073" s="137"/>
      <c r="AC1073" s="158"/>
      <c r="AD1073" s="150" t="s">
        <v>98</v>
      </c>
      <c r="AE1073" s="158" t="s">
        <v>277</v>
      </c>
      <c r="AF1073" s="211"/>
      <c r="AG1073" s="212"/>
      <c r="AH1073" s="189"/>
      <c r="AI1073" s="189"/>
      <c r="AJ1073" s="189"/>
      <c r="AK1073" s="189"/>
      <c r="AL1073" s="1276"/>
      <c r="AM1073" s="1277"/>
      <c r="AN1073" s="1277"/>
      <c r="AO1073" s="1278"/>
    </row>
    <row r="1074" spans="1:41" ht="18.75" hidden="1" customHeight="1">
      <c r="A1074" s="155" t="s">
        <v>196</v>
      </c>
      <c r="B1074" s="155" t="s">
        <v>132</v>
      </c>
      <c r="C1074" s="155" t="s">
        <v>196</v>
      </c>
      <c r="D1074" s="155" t="s">
        <v>196</v>
      </c>
      <c r="E1074" s="155" t="s">
        <v>196</v>
      </c>
      <c r="F1074" s="155" t="s">
        <v>196</v>
      </c>
      <c r="G1074" s="155" t="s">
        <v>196</v>
      </c>
      <c r="H1074" s="155" t="s">
        <v>196</v>
      </c>
      <c r="I1074" s="156" t="s">
        <v>196</v>
      </c>
      <c r="J1074" s="176"/>
      <c r="K1074" s="177"/>
      <c r="L1074" s="178"/>
      <c r="M1074" s="179"/>
      <c r="N1074" s="160"/>
      <c r="O1074" s="180"/>
      <c r="P1074" s="191"/>
      <c r="Q1074" s="1258"/>
      <c r="R1074" s="157" t="s">
        <v>98</v>
      </c>
      <c r="S1074" s="158" t="s">
        <v>278</v>
      </c>
      <c r="T1074" s="158"/>
      <c r="U1074" s="150"/>
      <c r="V1074" s="150"/>
      <c r="W1074" s="158"/>
      <c r="X1074" s="150"/>
      <c r="Y1074" s="150"/>
      <c r="Z1074" s="150"/>
      <c r="AA1074" s="158"/>
      <c r="AB1074" s="137"/>
      <c r="AC1074" s="158"/>
      <c r="AD1074" s="150"/>
      <c r="AE1074" s="158"/>
      <c r="AF1074" s="211"/>
      <c r="AG1074" s="212"/>
      <c r="AH1074" s="189"/>
      <c r="AI1074" s="189"/>
      <c r="AJ1074" s="189"/>
      <c r="AK1074" s="189"/>
      <c r="AL1074" s="1321"/>
      <c r="AM1074" s="1306"/>
      <c r="AN1074" s="1306"/>
      <c r="AO1074" s="1322"/>
    </row>
    <row r="1075" spans="1:41" ht="18.75" hidden="1" customHeight="1">
      <c r="A1075" s="135" t="s">
        <v>196</v>
      </c>
      <c r="B1075" s="135" t="s">
        <v>132</v>
      </c>
      <c r="C1075" s="135" t="s">
        <v>196</v>
      </c>
      <c r="D1075" s="135" t="s">
        <v>196</v>
      </c>
      <c r="E1075" s="135" t="s">
        <v>196</v>
      </c>
      <c r="F1075" s="135" t="s">
        <v>132</v>
      </c>
      <c r="G1075" s="135" t="s">
        <v>196</v>
      </c>
      <c r="H1075" s="135" t="s">
        <v>196</v>
      </c>
      <c r="I1075" s="135" t="s">
        <v>196</v>
      </c>
      <c r="J1075" s="161"/>
      <c r="K1075" s="162"/>
      <c r="L1075" s="163"/>
      <c r="M1075" s="164"/>
      <c r="N1075" s="230"/>
      <c r="O1075" s="164"/>
      <c r="P1075" s="153"/>
      <c r="Q1075" s="1272" t="s">
        <v>87</v>
      </c>
      <c r="R1075" s="174" t="s">
        <v>98</v>
      </c>
      <c r="S1075" s="151" t="s">
        <v>282</v>
      </c>
      <c r="T1075" s="253"/>
      <c r="U1075" s="269"/>
      <c r="V1075" s="255" t="s">
        <v>98</v>
      </c>
      <c r="W1075" s="151" t="s">
        <v>348</v>
      </c>
      <c r="X1075" s="254"/>
      <c r="Y1075" s="254"/>
      <c r="Z1075" s="255" t="s">
        <v>98</v>
      </c>
      <c r="AA1075" s="151" t="s">
        <v>349</v>
      </c>
      <c r="AB1075" s="254"/>
      <c r="AC1075" s="254"/>
      <c r="AD1075" s="255" t="s">
        <v>98</v>
      </c>
      <c r="AE1075" s="151" t="s">
        <v>350</v>
      </c>
      <c r="AF1075" s="254"/>
      <c r="AG1075" s="256"/>
      <c r="AH1075" s="174" t="s">
        <v>98</v>
      </c>
      <c r="AI1075" s="151" t="s">
        <v>220</v>
      </c>
      <c r="AJ1075" s="151"/>
      <c r="AK1075" s="175"/>
      <c r="AL1075" s="1276"/>
      <c r="AM1075" s="1277"/>
      <c r="AN1075" s="1277"/>
      <c r="AO1075" s="1278"/>
    </row>
    <row r="1076" spans="1:41" ht="18.75" hidden="1" customHeight="1">
      <c r="A1076" s="135" t="s">
        <v>196</v>
      </c>
      <c r="B1076" s="135" t="s">
        <v>132</v>
      </c>
      <c r="C1076" s="135" t="s">
        <v>196</v>
      </c>
      <c r="D1076" s="135" t="s">
        <v>196</v>
      </c>
      <c r="E1076" s="135" t="s">
        <v>196</v>
      </c>
      <c r="F1076" s="135" t="s">
        <v>132</v>
      </c>
      <c r="G1076" s="135" t="s">
        <v>196</v>
      </c>
      <c r="H1076" s="135" t="s">
        <v>196</v>
      </c>
      <c r="I1076" s="135" t="s">
        <v>196</v>
      </c>
      <c r="J1076" s="176"/>
      <c r="K1076" s="177"/>
      <c r="L1076" s="178"/>
      <c r="M1076" s="179"/>
      <c r="N1076" s="191"/>
      <c r="O1076" s="179"/>
      <c r="P1076" s="160"/>
      <c r="Q1076" s="1265"/>
      <c r="R1076" s="237" t="s">
        <v>98</v>
      </c>
      <c r="S1076" s="199" t="s">
        <v>351</v>
      </c>
      <c r="T1076" s="238"/>
      <c r="U1076" s="266"/>
      <c r="V1076" s="239" t="s">
        <v>98</v>
      </c>
      <c r="W1076" s="199" t="s">
        <v>283</v>
      </c>
      <c r="X1076" s="244"/>
      <c r="Y1076" s="244"/>
      <c r="Z1076" s="244"/>
      <c r="AA1076" s="244"/>
      <c r="AB1076" s="244"/>
      <c r="AC1076" s="244"/>
      <c r="AD1076" s="244"/>
      <c r="AE1076" s="244"/>
      <c r="AF1076" s="244"/>
      <c r="AG1076" s="245"/>
      <c r="AH1076" s="150" t="s">
        <v>98</v>
      </c>
      <c r="AI1076" s="158" t="s">
        <v>224</v>
      </c>
      <c r="AJ1076" s="189"/>
      <c r="AK1076" s="190"/>
      <c r="AL1076" s="1276"/>
      <c r="AM1076" s="1277"/>
      <c r="AN1076" s="1277"/>
      <c r="AO1076" s="1278"/>
    </row>
    <row r="1077" spans="1:41" ht="18.75" hidden="1" customHeight="1">
      <c r="A1077" s="135" t="s">
        <v>196</v>
      </c>
      <c r="B1077" s="135" t="s">
        <v>132</v>
      </c>
      <c r="C1077" s="135" t="s">
        <v>196</v>
      </c>
      <c r="D1077" s="135" t="s">
        <v>196</v>
      </c>
      <c r="E1077" s="135" t="s">
        <v>196</v>
      </c>
      <c r="F1077" s="135" t="s">
        <v>132</v>
      </c>
      <c r="G1077" s="135" t="s">
        <v>196</v>
      </c>
      <c r="H1077" s="135" t="s">
        <v>196</v>
      </c>
      <c r="I1077" s="135" t="s">
        <v>196</v>
      </c>
      <c r="J1077" s="176"/>
      <c r="K1077" s="177"/>
      <c r="L1077" s="178"/>
      <c r="M1077" s="179"/>
      <c r="N1077" s="191"/>
      <c r="O1077" s="179"/>
      <c r="P1077" s="160"/>
      <c r="Q1077" s="1263" t="s">
        <v>216</v>
      </c>
      <c r="R1077" s="205" t="s">
        <v>98</v>
      </c>
      <c r="S1077" s="206" t="s">
        <v>217</v>
      </c>
      <c r="T1077" s="206"/>
      <c r="U1077" s="249"/>
      <c r="V1077" s="210" t="s">
        <v>98</v>
      </c>
      <c r="W1077" s="206" t="s">
        <v>316</v>
      </c>
      <c r="X1077" s="206"/>
      <c r="Y1077" s="249"/>
      <c r="Z1077" s="210" t="s">
        <v>98</v>
      </c>
      <c r="AA1077" s="241" t="s">
        <v>352</v>
      </c>
      <c r="AB1077" s="241"/>
      <c r="AC1077" s="241"/>
      <c r="AD1077" s="202"/>
      <c r="AE1077" s="249"/>
      <c r="AF1077" s="241"/>
      <c r="AG1077" s="203"/>
      <c r="AH1077" s="194"/>
      <c r="AI1077" s="189"/>
      <c r="AJ1077" s="189"/>
      <c r="AK1077" s="190"/>
      <c r="AL1077" s="1276"/>
      <c r="AM1077" s="1277"/>
      <c r="AN1077" s="1277"/>
      <c r="AO1077" s="1278"/>
    </row>
    <row r="1078" spans="1:41" ht="18.75" hidden="1" customHeight="1">
      <c r="A1078" s="135" t="s">
        <v>196</v>
      </c>
      <c r="B1078" s="135" t="s">
        <v>132</v>
      </c>
      <c r="C1078" s="135" t="s">
        <v>196</v>
      </c>
      <c r="D1078" s="135" t="s">
        <v>196</v>
      </c>
      <c r="E1078" s="135" t="s">
        <v>196</v>
      </c>
      <c r="F1078" s="135" t="s">
        <v>132</v>
      </c>
      <c r="G1078" s="135" t="s">
        <v>196</v>
      </c>
      <c r="H1078" s="135" t="s">
        <v>196</v>
      </c>
      <c r="I1078" s="135" t="s">
        <v>196</v>
      </c>
      <c r="J1078" s="176"/>
      <c r="K1078" s="177"/>
      <c r="L1078" s="178"/>
      <c r="M1078" s="179"/>
      <c r="N1078" s="191"/>
      <c r="O1078" s="179"/>
      <c r="P1078" s="160"/>
      <c r="Q1078" s="1265"/>
      <c r="R1078" s="237" t="s">
        <v>98</v>
      </c>
      <c r="S1078" s="244" t="s">
        <v>353</v>
      </c>
      <c r="T1078" s="244"/>
      <c r="U1078" s="244"/>
      <c r="V1078" s="239" t="s">
        <v>98</v>
      </c>
      <c r="W1078" s="244" t="s">
        <v>354</v>
      </c>
      <c r="X1078" s="266"/>
      <c r="Y1078" s="244"/>
      <c r="Z1078" s="244"/>
      <c r="AA1078" s="266"/>
      <c r="AB1078" s="244"/>
      <c r="AC1078" s="244"/>
      <c r="AD1078" s="250"/>
      <c r="AE1078" s="266"/>
      <c r="AF1078" s="244"/>
      <c r="AG1078" s="257"/>
      <c r="AH1078" s="194"/>
      <c r="AI1078" s="189"/>
      <c r="AJ1078" s="189"/>
      <c r="AK1078" s="190"/>
      <c r="AL1078" s="1276"/>
      <c r="AM1078" s="1277"/>
      <c r="AN1078" s="1277"/>
      <c r="AO1078" s="1278"/>
    </row>
    <row r="1079" spans="1:41" ht="19.5" hidden="1" customHeight="1">
      <c r="A1079" s="135" t="s">
        <v>196</v>
      </c>
      <c r="B1079" s="135" t="s">
        <v>132</v>
      </c>
      <c r="C1079" s="135" t="s">
        <v>196</v>
      </c>
      <c r="D1079" s="135" t="s">
        <v>196</v>
      </c>
      <c r="E1079" s="135" t="s">
        <v>196</v>
      </c>
      <c r="F1079" s="135" t="s">
        <v>132</v>
      </c>
      <c r="G1079" s="135" t="s">
        <v>196</v>
      </c>
      <c r="H1079" s="135" t="s">
        <v>196</v>
      </c>
      <c r="I1079" s="135" t="s">
        <v>196</v>
      </c>
      <c r="J1079" s="176"/>
      <c r="K1079" s="177"/>
      <c r="L1079" s="178"/>
      <c r="M1079" s="179"/>
      <c r="N1079" s="160"/>
      <c r="O1079" s="180"/>
      <c r="P1079" s="191"/>
      <c r="Q1079" s="192" t="s">
        <v>225</v>
      </c>
      <c r="R1079" s="182" t="s">
        <v>98</v>
      </c>
      <c r="S1079" s="183" t="s">
        <v>222</v>
      </c>
      <c r="T1079" s="184"/>
      <c r="U1079" s="185"/>
      <c r="V1079" s="186" t="s">
        <v>98</v>
      </c>
      <c r="W1079" s="183" t="s">
        <v>226</v>
      </c>
      <c r="X1079" s="186"/>
      <c r="Y1079" s="183"/>
      <c r="Z1079" s="187"/>
      <c r="AA1079" s="187"/>
      <c r="AB1079" s="187"/>
      <c r="AC1079" s="187"/>
      <c r="AD1079" s="187"/>
      <c r="AE1079" s="187"/>
      <c r="AF1079" s="187"/>
      <c r="AG1079" s="193"/>
      <c r="AH1079" s="189"/>
      <c r="AI1079" s="189"/>
      <c r="AJ1079" s="189"/>
      <c r="AK1079" s="190"/>
      <c r="AL1079" s="1276"/>
      <c r="AM1079" s="1277"/>
      <c r="AN1079" s="1277"/>
      <c r="AO1079" s="1278"/>
    </row>
    <row r="1080" spans="1:41" ht="19.5" hidden="1" customHeight="1">
      <c r="A1080" s="135" t="s">
        <v>196</v>
      </c>
      <c r="B1080" s="135" t="s">
        <v>132</v>
      </c>
      <c r="C1080" s="135" t="s">
        <v>196</v>
      </c>
      <c r="D1080" s="135" t="s">
        <v>196</v>
      </c>
      <c r="E1080" s="135" t="s">
        <v>196</v>
      </c>
      <c r="F1080" s="135" t="s">
        <v>132</v>
      </c>
      <c r="G1080" s="135" t="s">
        <v>196</v>
      </c>
      <c r="H1080" s="135" t="s">
        <v>196</v>
      </c>
      <c r="I1080" s="135" t="s">
        <v>196</v>
      </c>
      <c r="J1080" s="176"/>
      <c r="K1080" s="177"/>
      <c r="L1080" s="178"/>
      <c r="M1080" s="179"/>
      <c r="N1080" s="160"/>
      <c r="O1080" s="180"/>
      <c r="P1080" s="191"/>
      <c r="Q1080" s="192" t="s">
        <v>227</v>
      </c>
      <c r="R1080" s="182" t="s">
        <v>98</v>
      </c>
      <c r="S1080" s="183" t="s">
        <v>222</v>
      </c>
      <c r="T1080" s="184"/>
      <c r="U1080" s="185"/>
      <c r="V1080" s="186" t="s">
        <v>98</v>
      </c>
      <c r="W1080" s="183" t="s">
        <v>226</v>
      </c>
      <c r="X1080" s="186"/>
      <c r="Y1080" s="183"/>
      <c r="Z1080" s="187"/>
      <c r="AA1080" s="187"/>
      <c r="AB1080" s="187"/>
      <c r="AC1080" s="187"/>
      <c r="AD1080" s="187"/>
      <c r="AE1080" s="187"/>
      <c r="AF1080" s="187"/>
      <c r="AG1080" s="193"/>
      <c r="AH1080" s="189"/>
      <c r="AI1080" s="189"/>
      <c r="AJ1080" s="189"/>
      <c r="AK1080" s="190"/>
      <c r="AL1080" s="1276"/>
      <c r="AM1080" s="1277"/>
      <c r="AN1080" s="1277"/>
      <c r="AO1080" s="1278"/>
    </row>
    <row r="1081" spans="1:41" ht="18.75" hidden="1" customHeight="1">
      <c r="A1081" s="135" t="s">
        <v>196</v>
      </c>
      <c r="B1081" s="135" t="s">
        <v>132</v>
      </c>
      <c r="C1081" s="135" t="s">
        <v>196</v>
      </c>
      <c r="D1081" s="135" t="s">
        <v>196</v>
      </c>
      <c r="E1081" s="135" t="s">
        <v>196</v>
      </c>
      <c r="F1081" s="135" t="s">
        <v>132</v>
      </c>
      <c r="G1081" s="135" t="s">
        <v>196</v>
      </c>
      <c r="H1081" s="135" t="s">
        <v>196</v>
      </c>
      <c r="I1081" s="135" t="s">
        <v>196</v>
      </c>
      <c r="J1081" s="176"/>
      <c r="K1081" s="177"/>
      <c r="L1081" s="178"/>
      <c r="M1081" s="179"/>
      <c r="N1081" s="191"/>
      <c r="O1081" s="179"/>
      <c r="P1081" s="160"/>
      <c r="Q1081" s="198" t="s">
        <v>356</v>
      </c>
      <c r="R1081" s="182" t="s">
        <v>98</v>
      </c>
      <c r="S1081" s="183" t="s">
        <v>282</v>
      </c>
      <c r="T1081" s="184"/>
      <c r="U1081" s="185"/>
      <c r="V1081" s="186" t="s">
        <v>98</v>
      </c>
      <c r="W1081" s="183" t="s">
        <v>358</v>
      </c>
      <c r="X1081" s="187"/>
      <c r="Y1081" s="187"/>
      <c r="Z1081" s="187"/>
      <c r="AA1081" s="187"/>
      <c r="AB1081" s="187"/>
      <c r="AC1081" s="187"/>
      <c r="AD1081" s="187"/>
      <c r="AE1081" s="187"/>
      <c r="AF1081" s="187"/>
      <c r="AG1081" s="193"/>
      <c r="AH1081" s="194"/>
      <c r="AI1081" s="189"/>
      <c r="AJ1081" s="189"/>
      <c r="AK1081" s="190"/>
      <c r="AL1081" s="1276"/>
      <c r="AM1081" s="1277"/>
      <c r="AN1081" s="1277"/>
      <c r="AO1081" s="1278"/>
    </row>
    <row r="1082" spans="1:41" ht="18.75" hidden="1" customHeight="1">
      <c r="A1082" s="135" t="s">
        <v>196</v>
      </c>
      <c r="B1082" s="135" t="s">
        <v>132</v>
      </c>
      <c r="C1082" s="135" t="s">
        <v>196</v>
      </c>
      <c r="D1082" s="135" t="s">
        <v>196</v>
      </c>
      <c r="E1082" s="135" t="s">
        <v>196</v>
      </c>
      <c r="F1082" s="135" t="s">
        <v>132</v>
      </c>
      <c r="G1082" s="135" t="s">
        <v>196</v>
      </c>
      <c r="H1082" s="135" t="s">
        <v>196</v>
      </c>
      <c r="I1082" s="135" t="s">
        <v>196</v>
      </c>
      <c r="J1082" s="176"/>
      <c r="K1082" s="177"/>
      <c r="L1082" s="178"/>
      <c r="M1082" s="179"/>
      <c r="N1082" s="191"/>
      <c r="O1082" s="157" t="s">
        <v>98</v>
      </c>
      <c r="P1082" s="160" t="s">
        <v>498</v>
      </c>
      <c r="Q1082" s="198" t="s">
        <v>359</v>
      </c>
      <c r="R1082" s="182" t="s">
        <v>98</v>
      </c>
      <c r="S1082" s="183" t="s">
        <v>282</v>
      </c>
      <c r="T1082" s="184"/>
      <c r="U1082" s="185"/>
      <c r="V1082" s="186" t="s">
        <v>98</v>
      </c>
      <c r="W1082" s="183" t="s">
        <v>358</v>
      </c>
      <c r="X1082" s="187"/>
      <c r="Y1082" s="187"/>
      <c r="Z1082" s="187"/>
      <c r="AA1082" s="187"/>
      <c r="AB1082" s="187"/>
      <c r="AC1082" s="187"/>
      <c r="AD1082" s="187"/>
      <c r="AE1082" s="187"/>
      <c r="AF1082" s="187"/>
      <c r="AG1082" s="193"/>
      <c r="AH1082" s="194"/>
      <c r="AI1082" s="189"/>
      <c r="AJ1082" s="189"/>
      <c r="AK1082" s="190"/>
      <c r="AL1082" s="1276"/>
      <c r="AM1082" s="1277"/>
      <c r="AN1082" s="1277"/>
      <c r="AO1082" s="1278"/>
    </row>
    <row r="1083" spans="1:41" ht="18.75" hidden="1" customHeight="1">
      <c r="A1083" s="135" t="s">
        <v>196</v>
      </c>
      <c r="B1083" s="135" t="s">
        <v>132</v>
      </c>
      <c r="C1083" s="135" t="s">
        <v>196</v>
      </c>
      <c r="D1083" s="135" t="s">
        <v>196</v>
      </c>
      <c r="E1083" s="135" t="s">
        <v>196</v>
      </c>
      <c r="F1083" s="135" t="s">
        <v>132</v>
      </c>
      <c r="G1083" s="135" t="s">
        <v>196</v>
      </c>
      <c r="H1083" s="135" t="s">
        <v>196</v>
      </c>
      <c r="I1083" s="135" t="s">
        <v>196</v>
      </c>
      <c r="J1083" s="157" t="s">
        <v>98</v>
      </c>
      <c r="K1083" s="177" t="s">
        <v>499</v>
      </c>
      <c r="L1083" s="178" t="s">
        <v>490</v>
      </c>
      <c r="M1083" s="157" t="s">
        <v>98</v>
      </c>
      <c r="N1083" s="191" t="s">
        <v>500</v>
      </c>
      <c r="O1083" s="157" t="s">
        <v>98</v>
      </c>
      <c r="P1083" s="160" t="s">
        <v>364</v>
      </c>
      <c r="Q1083" s="198" t="s">
        <v>487</v>
      </c>
      <c r="R1083" s="182" t="s">
        <v>98</v>
      </c>
      <c r="S1083" s="183" t="s">
        <v>217</v>
      </c>
      <c r="T1083" s="184"/>
      <c r="U1083" s="186" t="s">
        <v>98</v>
      </c>
      <c r="V1083" s="183" t="s">
        <v>232</v>
      </c>
      <c r="W1083" s="187"/>
      <c r="X1083" s="187"/>
      <c r="Y1083" s="187"/>
      <c r="Z1083" s="184"/>
      <c r="AA1083" s="187"/>
      <c r="AB1083" s="187"/>
      <c r="AC1083" s="187"/>
      <c r="AD1083" s="187"/>
      <c r="AE1083" s="187"/>
      <c r="AF1083" s="187"/>
      <c r="AG1083" s="193"/>
      <c r="AH1083" s="194"/>
      <c r="AI1083" s="189"/>
      <c r="AJ1083" s="189"/>
      <c r="AK1083" s="190"/>
      <c r="AL1083" s="1276"/>
      <c r="AM1083" s="1277"/>
      <c r="AN1083" s="1277"/>
      <c r="AO1083" s="1278"/>
    </row>
    <row r="1084" spans="1:41" ht="18.75" hidden="1" customHeight="1">
      <c r="A1084" s="135" t="s">
        <v>196</v>
      </c>
      <c r="B1084" s="135" t="s">
        <v>132</v>
      </c>
      <c r="C1084" s="135" t="s">
        <v>196</v>
      </c>
      <c r="D1084" s="135" t="s">
        <v>196</v>
      </c>
      <c r="E1084" s="135" t="s">
        <v>196</v>
      </c>
      <c r="F1084" s="135" t="s">
        <v>132</v>
      </c>
      <c r="G1084" s="135" t="s">
        <v>196</v>
      </c>
      <c r="H1084" s="135" t="s">
        <v>196</v>
      </c>
      <c r="I1084" s="135" t="s">
        <v>196</v>
      </c>
      <c r="J1084" s="176"/>
      <c r="K1084" s="177"/>
      <c r="L1084" s="178"/>
      <c r="M1084" s="179"/>
      <c r="N1084" s="191"/>
      <c r="O1084" s="157" t="s">
        <v>98</v>
      </c>
      <c r="P1084" s="160" t="s">
        <v>472</v>
      </c>
      <c r="Q1084" s="198" t="s">
        <v>406</v>
      </c>
      <c r="R1084" s="182" t="s">
        <v>98</v>
      </c>
      <c r="S1084" s="183" t="s">
        <v>285</v>
      </c>
      <c r="T1084" s="184"/>
      <c r="U1084" s="185"/>
      <c r="V1084" s="186" t="s">
        <v>98</v>
      </c>
      <c r="W1084" s="183" t="s">
        <v>286</v>
      </c>
      <c r="X1084" s="187"/>
      <c r="Y1084" s="187"/>
      <c r="Z1084" s="184"/>
      <c r="AA1084" s="187"/>
      <c r="AB1084" s="187"/>
      <c r="AC1084" s="187"/>
      <c r="AD1084" s="187"/>
      <c r="AE1084" s="187"/>
      <c r="AF1084" s="187"/>
      <c r="AG1084" s="193"/>
      <c r="AH1084" s="194"/>
      <c r="AI1084" s="189"/>
      <c r="AJ1084" s="189"/>
      <c r="AK1084" s="190"/>
      <c r="AL1084" s="1276"/>
      <c r="AM1084" s="1277"/>
      <c r="AN1084" s="1277"/>
      <c r="AO1084" s="1278"/>
    </row>
    <row r="1085" spans="1:41" ht="19.5" hidden="1" customHeight="1">
      <c r="A1085" s="135" t="s">
        <v>196</v>
      </c>
      <c r="B1085" s="135" t="s">
        <v>132</v>
      </c>
      <c r="C1085" s="135" t="s">
        <v>196</v>
      </c>
      <c r="D1085" s="135" t="s">
        <v>196</v>
      </c>
      <c r="E1085" s="135" t="s">
        <v>196</v>
      </c>
      <c r="F1085" s="135" t="s">
        <v>132</v>
      </c>
      <c r="G1085" s="135" t="s">
        <v>196</v>
      </c>
      <c r="H1085" s="135" t="s">
        <v>196</v>
      </c>
      <c r="I1085" s="135" t="s">
        <v>196</v>
      </c>
      <c r="J1085" s="176"/>
      <c r="K1085" s="177"/>
      <c r="L1085" s="178"/>
      <c r="M1085" s="179"/>
      <c r="N1085" s="160"/>
      <c r="O1085" s="180"/>
      <c r="P1085" s="191"/>
      <c r="Q1085" s="192" t="s">
        <v>50</v>
      </c>
      <c r="R1085" s="182" t="s">
        <v>98</v>
      </c>
      <c r="S1085" s="183" t="s">
        <v>217</v>
      </c>
      <c r="T1085" s="183"/>
      <c r="U1085" s="186" t="s">
        <v>98</v>
      </c>
      <c r="V1085" s="183" t="s">
        <v>232</v>
      </c>
      <c r="W1085" s="183"/>
      <c r="X1085" s="187"/>
      <c r="Y1085" s="183"/>
      <c r="Z1085" s="187"/>
      <c r="AA1085" s="187"/>
      <c r="AB1085" s="187"/>
      <c r="AC1085" s="187"/>
      <c r="AD1085" s="187"/>
      <c r="AE1085" s="187"/>
      <c r="AF1085" s="187"/>
      <c r="AG1085" s="193"/>
      <c r="AH1085" s="189"/>
      <c r="AI1085" s="189"/>
      <c r="AJ1085" s="189"/>
      <c r="AK1085" s="190"/>
      <c r="AL1085" s="1276"/>
      <c r="AM1085" s="1277"/>
      <c r="AN1085" s="1277"/>
      <c r="AO1085" s="1278"/>
    </row>
    <row r="1086" spans="1:41" ht="18.75" hidden="1" customHeight="1">
      <c r="A1086" s="135" t="s">
        <v>196</v>
      </c>
      <c r="B1086" s="135" t="s">
        <v>132</v>
      </c>
      <c r="C1086" s="135" t="s">
        <v>196</v>
      </c>
      <c r="D1086" s="135" t="s">
        <v>196</v>
      </c>
      <c r="E1086" s="135" t="s">
        <v>196</v>
      </c>
      <c r="F1086" s="135" t="s">
        <v>132</v>
      </c>
      <c r="G1086" s="135" t="s">
        <v>196</v>
      </c>
      <c r="H1086" s="135" t="s">
        <v>196</v>
      </c>
      <c r="I1086" s="135" t="s">
        <v>196</v>
      </c>
      <c r="J1086" s="176"/>
      <c r="K1086" s="177"/>
      <c r="L1086" s="178"/>
      <c r="M1086" s="179"/>
      <c r="N1086" s="191"/>
      <c r="O1086" s="157"/>
      <c r="P1086" s="160"/>
      <c r="Q1086" s="198" t="s">
        <v>309</v>
      </c>
      <c r="R1086" s="182" t="s">
        <v>98</v>
      </c>
      <c r="S1086" s="183" t="s">
        <v>217</v>
      </c>
      <c r="T1086" s="184"/>
      <c r="U1086" s="186" t="s">
        <v>98</v>
      </c>
      <c r="V1086" s="183" t="s">
        <v>232</v>
      </c>
      <c r="W1086" s="187"/>
      <c r="X1086" s="187"/>
      <c r="Y1086" s="187"/>
      <c r="Z1086" s="184"/>
      <c r="AA1086" s="187"/>
      <c r="AB1086" s="187"/>
      <c r="AC1086" s="187"/>
      <c r="AD1086" s="187"/>
      <c r="AE1086" s="187"/>
      <c r="AF1086" s="187"/>
      <c r="AG1086" s="193"/>
      <c r="AH1086" s="194"/>
      <c r="AI1086" s="189"/>
      <c r="AJ1086" s="189"/>
      <c r="AK1086" s="190"/>
      <c r="AL1086" s="1276"/>
      <c r="AM1086" s="1277"/>
      <c r="AN1086" s="1277"/>
      <c r="AO1086" s="1278"/>
    </row>
    <row r="1087" spans="1:41" ht="18.75" hidden="1" customHeight="1">
      <c r="A1087" s="135" t="s">
        <v>196</v>
      </c>
      <c r="B1087" s="135" t="s">
        <v>132</v>
      </c>
      <c r="C1087" s="135" t="s">
        <v>196</v>
      </c>
      <c r="D1087" s="135" t="s">
        <v>196</v>
      </c>
      <c r="E1087" s="135" t="s">
        <v>196</v>
      </c>
      <c r="F1087" s="135" t="s">
        <v>132</v>
      </c>
      <c r="G1087" s="135" t="s">
        <v>196</v>
      </c>
      <c r="H1087" s="135" t="s">
        <v>196</v>
      </c>
      <c r="I1087" s="135" t="s">
        <v>196</v>
      </c>
      <c r="J1087" s="157"/>
      <c r="K1087" s="177"/>
      <c r="L1087" s="191"/>
      <c r="M1087" s="157"/>
      <c r="N1087" s="191"/>
      <c r="O1087" s="157"/>
      <c r="P1087" s="160"/>
      <c r="Q1087" s="198" t="s">
        <v>56</v>
      </c>
      <c r="R1087" s="182" t="s">
        <v>98</v>
      </c>
      <c r="S1087" s="183" t="s">
        <v>217</v>
      </c>
      <c r="T1087" s="183"/>
      <c r="U1087" s="186" t="s">
        <v>98</v>
      </c>
      <c r="V1087" s="183" t="s">
        <v>229</v>
      </c>
      <c r="W1087" s="183"/>
      <c r="X1087" s="186" t="s">
        <v>98</v>
      </c>
      <c r="Y1087" s="183" t="s">
        <v>230</v>
      </c>
      <c r="Z1087" s="187"/>
      <c r="AA1087" s="187"/>
      <c r="AB1087" s="187"/>
      <c r="AC1087" s="187"/>
      <c r="AD1087" s="187"/>
      <c r="AE1087" s="187"/>
      <c r="AF1087" s="187"/>
      <c r="AG1087" s="193"/>
      <c r="AH1087" s="194"/>
      <c r="AI1087" s="189"/>
      <c r="AJ1087" s="189"/>
      <c r="AK1087" s="190"/>
      <c r="AL1087" s="1276"/>
      <c r="AM1087" s="1277"/>
      <c r="AN1087" s="1277"/>
      <c r="AO1087" s="1278"/>
    </row>
    <row r="1088" spans="1:41" ht="18.75" hidden="1" customHeight="1">
      <c r="A1088" s="135" t="s">
        <v>196</v>
      </c>
      <c r="B1088" s="135" t="s">
        <v>132</v>
      </c>
      <c r="C1088" s="135" t="s">
        <v>196</v>
      </c>
      <c r="D1088" s="135" t="s">
        <v>196</v>
      </c>
      <c r="E1088" s="135" t="s">
        <v>196</v>
      </c>
      <c r="F1088" s="135" t="s">
        <v>132</v>
      </c>
      <c r="G1088" s="135" t="s">
        <v>196</v>
      </c>
      <c r="H1088" s="135" t="s">
        <v>196</v>
      </c>
      <c r="I1088" s="135" t="s">
        <v>196</v>
      </c>
      <c r="J1088" s="296"/>
      <c r="K1088" s="177"/>
      <c r="L1088" s="297"/>
      <c r="M1088" s="137"/>
      <c r="N1088" s="243"/>
      <c r="O1088" s="137"/>
      <c r="P1088" s="137"/>
      <c r="Q1088" s="1263" t="s">
        <v>470</v>
      </c>
      <c r="R1088" s="205" t="s">
        <v>98</v>
      </c>
      <c r="S1088" s="206" t="s">
        <v>334</v>
      </c>
      <c r="T1088" s="206"/>
      <c r="U1088" s="202"/>
      <c r="V1088" s="202"/>
      <c r="W1088" s="202"/>
      <c r="X1088" s="202"/>
      <c r="Y1088" s="210" t="s">
        <v>98</v>
      </c>
      <c r="Z1088" s="206" t="s">
        <v>335</v>
      </c>
      <c r="AA1088" s="202"/>
      <c r="AB1088" s="202"/>
      <c r="AC1088" s="202"/>
      <c r="AD1088" s="202"/>
      <c r="AE1088" s="202"/>
      <c r="AF1088" s="202"/>
      <c r="AG1088" s="203"/>
      <c r="AH1088" s="194"/>
      <c r="AI1088" s="189"/>
      <c r="AJ1088" s="189"/>
      <c r="AK1088" s="190"/>
      <c r="AL1088" s="1276"/>
      <c r="AM1088" s="1277"/>
      <c r="AN1088" s="1277"/>
      <c r="AO1088" s="1278"/>
    </row>
    <row r="1089" spans="1:41" ht="18.75" hidden="1" customHeight="1">
      <c r="A1089" s="135" t="s">
        <v>196</v>
      </c>
      <c r="B1089" s="135" t="s">
        <v>132</v>
      </c>
      <c r="C1089" s="135" t="s">
        <v>196</v>
      </c>
      <c r="D1089" s="135" t="s">
        <v>196</v>
      </c>
      <c r="E1089" s="135" t="s">
        <v>196</v>
      </c>
      <c r="F1089" s="135" t="s">
        <v>132</v>
      </c>
      <c r="G1089" s="135" t="s">
        <v>196</v>
      </c>
      <c r="H1089" s="135" t="s">
        <v>196</v>
      </c>
      <c r="I1089" s="135" t="s">
        <v>196</v>
      </c>
      <c r="J1089" s="296"/>
      <c r="K1089" s="177"/>
      <c r="L1089" s="297"/>
      <c r="M1089" s="137"/>
      <c r="N1089" s="243"/>
      <c r="O1089" s="137"/>
      <c r="P1089" s="137"/>
      <c r="Q1089" s="1265"/>
      <c r="R1089" s="237" t="s">
        <v>98</v>
      </c>
      <c r="S1089" s="199" t="s">
        <v>367</v>
      </c>
      <c r="T1089" s="250"/>
      <c r="U1089" s="250"/>
      <c r="V1089" s="250"/>
      <c r="W1089" s="250"/>
      <c r="X1089" s="250"/>
      <c r="Y1089" s="250"/>
      <c r="Z1089" s="244"/>
      <c r="AA1089" s="250"/>
      <c r="AB1089" s="250"/>
      <c r="AC1089" s="250"/>
      <c r="AD1089" s="250"/>
      <c r="AE1089" s="250"/>
      <c r="AF1089" s="250"/>
      <c r="AG1089" s="257"/>
      <c r="AH1089" s="194"/>
      <c r="AI1089" s="189"/>
      <c r="AJ1089" s="189"/>
      <c r="AK1089" s="190"/>
      <c r="AL1089" s="1276"/>
      <c r="AM1089" s="1277"/>
      <c r="AN1089" s="1277"/>
      <c r="AO1089" s="1278"/>
    </row>
    <row r="1090" spans="1:41" ht="18.75" hidden="1" customHeight="1">
      <c r="A1090" s="135" t="s">
        <v>196</v>
      </c>
      <c r="B1090" s="135" t="s">
        <v>132</v>
      </c>
      <c r="C1090" s="135" t="s">
        <v>196</v>
      </c>
      <c r="D1090" s="135" t="s">
        <v>196</v>
      </c>
      <c r="E1090" s="135" t="s">
        <v>196</v>
      </c>
      <c r="F1090" s="135" t="s">
        <v>132</v>
      </c>
      <c r="G1090" s="135" t="s">
        <v>196</v>
      </c>
      <c r="H1090" s="135" t="s">
        <v>196</v>
      </c>
      <c r="I1090" s="135" t="s">
        <v>196</v>
      </c>
      <c r="J1090" s="296"/>
      <c r="K1090" s="177"/>
      <c r="L1090" s="297"/>
      <c r="M1090" s="137"/>
      <c r="N1090" s="243"/>
      <c r="O1090" s="137"/>
      <c r="P1090" s="137"/>
      <c r="Q1090" s="1263" t="s">
        <v>341</v>
      </c>
      <c r="R1090" s="205" t="s">
        <v>98</v>
      </c>
      <c r="S1090" s="206" t="s">
        <v>368</v>
      </c>
      <c r="T1090" s="248"/>
      <c r="U1090" s="249"/>
      <c r="V1090" s="210" t="s">
        <v>98</v>
      </c>
      <c r="W1090" s="206" t="s">
        <v>369</v>
      </c>
      <c r="X1090" s="202"/>
      <c r="Y1090" s="202"/>
      <c r="Z1090" s="210" t="s">
        <v>98</v>
      </c>
      <c r="AA1090" s="206" t="s">
        <v>370</v>
      </c>
      <c r="AB1090" s="202"/>
      <c r="AC1090" s="202"/>
      <c r="AD1090" s="202"/>
      <c r="AE1090" s="202"/>
      <c r="AF1090" s="202"/>
      <c r="AG1090" s="203"/>
      <c r="AH1090" s="194"/>
      <c r="AI1090" s="189"/>
      <c r="AJ1090" s="189"/>
      <c r="AK1090" s="190"/>
      <c r="AL1090" s="1276"/>
      <c r="AM1090" s="1277"/>
      <c r="AN1090" s="1277"/>
      <c r="AO1090" s="1278"/>
    </row>
    <row r="1091" spans="1:41" ht="18.75" hidden="1" customHeight="1">
      <c r="A1091" s="135" t="s">
        <v>196</v>
      </c>
      <c r="B1091" s="135" t="s">
        <v>132</v>
      </c>
      <c r="C1091" s="135" t="s">
        <v>196</v>
      </c>
      <c r="D1091" s="135" t="s">
        <v>196</v>
      </c>
      <c r="E1091" s="135" t="s">
        <v>196</v>
      </c>
      <c r="F1091" s="135" t="s">
        <v>132</v>
      </c>
      <c r="G1091" s="135" t="s">
        <v>196</v>
      </c>
      <c r="H1091" s="135" t="s">
        <v>196</v>
      </c>
      <c r="I1091" s="135" t="s">
        <v>196</v>
      </c>
      <c r="J1091" s="176"/>
      <c r="K1091" s="177"/>
      <c r="L1091" s="178"/>
      <c r="M1091" s="137"/>
      <c r="N1091" s="191"/>
      <c r="O1091" s="137"/>
      <c r="P1091" s="160"/>
      <c r="Q1091" s="1265"/>
      <c r="R1091" s="237" t="s">
        <v>98</v>
      </c>
      <c r="S1091" s="199" t="s">
        <v>371</v>
      </c>
      <c r="T1091" s="250"/>
      <c r="U1091" s="250"/>
      <c r="V1091" s="250"/>
      <c r="W1091" s="250"/>
      <c r="X1091" s="250"/>
      <c r="Y1091" s="250"/>
      <c r="Z1091" s="239" t="s">
        <v>98</v>
      </c>
      <c r="AA1091" s="199" t="s">
        <v>372</v>
      </c>
      <c r="AB1091" s="244"/>
      <c r="AC1091" s="250"/>
      <c r="AD1091" s="250"/>
      <c r="AE1091" s="250"/>
      <c r="AF1091" s="250"/>
      <c r="AG1091" s="257"/>
      <c r="AH1091" s="194"/>
      <c r="AI1091" s="189"/>
      <c r="AJ1091" s="189"/>
      <c r="AK1091" s="190"/>
      <c r="AL1091" s="1276"/>
      <c r="AM1091" s="1277"/>
      <c r="AN1091" s="1277"/>
      <c r="AO1091" s="1278"/>
    </row>
    <row r="1092" spans="1:41" ht="18.75" hidden="1" customHeight="1">
      <c r="A1092" s="135" t="s">
        <v>196</v>
      </c>
      <c r="B1092" s="135" t="s">
        <v>132</v>
      </c>
      <c r="C1092" s="135" t="s">
        <v>196</v>
      </c>
      <c r="D1092" s="135" t="s">
        <v>196</v>
      </c>
      <c r="E1092" s="135" t="s">
        <v>196</v>
      </c>
      <c r="F1092" s="135" t="s">
        <v>132</v>
      </c>
      <c r="G1092" s="135" t="s">
        <v>196</v>
      </c>
      <c r="H1092" s="135" t="s">
        <v>196</v>
      </c>
      <c r="I1092" s="135" t="s">
        <v>196</v>
      </c>
      <c r="J1092" s="176"/>
      <c r="K1092" s="177"/>
      <c r="L1092" s="178"/>
      <c r="M1092" s="179"/>
      <c r="N1092" s="191"/>
      <c r="O1092" s="179"/>
      <c r="P1092" s="160"/>
      <c r="Q1092" s="201" t="s">
        <v>255</v>
      </c>
      <c r="R1092" s="182" t="s">
        <v>98</v>
      </c>
      <c r="S1092" s="183" t="s">
        <v>217</v>
      </c>
      <c r="T1092" s="183"/>
      <c r="U1092" s="186" t="s">
        <v>98</v>
      </c>
      <c r="V1092" s="183" t="s">
        <v>229</v>
      </c>
      <c r="W1092" s="183"/>
      <c r="X1092" s="186" t="s">
        <v>98</v>
      </c>
      <c r="Y1092" s="183" t="s">
        <v>230</v>
      </c>
      <c r="Z1092" s="187"/>
      <c r="AA1092" s="187"/>
      <c r="AB1092" s="187"/>
      <c r="AC1092" s="187"/>
      <c r="AD1092" s="202"/>
      <c r="AE1092" s="202"/>
      <c r="AF1092" s="202"/>
      <c r="AG1092" s="203"/>
      <c r="AH1092" s="194"/>
      <c r="AI1092" s="189"/>
      <c r="AJ1092" s="189"/>
      <c r="AK1092" s="190"/>
      <c r="AL1092" s="1276"/>
      <c r="AM1092" s="1277"/>
      <c r="AN1092" s="1277"/>
      <c r="AO1092" s="1278"/>
    </row>
    <row r="1093" spans="1:41" ht="18.75" hidden="1" customHeight="1">
      <c r="A1093" s="135" t="s">
        <v>196</v>
      </c>
      <c r="B1093" s="135" t="s">
        <v>132</v>
      </c>
      <c r="C1093" s="135" t="s">
        <v>196</v>
      </c>
      <c r="D1093" s="135" t="s">
        <v>196</v>
      </c>
      <c r="E1093" s="135" t="s">
        <v>196</v>
      </c>
      <c r="F1093" s="135" t="s">
        <v>132</v>
      </c>
      <c r="G1093" s="135" t="s">
        <v>196</v>
      </c>
      <c r="H1093" s="135" t="s">
        <v>196</v>
      </c>
      <c r="I1093" s="135" t="s">
        <v>196</v>
      </c>
      <c r="J1093" s="176"/>
      <c r="K1093" s="177"/>
      <c r="L1093" s="178"/>
      <c r="M1093" s="179"/>
      <c r="N1093" s="191"/>
      <c r="O1093" s="179"/>
      <c r="P1093" s="160"/>
      <c r="Q1093" s="198" t="s">
        <v>69</v>
      </c>
      <c r="R1093" s="182" t="s">
        <v>98</v>
      </c>
      <c r="S1093" s="183" t="s">
        <v>217</v>
      </c>
      <c r="T1093" s="183"/>
      <c r="U1093" s="186" t="s">
        <v>98</v>
      </c>
      <c r="V1093" s="183" t="s">
        <v>258</v>
      </c>
      <c r="W1093" s="183"/>
      <c r="X1093" s="186" t="s">
        <v>98</v>
      </c>
      <c r="Y1093" s="183" t="s">
        <v>315</v>
      </c>
      <c r="Z1093" s="204"/>
      <c r="AA1093" s="186" t="s">
        <v>98</v>
      </c>
      <c r="AB1093" s="183" t="s">
        <v>259</v>
      </c>
      <c r="AC1093" s="204"/>
      <c r="AD1093" s="204"/>
      <c r="AE1093" s="204"/>
      <c r="AF1093" s="204"/>
      <c r="AG1093" s="247"/>
      <c r="AH1093" s="194"/>
      <c r="AI1093" s="189"/>
      <c r="AJ1093" s="189"/>
      <c r="AK1093" s="190"/>
      <c r="AL1093" s="1286"/>
      <c r="AM1093" s="1287"/>
      <c r="AN1093" s="1287"/>
      <c r="AO1093" s="1288"/>
    </row>
    <row r="1094" spans="1:41" ht="18.75" hidden="1" customHeight="1">
      <c r="A1094" s="135" t="s">
        <v>196</v>
      </c>
      <c r="B1094" s="135" t="s">
        <v>132</v>
      </c>
      <c r="C1094" s="135" t="s">
        <v>196</v>
      </c>
      <c r="D1094" s="135" t="s">
        <v>196</v>
      </c>
      <c r="E1094" s="135" t="s">
        <v>196</v>
      </c>
      <c r="F1094" s="135" t="s">
        <v>132</v>
      </c>
      <c r="G1094" s="135" t="s">
        <v>196</v>
      </c>
      <c r="H1094" s="135" t="s">
        <v>196</v>
      </c>
      <c r="I1094" s="135" t="s">
        <v>196</v>
      </c>
      <c r="J1094" s="176"/>
      <c r="K1094" s="177"/>
      <c r="L1094" s="178"/>
      <c r="M1094" s="179"/>
      <c r="N1094" s="191"/>
      <c r="O1094" s="179"/>
      <c r="P1094" s="160"/>
      <c r="Q1094" s="1258" t="s">
        <v>414</v>
      </c>
      <c r="R1094" s="1315" t="s">
        <v>98</v>
      </c>
      <c r="S1094" s="1283" t="s">
        <v>217</v>
      </c>
      <c r="T1094" s="1283"/>
      <c r="U1094" s="1318" t="s">
        <v>98</v>
      </c>
      <c r="V1094" s="1283" t="s">
        <v>232</v>
      </c>
      <c r="W1094" s="1283"/>
      <c r="X1094" s="137"/>
      <c r="Y1094" s="137"/>
      <c r="Z1094" s="137"/>
      <c r="AA1094" s="137"/>
      <c r="AB1094" s="137"/>
      <c r="AC1094" s="137"/>
      <c r="AD1094" s="137"/>
      <c r="AE1094" s="137"/>
      <c r="AF1094" s="137"/>
      <c r="AG1094" s="243"/>
      <c r="AH1094" s="194"/>
      <c r="AI1094" s="189"/>
      <c r="AJ1094" s="189"/>
      <c r="AK1094" s="190"/>
      <c r="AL1094" s="1276"/>
      <c r="AM1094" s="1277"/>
      <c r="AN1094" s="1277"/>
      <c r="AO1094" s="1278"/>
    </row>
    <row r="1095" spans="1:41" ht="18.75" hidden="1" customHeight="1">
      <c r="A1095" s="135" t="s">
        <v>196</v>
      </c>
      <c r="B1095" s="135" t="s">
        <v>132</v>
      </c>
      <c r="C1095" s="135" t="s">
        <v>196</v>
      </c>
      <c r="D1095" s="135" t="s">
        <v>196</v>
      </c>
      <c r="E1095" s="135" t="s">
        <v>196</v>
      </c>
      <c r="F1095" s="135" t="s">
        <v>132</v>
      </c>
      <c r="G1095" s="135" t="s">
        <v>196</v>
      </c>
      <c r="H1095" s="135" t="s">
        <v>196</v>
      </c>
      <c r="I1095" s="135" t="s">
        <v>196</v>
      </c>
      <c r="J1095" s="176"/>
      <c r="K1095" s="177"/>
      <c r="L1095" s="178"/>
      <c r="M1095" s="179"/>
      <c r="N1095" s="191"/>
      <c r="O1095" s="179"/>
      <c r="P1095" s="160"/>
      <c r="Q1095" s="1279"/>
      <c r="R1095" s="1291"/>
      <c r="S1095" s="1292"/>
      <c r="T1095" s="1292"/>
      <c r="U1095" s="1293"/>
      <c r="V1095" s="1292"/>
      <c r="W1095" s="1292"/>
      <c r="X1095" s="244"/>
      <c r="Y1095" s="244"/>
      <c r="Z1095" s="244"/>
      <c r="AA1095" s="244"/>
      <c r="AB1095" s="244"/>
      <c r="AC1095" s="244"/>
      <c r="AD1095" s="244"/>
      <c r="AE1095" s="244"/>
      <c r="AF1095" s="244"/>
      <c r="AG1095" s="245"/>
      <c r="AH1095" s="194"/>
      <c r="AI1095" s="189"/>
      <c r="AJ1095" s="189"/>
      <c r="AK1095" s="190"/>
      <c r="AL1095" s="1276"/>
      <c r="AM1095" s="1277"/>
      <c r="AN1095" s="1277"/>
      <c r="AO1095" s="1278"/>
    </row>
    <row r="1096" spans="1:41" ht="18.75" hidden="1" customHeight="1">
      <c r="A1096" s="135" t="s">
        <v>196</v>
      </c>
      <c r="B1096" s="135" t="s">
        <v>132</v>
      </c>
      <c r="C1096" s="135" t="s">
        <v>196</v>
      </c>
      <c r="D1096" s="135" t="s">
        <v>196</v>
      </c>
      <c r="E1096" s="135" t="s">
        <v>196</v>
      </c>
      <c r="F1096" s="135" t="s">
        <v>132</v>
      </c>
      <c r="G1096" s="135" t="s">
        <v>196</v>
      </c>
      <c r="H1096" s="135" t="s">
        <v>196</v>
      </c>
      <c r="I1096" s="135" t="s">
        <v>196</v>
      </c>
      <c r="J1096" s="176"/>
      <c r="K1096" s="177"/>
      <c r="L1096" s="178"/>
      <c r="M1096" s="179"/>
      <c r="N1096" s="160"/>
      <c r="O1096" s="180"/>
      <c r="P1096" s="191"/>
      <c r="Q1096" s="1257" t="s">
        <v>260</v>
      </c>
      <c r="R1096" s="205" t="s">
        <v>98</v>
      </c>
      <c r="S1096" s="206" t="s">
        <v>217</v>
      </c>
      <c r="T1096" s="206"/>
      <c r="U1096" s="207"/>
      <c r="V1096" s="208"/>
      <c r="W1096" s="208"/>
      <c r="X1096" s="207"/>
      <c r="Y1096" s="208"/>
      <c r="Z1096" s="209"/>
      <c r="AA1096" s="207"/>
      <c r="AB1096" s="208"/>
      <c r="AC1096" s="209"/>
      <c r="AD1096" s="210" t="s">
        <v>98</v>
      </c>
      <c r="AE1096" s="206" t="s">
        <v>261</v>
      </c>
      <c r="AF1096" s="202"/>
      <c r="AG1096" s="203"/>
      <c r="AH1096" s="189"/>
      <c r="AI1096" s="189"/>
      <c r="AJ1096" s="189"/>
      <c r="AK1096" s="190"/>
      <c r="AL1096" s="1276"/>
      <c r="AM1096" s="1277"/>
      <c r="AN1096" s="1277"/>
      <c r="AO1096" s="1278"/>
    </row>
    <row r="1097" spans="1:41" ht="18.75" hidden="1" customHeight="1">
      <c r="A1097" s="135" t="s">
        <v>196</v>
      </c>
      <c r="B1097" s="135" t="s">
        <v>132</v>
      </c>
      <c r="C1097" s="135" t="s">
        <v>196</v>
      </c>
      <c r="D1097" s="135" t="s">
        <v>196</v>
      </c>
      <c r="E1097" s="135" t="s">
        <v>196</v>
      </c>
      <c r="F1097" s="135" t="s">
        <v>132</v>
      </c>
      <c r="G1097" s="135" t="s">
        <v>196</v>
      </c>
      <c r="H1097" s="135" t="s">
        <v>196</v>
      </c>
      <c r="I1097" s="135" t="s">
        <v>196</v>
      </c>
      <c r="J1097" s="176"/>
      <c r="K1097" s="177"/>
      <c r="L1097" s="178"/>
      <c r="M1097" s="179"/>
      <c r="N1097" s="160"/>
      <c r="O1097" s="180"/>
      <c r="P1097" s="191"/>
      <c r="Q1097" s="1258"/>
      <c r="R1097" s="157" t="s">
        <v>98</v>
      </c>
      <c r="S1097" s="158" t="s">
        <v>262</v>
      </c>
      <c r="T1097" s="158"/>
      <c r="U1097" s="150"/>
      <c r="V1097" s="150" t="s">
        <v>98</v>
      </c>
      <c r="W1097" s="158" t="s">
        <v>263</v>
      </c>
      <c r="X1097" s="150"/>
      <c r="Y1097" s="150"/>
      <c r="Z1097" s="150" t="s">
        <v>98</v>
      </c>
      <c r="AA1097" s="158" t="s">
        <v>264</v>
      </c>
      <c r="AB1097" s="137"/>
      <c r="AC1097" s="158"/>
      <c r="AD1097" s="150" t="s">
        <v>98</v>
      </c>
      <c r="AE1097" s="158" t="s">
        <v>265</v>
      </c>
      <c r="AF1097" s="211"/>
      <c r="AG1097" s="212"/>
      <c r="AH1097" s="189"/>
      <c r="AI1097" s="189"/>
      <c r="AJ1097" s="189"/>
      <c r="AK1097" s="190"/>
      <c r="AL1097" s="1276"/>
      <c r="AM1097" s="1277"/>
      <c r="AN1097" s="1277"/>
      <c r="AO1097" s="1278"/>
    </row>
    <row r="1098" spans="1:41" ht="18.75" hidden="1" customHeight="1">
      <c r="A1098" s="135" t="s">
        <v>196</v>
      </c>
      <c r="B1098" s="135" t="s">
        <v>132</v>
      </c>
      <c r="C1098" s="135" t="s">
        <v>196</v>
      </c>
      <c r="D1098" s="135" t="s">
        <v>196</v>
      </c>
      <c r="E1098" s="135" t="s">
        <v>196</v>
      </c>
      <c r="F1098" s="135" t="s">
        <v>132</v>
      </c>
      <c r="G1098" s="135" t="s">
        <v>196</v>
      </c>
      <c r="H1098" s="135" t="s">
        <v>196</v>
      </c>
      <c r="I1098" s="135" t="s">
        <v>196</v>
      </c>
      <c r="J1098" s="176"/>
      <c r="K1098" s="177"/>
      <c r="L1098" s="178"/>
      <c r="M1098" s="179"/>
      <c r="N1098" s="160"/>
      <c r="O1098" s="180"/>
      <c r="P1098" s="191"/>
      <c r="Q1098" s="1258"/>
      <c r="R1098" s="157" t="s">
        <v>98</v>
      </c>
      <c r="S1098" s="158" t="s">
        <v>266</v>
      </c>
      <c r="T1098" s="158"/>
      <c r="U1098" s="150"/>
      <c r="V1098" s="150" t="s">
        <v>98</v>
      </c>
      <c r="W1098" s="158" t="s">
        <v>267</v>
      </c>
      <c r="X1098" s="150"/>
      <c r="Y1098" s="150"/>
      <c r="Z1098" s="150" t="s">
        <v>98</v>
      </c>
      <c r="AA1098" s="158" t="s">
        <v>268</v>
      </c>
      <c r="AB1098" s="137"/>
      <c r="AC1098" s="158"/>
      <c r="AD1098" s="150" t="s">
        <v>98</v>
      </c>
      <c r="AE1098" s="158" t="s">
        <v>269</v>
      </c>
      <c r="AF1098" s="211"/>
      <c r="AG1098" s="212"/>
      <c r="AH1098" s="189"/>
      <c r="AI1098" s="189"/>
      <c r="AJ1098" s="189"/>
      <c r="AK1098" s="190"/>
      <c r="AL1098" s="1276"/>
      <c r="AM1098" s="1277"/>
      <c r="AN1098" s="1277"/>
      <c r="AO1098" s="1278"/>
    </row>
    <row r="1099" spans="1:41" ht="18.75" hidden="1" customHeight="1">
      <c r="A1099" s="135" t="s">
        <v>196</v>
      </c>
      <c r="B1099" s="135" t="s">
        <v>132</v>
      </c>
      <c r="C1099" s="135" t="s">
        <v>196</v>
      </c>
      <c r="D1099" s="135" t="s">
        <v>196</v>
      </c>
      <c r="E1099" s="135" t="s">
        <v>196</v>
      </c>
      <c r="F1099" s="135" t="s">
        <v>132</v>
      </c>
      <c r="G1099" s="135" t="s">
        <v>196</v>
      </c>
      <c r="H1099" s="135" t="s">
        <v>196</v>
      </c>
      <c r="I1099" s="135" t="s">
        <v>196</v>
      </c>
      <c r="J1099" s="176"/>
      <c r="K1099" s="177"/>
      <c r="L1099" s="178"/>
      <c r="M1099" s="179"/>
      <c r="N1099" s="160"/>
      <c r="O1099" s="180"/>
      <c r="P1099" s="191"/>
      <c r="Q1099" s="1258"/>
      <c r="R1099" s="157" t="s">
        <v>98</v>
      </c>
      <c r="S1099" s="158" t="s">
        <v>270</v>
      </c>
      <c r="T1099" s="158"/>
      <c r="U1099" s="150"/>
      <c r="V1099" s="150" t="s">
        <v>98</v>
      </c>
      <c r="W1099" s="158" t="s">
        <v>271</v>
      </c>
      <c r="X1099" s="150"/>
      <c r="Y1099" s="150"/>
      <c r="Z1099" s="150" t="s">
        <v>98</v>
      </c>
      <c r="AA1099" s="158" t="s">
        <v>272</v>
      </c>
      <c r="AB1099" s="137"/>
      <c r="AC1099" s="158"/>
      <c r="AD1099" s="150" t="s">
        <v>98</v>
      </c>
      <c r="AE1099" s="158" t="s">
        <v>273</v>
      </c>
      <c r="AF1099" s="211"/>
      <c r="AG1099" s="212"/>
      <c r="AH1099" s="189"/>
      <c r="AI1099" s="189"/>
      <c r="AJ1099" s="189"/>
      <c r="AK1099" s="190"/>
      <c r="AL1099" s="1276"/>
      <c r="AM1099" s="1277"/>
      <c r="AN1099" s="1277"/>
      <c r="AO1099" s="1278"/>
    </row>
    <row r="1100" spans="1:41" ht="18.75" hidden="1" customHeight="1">
      <c r="A1100" s="148" t="s">
        <v>196</v>
      </c>
      <c r="B1100" s="148" t="s">
        <v>132</v>
      </c>
      <c r="C1100" s="148" t="s">
        <v>196</v>
      </c>
      <c r="D1100" s="148" t="s">
        <v>196</v>
      </c>
      <c r="E1100" s="148" t="s">
        <v>196</v>
      </c>
      <c r="F1100" s="148" t="s">
        <v>132</v>
      </c>
      <c r="G1100" s="148" t="s">
        <v>196</v>
      </c>
      <c r="H1100" s="148" t="s">
        <v>196</v>
      </c>
      <c r="I1100" s="149" t="s">
        <v>196</v>
      </c>
      <c r="J1100" s="176"/>
      <c r="K1100" s="177"/>
      <c r="L1100" s="178"/>
      <c r="M1100" s="179"/>
      <c r="N1100" s="160"/>
      <c r="O1100" s="180"/>
      <c r="P1100" s="191"/>
      <c r="Q1100" s="1258"/>
      <c r="R1100" s="157" t="s">
        <v>98</v>
      </c>
      <c r="S1100" s="158" t="s">
        <v>274</v>
      </c>
      <c r="T1100" s="158"/>
      <c r="U1100" s="150"/>
      <c r="V1100" s="150" t="s">
        <v>98</v>
      </c>
      <c r="W1100" s="158" t="s">
        <v>275</v>
      </c>
      <c r="X1100" s="150"/>
      <c r="Y1100" s="150"/>
      <c r="Z1100" s="150" t="s">
        <v>98</v>
      </c>
      <c r="AA1100" s="158" t="s">
        <v>276</v>
      </c>
      <c r="AB1100" s="137"/>
      <c r="AC1100" s="158"/>
      <c r="AD1100" s="150" t="s">
        <v>98</v>
      </c>
      <c r="AE1100" s="158" t="s">
        <v>277</v>
      </c>
      <c r="AF1100" s="211"/>
      <c r="AG1100" s="212"/>
      <c r="AH1100" s="189"/>
      <c r="AI1100" s="189"/>
      <c r="AJ1100" s="189"/>
      <c r="AK1100" s="190"/>
      <c r="AL1100" s="1276"/>
      <c r="AM1100" s="1277"/>
      <c r="AN1100" s="1277"/>
      <c r="AO1100" s="1278"/>
    </row>
    <row r="1101" spans="1:41" ht="18.75" hidden="1" customHeight="1">
      <c r="A1101" s="155" t="s">
        <v>196</v>
      </c>
      <c r="B1101" s="155" t="s">
        <v>132</v>
      </c>
      <c r="C1101" s="155" t="s">
        <v>196</v>
      </c>
      <c r="D1101" s="155" t="s">
        <v>196</v>
      </c>
      <c r="E1101" s="155" t="s">
        <v>196</v>
      </c>
      <c r="F1101" s="155" t="s">
        <v>132</v>
      </c>
      <c r="G1101" s="155" t="s">
        <v>196</v>
      </c>
      <c r="H1101" s="155" t="s">
        <v>196</v>
      </c>
      <c r="I1101" s="156" t="s">
        <v>196</v>
      </c>
      <c r="J1101" s="213"/>
      <c r="K1101" s="214"/>
      <c r="L1101" s="215"/>
      <c r="M1101" s="216"/>
      <c r="N1101" s="217"/>
      <c r="O1101" s="218"/>
      <c r="P1101" s="219"/>
      <c r="Q1101" s="1259"/>
      <c r="R1101" s="220" t="s">
        <v>98</v>
      </c>
      <c r="S1101" s="221" t="s">
        <v>278</v>
      </c>
      <c r="T1101" s="221"/>
      <c r="U1101" s="222"/>
      <c r="V1101" s="222"/>
      <c r="W1101" s="221"/>
      <c r="X1101" s="222"/>
      <c r="Y1101" s="222"/>
      <c r="Z1101" s="222"/>
      <c r="AA1101" s="221"/>
      <c r="AB1101" s="223"/>
      <c r="AC1101" s="221"/>
      <c r="AD1101" s="222"/>
      <c r="AE1101" s="221"/>
      <c r="AF1101" s="224"/>
      <c r="AG1101" s="225"/>
      <c r="AH1101" s="226"/>
      <c r="AI1101" s="226"/>
      <c r="AJ1101" s="226"/>
      <c r="AK1101" s="227"/>
      <c r="AL1101" s="1286"/>
      <c r="AM1101" s="1287"/>
      <c r="AN1101" s="1287"/>
      <c r="AO1101" s="1288"/>
    </row>
    <row r="1102" spans="1:41" ht="18.75" hidden="1" customHeight="1">
      <c r="A1102" s="135" t="s">
        <v>196</v>
      </c>
      <c r="B1102" s="135" t="s">
        <v>132</v>
      </c>
      <c r="C1102" s="135" t="s">
        <v>196</v>
      </c>
      <c r="D1102" s="135" t="s">
        <v>196</v>
      </c>
      <c r="E1102" s="135" t="s">
        <v>196</v>
      </c>
      <c r="F1102" s="135" t="s">
        <v>132</v>
      </c>
      <c r="G1102" s="135" t="s">
        <v>196</v>
      </c>
      <c r="H1102" s="135" t="s">
        <v>196</v>
      </c>
      <c r="I1102" s="135" t="s">
        <v>196</v>
      </c>
      <c r="J1102" s="161"/>
      <c r="K1102" s="162"/>
      <c r="L1102" s="163"/>
      <c r="M1102" s="164"/>
      <c r="N1102" s="230"/>
      <c r="O1102" s="164"/>
      <c r="P1102" s="153"/>
      <c r="Q1102" s="1272" t="s">
        <v>281</v>
      </c>
      <c r="R1102" s="174" t="s">
        <v>98</v>
      </c>
      <c r="S1102" s="151" t="s">
        <v>282</v>
      </c>
      <c r="T1102" s="253"/>
      <c r="U1102" s="269"/>
      <c r="V1102" s="255" t="s">
        <v>98</v>
      </c>
      <c r="W1102" s="151" t="s">
        <v>348</v>
      </c>
      <c r="X1102" s="254"/>
      <c r="Y1102" s="254"/>
      <c r="Z1102" s="255" t="s">
        <v>98</v>
      </c>
      <c r="AA1102" s="151" t="s">
        <v>349</v>
      </c>
      <c r="AB1102" s="254"/>
      <c r="AC1102" s="254"/>
      <c r="AD1102" s="255" t="s">
        <v>98</v>
      </c>
      <c r="AE1102" s="151" t="s">
        <v>350</v>
      </c>
      <c r="AF1102" s="254"/>
      <c r="AG1102" s="256"/>
      <c r="AH1102" s="255" t="s">
        <v>98</v>
      </c>
      <c r="AI1102" s="151" t="s">
        <v>220</v>
      </c>
      <c r="AJ1102" s="151"/>
      <c r="AK1102" s="175"/>
      <c r="AL1102" s="1273"/>
      <c r="AM1102" s="1274"/>
      <c r="AN1102" s="1274"/>
      <c r="AO1102" s="1275"/>
    </row>
    <row r="1103" spans="1:41" ht="18.75" hidden="1" customHeight="1">
      <c r="A1103" s="135" t="s">
        <v>196</v>
      </c>
      <c r="B1103" s="135" t="s">
        <v>132</v>
      </c>
      <c r="C1103" s="135" t="s">
        <v>196</v>
      </c>
      <c r="D1103" s="135" t="s">
        <v>196</v>
      </c>
      <c r="E1103" s="135" t="s">
        <v>196</v>
      </c>
      <c r="F1103" s="135" t="s">
        <v>132</v>
      </c>
      <c r="G1103" s="135" t="s">
        <v>196</v>
      </c>
      <c r="H1103" s="135" t="s">
        <v>196</v>
      </c>
      <c r="I1103" s="135" t="s">
        <v>196</v>
      </c>
      <c r="J1103" s="176"/>
      <c r="K1103" s="177"/>
      <c r="L1103" s="178"/>
      <c r="M1103" s="179"/>
      <c r="N1103" s="191"/>
      <c r="O1103" s="179"/>
      <c r="P1103" s="160"/>
      <c r="Q1103" s="1265"/>
      <c r="R1103" s="237" t="s">
        <v>98</v>
      </c>
      <c r="S1103" s="199" t="s">
        <v>351</v>
      </c>
      <c r="T1103" s="238"/>
      <c r="U1103" s="266"/>
      <c r="V1103" s="239" t="s">
        <v>98</v>
      </c>
      <c r="W1103" s="199" t="s">
        <v>283</v>
      </c>
      <c r="X1103" s="244"/>
      <c r="Y1103" s="244"/>
      <c r="Z1103" s="244"/>
      <c r="AA1103" s="244"/>
      <c r="AB1103" s="244"/>
      <c r="AC1103" s="244"/>
      <c r="AD1103" s="244"/>
      <c r="AE1103" s="244"/>
      <c r="AF1103" s="244"/>
      <c r="AG1103" s="245"/>
      <c r="AH1103" s="150" t="s">
        <v>98</v>
      </c>
      <c r="AI1103" s="158" t="s">
        <v>224</v>
      </c>
      <c r="AJ1103" s="189"/>
      <c r="AK1103" s="190"/>
      <c r="AL1103" s="1276"/>
      <c r="AM1103" s="1277"/>
      <c r="AN1103" s="1277"/>
      <c r="AO1103" s="1278"/>
    </row>
    <row r="1104" spans="1:41" ht="18.75" hidden="1" customHeight="1">
      <c r="A1104" s="135" t="s">
        <v>196</v>
      </c>
      <c r="B1104" s="135" t="s">
        <v>132</v>
      </c>
      <c r="C1104" s="135" t="s">
        <v>196</v>
      </c>
      <c r="D1104" s="135" t="s">
        <v>196</v>
      </c>
      <c r="E1104" s="135" t="s">
        <v>196</v>
      </c>
      <c r="F1104" s="135" t="s">
        <v>132</v>
      </c>
      <c r="G1104" s="135" t="s">
        <v>196</v>
      </c>
      <c r="H1104" s="135" t="s">
        <v>196</v>
      </c>
      <c r="I1104" s="135" t="s">
        <v>196</v>
      </c>
      <c r="J1104" s="176"/>
      <c r="K1104" s="177"/>
      <c r="L1104" s="178"/>
      <c r="M1104" s="179"/>
      <c r="N1104" s="191"/>
      <c r="O1104" s="179"/>
      <c r="P1104" s="160"/>
      <c r="Q1104" s="1263" t="s">
        <v>216</v>
      </c>
      <c r="R1104" s="205" t="s">
        <v>98</v>
      </c>
      <c r="S1104" s="206" t="s">
        <v>217</v>
      </c>
      <c r="T1104" s="206"/>
      <c r="U1104" s="249"/>
      <c r="V1104" s="210" t="s">
        <v>98</v>
      </c>
      <c r="W1104" s="206" t="s">
        <v>316</v>
      </c>
      <c r="X1104" s="206"/>
      <c r="Y1104" s="249"/>
      <c r="Z1104" s="210" t="s">
        <v>98</v>
      </c>
      <c r="AA1104" s="241" t="s">
        <v>352</v>
      </c>
      <c r="AB1104" s="241"/>
      <c r="AC1104" s="241"/>
      <c r="AD1104" s="202"/>
      <c r="AE1104" s="249"/>
      <c r="AF1104" s="241"/>
      <c r="AG1104" s="203"/>
      <c r="AH1104" s="194"/>
      <c r="AI1104" s="189"/>
      <c r="AJ1104" s="189"/>
      <c r="AK1104" s="190"/>
      <c r="AL1104" s="1276"/>
      <c r="AM1104" s="1277"/>
      <c r="AN1104" s="1277"/>
      <c r="AO1104" s="1278"/>
    </row>
    <row r="1105" spans="1:41" ht="18.75" hidden="1" customHeight="1">
      <c r="A1105" s="135" t="s">
        <v>196</v>
      </c>
      <c r="B1105" s="135" t="s">
        <v>132</v>
      </c>
      <c r="C1105" s="135" t="s">
        <v>196</v>
      </c>
      <c r="D1105" s="135" t="s">
        <v>196</v>
      </c>
      <c r="E1105" s="135" t="s">
        <v>196</v>
      </c>
      <c r="F1105" s="135" t="s">
        <v>132</v>
      </c>
      <c r="G1105" s="135" t="s">
        <v>196</v>
      </c>
      <c r="H1105" s="135" t="s">
        <v>196</v>
      </c>
      <c r="I1105" s="135" t="s">
        <v>196</v>
      </c>
      <c r="J1105" s="176"/>
      <c r="K1105" s="177"/>
      <c r="L1105" s="178"/>
      <c r="M1105" s="179"/>
      <c r="N1105" s="191"/>
      <c r="O1105" s="179"/>
      <c r="P1105" s="160"/>
      <c r="Q1105" s="1265"/>
      <c r="R1105" s="237" t="s">
        <v>98</v>
      </c>
      <c r="S1105" s="244" t="s">
        <v>353</v>
      </c>
      <c r="T1105" s="244"/>
      <c r="U1105" s="244"/>
      <c r="V1105" s="239" t="s">
        <v>98</v>
      </c>
      <c r="W1105" s="244" t="s">
        <v>354</v>
      </c>
      <c r="X1105" s="266"/>
      <c r="Y1105" s="244"/>
      <c r="Z1105" s="244"/>
      <c r="AA1105" s="266"/>
      <c r="AB1105" s="244"/>
      <c r="AC1105" s="244"/>
      <c r="AD1105" s="250"/>
      <c r="AE1105" s="266"/>
      <c r="AF1105" s="244"/>
      <c r="AG1105" s="257"/>
      <c r="AH1105" s="194"/>
      <c r="AI1105" s="189"/>
      <c r="AJ1105" s="189"/>
      <c r="AK1105" s="190"/>
      <c r="AL1105" s="1276"/>
      <c r="AM1105" s="1277"/>
      <c r="AN1105" s="1277"/>
      <c r="AO1105" s="1278"/>
    </row>
    <row r="1106" spans="1:41" ht="19.5" hidden="1" customHeight="1">
      <c r="A1106" s="135" t="s">
        <v>196</v>
      </c>
      <c r="B1106" s="135" t="s">
        <v>132</v>
      </c>
      <c r="C1106" s="135" t="s">
        <v>196</v>
      </c>
      <c r="D1106" s="135" t="s">
        <v>196</v>
      </c>
      <c r="E1106" s="135" t="s">
        <v>196</v>
      </c>
      <c r="F1106" s="135" t="s">
        <v>132</v>
      </c>
      <c r="G1106" s="135" t="s">
        <v>196</v>
      </c>
      <c r="H1106" s="135" t="s">
        <v>196</v>
      </c>
      <c r="I1106" s="135" t="s">
        <v>196</v>
      </c>
      <c r="J1106" s="176"/>
      <c r="K1106" s="177"/>
      <c r="L1106" s="178"/>
      <c r="M1106" s="179"/>
      <c r="N1106" s="160"/>
      <c r="O1106" s="180"/>
      <c r="P1106" s="191"/>
      <c r="Q1106" s="192" t="s">
        <v>225</v>
      </c>
      <c r="R1106" s="182" t="s">
        <v>98</v>
      </c>
      <c r="S1106" s="183" t="s">
        <v>222</v>
      </c>
      <c r="T1106" s="184"/>
      <c r="U1106" s="185"/>
      <c r="V1106" s="186" t="s">
        <v>98</v>
      </c>
      <c r="W1106" s="183" t="s">
        <v>226</v>
      </c>
      <c r="X1106" s="186"/>
      <c r="Y1106" s="183"/>
      <c r="Z1106" s="187"/>
      <c r="AA1106" s="187"/>
      <c r="AB1106" s="187"/>
      <c r="AC1106" s="187"/>
      <c r="AD1106" s="187"/>
      <c r="AE1106" s="187"/>
      <c r="AF1106" s="187"/>
      <c r="AG1106" s="193"/>
      <c r="AH1106" s="189"/>
      <c r="AI1106" s="189"/>
      <c r="AJ1106" s="189"/>
      <c r="AK1106" s="190"/>
      <c r="AL1106" s="1276"/>
      <c r="AM1106" s="1277"/>
      <c r="AN1106" s="1277"/>
      <c r="AO1106" s="1278"/>
    </row>
    <row r="1107" spans="1:41" ht="19.5" hidden="1" customHeight="1">
      <c r="A1107" s="135" t="s">
        <v>196</v>
      </c>
      <c r="B1107" s="135" t="s">
        <v>132</v>
      </c>
      <c r="C1107" s="135" t="s">
        <v>196</v>
      </c>
      <c r="D1107" s="135" t="s">
        <v>196</v>
      </c>
      <c r="E1107" s="135" t="s">
        <v>196</v>
      </c>
      <c r="F1107" s="135" t="s">
        <v>132</v>
      </c>
      <c r="G1107" s="135" t="s">
        <v>196</v>
      </c>
      <c r="H1107" s="135" t="s">
        <v>196</v>
      </c>
      <c r="I1107" s="135" t="s">
        <v>196</v>
      </c>
      <c r="J1107" s="176"/>
      <c r="K1107" s="177"/>
      <c r="L1107" s="178"/>
      <c r="M1107" s="179"/>
      <c r="N1107" s="160"/>
      <c r="O1107" s="180"/>
      <c r="P1107" s="191"/>
      <c r="Q1107" s="192" t="s">
        <v>227</v>
      </c>
      <c r="R1107" s="182" t="s">
        <v>98</v>
      </c>
      <c r="S1107" s="183" t="s">
        <v>222</v>
      </c>
      <c r="T1107" s="184"/>
      <c r="U1107" s="185"/>
      <c r="V1107" s="186" t="s">
        <v>98</v>
      </c>
      <c r="W1107" s="183" t="s">
        <v>226</v>
      </c>
      <c r="X1107" s="186"/>
      <c r="Y1107" s="183"/>
      <c r="Z1107" s="187"/>
      <c r="AA1107" s="187"/>
      <c r="AB1107" s="187"/>
      <c r="AC1107" s="187"/>
      <c r="AD1107" s="187"/>
      <c r="AE1107" s="187"/>
      <c r="AF1107" s="187"/>
      <c r="AG1107" s="193"/>
      <c r="AH1107" s="189"/>
      <c r="AI1107" s="189"/>
      <c r="AJ1107" s="189"/>
      <c r="AK1107" s="190"/>
      <c r="AL1107" s="1276"/>
      <c r="AM1107" s="1277"/>
      <c r="AN1107" s="1277"/>
      <c r="AO1107" s="1278"/>
    </row>
    <row r="1108" spans="1:41" ht="18.75" hidden="1" customHeight="1">
      <c r="A1108" s="135" t="s">
        <v>196</v>
      </c>
      <c r="B1108" s="135" t="s">
        <v>132</v>
      </c>
      <c r="C1108" s="135" t="s">
        <v>196</v>
      </c>
      <c r="D1108" s="135" t="s">
        <v>196</v>
      </c>
      <c r="E1108" s="135" t="s">
        <v>196</v>
      </c>
      <c r="F1108" s="135" t="s">
        <v>132</v>
      </c>
      <c r="G1108" s="135" t="s">
        <v>196</v>
      </c>
      <c r="H1108" s="135" t="s">
        <v>196</v>
      </c>
      <c r="I1108" s="135" t="s">
        <v>196</v>
      </c>
      <c r="J1108" s="176"/>
      <c r="K1108" s="177"/>
      <c r="L1108" s="178"/>
      <c r="M1108" s="179"/>
      <c r="N1108" s="191"/>
      <c r="O1108" s="179"/>
      <c r="P1108" s="160"/>
      <c r="Q1108" s="198" t="s">
        <v>356</v>
      </c>
      <c r="R1108" s="182" t="s">
        <v>98</v>
      </c>
      <c r="S1108" s="183" t="s">
        <v>282</v>
      </c>
      <c r="T1108" s="184"/>
      <c r="U1108" s="185"/>
      <c r="V1108" s="186" t="s">
        <v>98</v>
      </c>
      <c r="W1108" s="183" t="s">
        <v>358</v>
      </c>
      <c r="X1108" s="187"/>
      <c r="Y1108" s="187"/>
      <c r="Z1108" s="187"/>
      <c r="AA1108" s="187"/>
      <c r="AB1108" s="187"/>
      <c r="AC1108" s="187"/>
      <c r="AD1108" s="187"/>
      <c r="AE1108" s="187"/>
      <c r="AF1108" s="187"/>
      <c r="AG1108" s="193"/>
      <c r="AH1108" s="194"/>
      <c r="AI1108" s="189"/>
      <c r="AJ1108" s="189"/>
      <c r="AK1108" s="190"/>
      <c r="AL1108" s="1276"/>
      <c r="AM1108" s="1277"/>
      <c r="AN1108" s="1277"/>
      <c r="AO1108" s="1278"/>
    </row>
    <row r="1109" spans="1:41" ht="18.75" hidden="1" customHeight="1">
      <c r="A1109" s="135" t="s">
        <v>196</v>
      </c>
      <c r="B1109" s="135" t="s">
        <v>132</v>
      </c>
      <c r="C1109" s="135" t="s">
        <v>196</v>
      </c>
      <c r="D1109" s="135" t="s">
        <v>196</v>
      </c>
      <c r="E1109" s="135" t="s">
        <v>196</v>
      </c>
      <c r="F1109" s="135" t="s">
        <v>132</v>
      </c>
      <c r="G1109" s="135" t="s">
        <v>196</v>
      </c>
      <c r="H1109" s="135" t="s">
        <v>196</v>
      </c>
      <c r="I1109" s="135" t="s">
        <v>196</v>
      </c>
      <c r="J1109" s="176"/>
      <c r="K1109" s="177"/>
      <c r="L1109" s="178"/>
      <c r="M1109" s="179"/>
      <c r="N1109" s="191"/>
      <c r="O1109" s="179"/>
      <c r="P1109" s="160"/>
      <c r="Q1109" s="198" t="s">
        <v>359</v>
      </c>
      <c r="R1109" s="182" t="s">
        <v>98</v>
      </c>
      <c r="S1109" s="183" t="s">
        <v>282</v>
      </c>
      <c r="T1109" s="184"/>
      <c r="U1109" s="185"/>
      <c r="V1109" s="186" t="s">
        <v>98</v>
      </c>
      <c r="W1109" s="183" t="s">
        <v>358</v>
      </c>
      <c r="X1109" s="187"/>
      <c r="Y1109" s="187"/>
      <c r="Z1109" s="187"/>
      <c r="AA1109" s="187"/>
      <c r="AB1109" s="187"/>
      <c r="AC1109" s="187"/>
      <c r="AD1109" s="187"/>
      <c r="AE1109" s="187"/>
      <c r="AF1109" s="187"/>
      <c r="AG1109" s="193"/>
      <c r="AH1109" s="194"/>
      <c r="AI1109" s="189"/>
      <c r="AJ1109" s="189"/>
      <c r="AK1109" s="190"/>
      <c r="AL1109" s="1276"/>
      <c r="AM1109" s="1277"/>
      <c r="AN1109" s="1277"/>
      <c r="AO1109" s="1278"/>
    </row>
    <row r="1110" spans="1:41" ht="18.75" hidden="1" customHeight="1">
      <c r="A1110" s="135" t="s">
        <v>196</v>
      </c>
      <c r="B1110" s="135" t="s">
        <v>132</v>
      </c>
      <c r="C1110" s="135" t="s">
        <v>196</v>
      </c>
      <c r="D1110" s="135" t="s">
        <v>196</v>
      </c>
      <c r="E1110" s="135" t="s">
        <v>196</v>
      </c>
      <c r="F1110" s="135" t="s">
        <v>132</v>
      </c>
      <c r="G1110" s="135" t="s">
        <v>196</v>
      </c>
      <c r="H1110" s="135" t="s">
        <v>196</v>
      </c>
      <c r="I1110" s="135" t="s">
        <v>196</v>
      </c>
      <c r="J1110" s="176"/>
      <c r="K1110" s="177"/>
      <c r="L1110" s="178"/>
      <c r="M1110" s="179"/>
      <c r="N1110" s="191"/>
      <c r="O1110" s="179"/>
      <c r="P1110" s="160"/>
      <c r="Q1110" s="198" t="s">
        <v>487</v>
      </c>
      <c r="R1110" s="182" t="s">
        <v>98</v>
      </c>
      <c r="S1110" s="183" t="s">
        <v>217</v>
      </c>
      <c r="T1110" s="184"/>
      <c r="U1110" s="186" t="s">
        <v>98</v>
      </c>
      <c r="V1110" s="183" t="s">
        <v>232</v>
      </c>
      <c r="W1110" s="187"/>
      <c r="X1110" s="187"/>
      <c r="Y1110" s="187"/>
      <c r="Z1110" s="187"/>
      <c r="AA1110" s="187"/>
      <c r="AB1110" s="187"/>
      <c r="AC1110" s="187"/>
      <c r="AD1110" s="187"/>
      <c r="AE1110" s="187"/>
      <c r="AF1110" s="187"/>
      <c r="AG1110" s="193"/>
      <c r="AH1110" s="194"/>
      <c r="AI1110" s="189"/>
      <c r="AJ1110" s="189"/>
      <c r="AK1110" s="190"/>
      <c r="AL1110" s="1276"/>
      <c r="AM1110" s="1277"/>
      <c r="AN1110" s="1277"/>
      <c r="AO1110" s="1278"/>
    </row>
    <row r="1111" spans="1:41" ht="18.75" hidden="1" customHeight="1">
      <c r="A1111" s="135" t="s">
        <v>196</v>
      </c>
      <c r="B1111" s="135" t="s">
        <v>132</v>
      </c>
      <c r="C1111" s="135" t="s">
        <v>196</v>
      </c>
      <c r="D1111" s="135" t="s">
        <v>196</v>
      </c>
      <c r="E1111" s="135" t="s">
        <v>196</v>
      </c>
      <c r="F1111" s="135" t="s">
        <v>132</v>
      </c>
      <c r="G1111" s="135" t="s">
        <v>196</v>
      </c>
      <c r="H1111" s="135" t="s">
        <v>196</v>
      </c>
      <c r="I1111" s="135" t="s">
        <v>196</v>
      </c>
      <c r="J1111" s="176"/>
      <c r="K1111" s="177"/>
      <c r="L1111" s="178"/>
      <c r="M1111" s="179"/>
      <c r="N1111" s="191"/>
      <c r="O1111" s="179"/>
      <c r="P1111" s="160"/>
      <c r="Q1111" s="198" t="s">
        <v>406</v>
      </c>
      <c r="R1111" s="182" t="s">
        <v>98</v>
      </c>
      <c r="S1111" s="183" t="s">
        <v>285</v>
      </c>
      <c r="T1111" s="184"/>
      <c r="U1111" s="185"/>
      <c r="V1111" s="186" t="s">
        <v>98</v>
      </c>
      <c r="W1111" s="183" t="s">
        <v>286</v>
      </c>
      <c r="X1111" s="187"/>
      <c r="Y1111" s="187"/>
      <c r="Z1111" s="187"/>
      <c r="AA1111" s="187"/>
      <c r="AB1111" s="187"/>
      <c r="AC1111" s="187"/>
      <c r="AD1111" s="187"/>
      <c r="AE1111" s="187"/>
      <c r="AF1111" s="187"/>
      <c r="AG1111" s="193"/>
      <c r="AH1111" s="194"/>
      <c r="AI1111" s="189"/>
      <c r="AJ1111" s="189"/>
      <c r="AK1111" s="190"/>
      <c r="AL1111" s="1276"/>
      <c r="AM1111" s="1277"/>
      <c r="AN1111" s="1277"/>
      <c r="AO1111" s="1278"/>
    </row>
    <row r="1112" spans="1:41" ht="19.5" hidden="1" customHeight="1">
      <c r="A1112" s="135" t="s">
        <v>196</v>
      </c>
      <c r="B1112" s="135" t="s">
        <v>132</v>
      </c>
      <c r="C1112" s="135" t="s">
        <v>196</v>
      </c>
      <c r="D1112" s="135" t="s">
        <v>196</v>
      </c>
      <c r="E1112" s="135" t="s">
        <v>196</v>
      </c>
      <c r="F1112" s="135" t="s">
        <v>132</v>
      </c>
      <c r="G1112" s="135" t="s">
        <v>196</v>
      </c>
      <c r="H1112" s="135" t="s">
        <v>196</v>
      </c>
      <c r="I1112" s="135" t="s">
        <v>196</v>
      </c>
      <c r="J1112" s="176"/>
      <c r="K1112" s="177"/>
      <c r="L1112" s="178"/>
      <c r="M1112" s="179"/>
      <c r="N1112" s="160"/>
      <c r="O1112" s="180"/>
      <c r="P1112" s="191"/>
      <c r="Q1112" s="192" t="s">
        <v>50</v>
      </c>
      <c r="R1112" s="182" t="s">
        <v>98</v>
      </c>
      <c r="S1112" s="183" t="s">
        <v>217</v>
      </c>
      <c r="T1112" s="183"/>
      <c r="U1112" s="186" t="s">
        <v>98</v>
      </c>
      <c r="V1112" s="183" t="s">
        <v>232</v>
      </c>
      <c r="W1112" s="183"/>
      <c r="X1112" s="187"/>
      <c r="Y1112" s="183"/>
      <c r="Z1112" s="187"/>
      <c r="AA1112" s="187"/>
      <c r="AB1112" s="187"/>
      <c r="AC1112" s="187"/>
      <c r="AD1112" s="187"/>
      <c r="AE1112" s="187"/>
      <c r="AF1112" s="187"/>
      <c r="AG1112" s="193"/>
      <c r="AH1112" s="189"/>
      <c r="AI1112" s="189"/>
      <c r="AJ1112" s="189"/>
      <c r="AK1112" s="190"/>
      <c r="AL1112" s="1276"/>
      <c r="AM1112" s="1277"/>
      <c r="AN1112" s="1277"/>
      <c r="AO1112" s="1278"/>
    </row>
    <row r="1113" spans="1:41" ht="18.75" hidden="1" customHeight="1">
      <c r="A1113" s="135" t="s">
        <v>196</v>
      </c>
      <c r="B1113" s="135" t="s">
        <v>132</v>
      </c>
      <c r="C1113" s="135" t="s">
        <v>196</v>
      </c>
      <c r="D1113" s="135" t="s">
        <v>196</v>
      </c>
      <c r="E1113" s="135" t="s">
        <v>196</v>
      </c>
      <c r="F1113" s="135" t="s">
        <v>132</v>
      </c>
      <c r="G1113" s="135" t="s">
        <v>196</v>
      </c>
      <c r="H1113" s="135" t="s">
        <v>196</v>
      </c>
      <c r="I1113" s="135" t="s">
        <v>196</v>
      </c>
      <c r="J1113" s="176"/>
      <c r="K1113" s="177"/>
      <c r="L1113" s="178"/>
      <c r="M1113" s="179"/>
      <c r="N1113" s="191"/>
      <c r="O1113" s="157"/>
      <c r="P1113" s="160"/>
      <c r="Q1113" s="198" t="s">
        <v>309</v>
      </c>
      <c r="R1113" s="182" t="s">
        <v>98</v>
      </c>
      <c r="S1113" s="183" t="s">
        <v>217</v>
      </c>
      <c r="T1113" s="184"/>
      <c r="U1113" s="186" t="s">
        <v>98</v>
      </c>
      <c r="V1113" s="183" t="s">
        <v>232</v>
      </c>
      <c r="W1113" s="187"/>
      <c r="X1113" s="187"/>
      <c r="Y1113" s="187"/>
      <c r="Z1113" s="187"/>
      <c r="AA1113" s="187"/>
      <c r="AB1113" s="187"/>
      <c r="AC1113" s="187"/>
      <c r="AD1113" s="187"/>
      <c r="AE1113" s="187"/>
      <c r="AF1113" s="187"/>
      <c r="AG1113" s="193"/>
      <c r="AH1113" s="194"/>
      <c r="AI1113" s="189"/>
      <c r="AJ1113" s="189"/>
      <c r="AK1113" s="190"/>
      <c r="AL1113" s="1276"/>
      <c r="AM1113" s="1277"/>
      <c r="AN1113" s="1277"/>
      <c r="AO1113" s="1278"/>
    </row>
    <row r="1114" spans="1:41" ht="18.75" hidden="1" customHeight="1">
      <c r="A1114" s="135" t="s">
        <v>196</v>
      </c>
      <c r="B1114" s="135" t="s">
        <v>132</v>
      </c>
      <c r="C1114" s="135" t="s">
        <v>196</v>
      </c>
      <c r="D1114" s="135" t="s">
        <v>196</v>
      </c>
      <c r="E1114" s="135" t="s">
        <v>196</v>
      </c>
      <c r="F1114" s="135" t="s">
        <v>132</v>
      </c>
      <c r="G1114" s="135" t="s">
        <v>196</v>
      </c>
      <c r="H1114" s="135" t="s">
        <v>196</v>
      </c>
      <c r="I1114" s="135" t="s">
        <v>196</v>
      </c>
      <c r="J1114" s="157"/>
      <c r="K1114" s="177"/>
      <c r="L1114" s="178"/>
      <c r="M1114" s="157"/>
      <c r="N1114" s="191"/>
      <c r="O1114" s="157"/>
      <c r="P1114" s="160"/>
      <c r="Q1114" s="198" t="s">
        <v>56</v>
      </c>
      <c r="R1114" s="182" t="s">
        <v>98</v>
      </c>
      <c r="S1114" s="183" t="s">
        <v>217</v>
      </c>
      <c r="T1114" s="183"/>
      <c r="U1114" s="186" t="s">
        <v>98</v>
      </c>
      <c r="V1114" s="183" t="s">
        <v>229</v>
      </c>
      <c r="W1114" s="183"/>
      <c r="X1114" s="186" t="s">
        <v>98</v>
      </c>
      <c r="Y1114" s="183" t="s">
        <v>230</v>
      </c>
      <c r="Z1114" s="187"/>
      <c r="AA1114" s="187"/>
      <c r="AB1114" s="187"/>
      <c r="AC1114" s="187"/>
      <c r="AD1114" s="187"/>
      <c r="AE1114" s="187"/>
      <c r="AF1114" s="187"/>
      <c r="AG1114" s="193"/>
      <c r="AH1114" s="194"/>
      <c r="AI1114" s="189"/>
      <c r="AJ1114" s="189"/>
      <c r="AK1114" s="190"/>
      <c r="AL1114" s="1276"/>
      <c r="AM1114" s="1277"/>
      <c r="AN1114" s="1277"/>
      <c r="AO1114" s="1278"/>
    </row>
    <row r="1115" spans="1:41" ht="18.75" hidden="1" customHeight="1">
      <c r="A1115" s="135" t="s">
        <v>196</v>
      </c>
      <c r="B1115" s="135" t="s">
        <v>132</v>
      </c>
      <c r="C1115" s="135" t="s">
        <v>196</v>
      </c>
      <c r="D1115" s="135" t="s">
        <v>196</v>
      </c>
      <c r="E1115" s="135" t="s">
        <v>196</v>
      </c>
      <c r="F1115" s="135" t="s">
        <v>132</v>
      </c>
      <c r="G1115" s="135" t="s">
        <v>196</v>
      </c>
      <c r="H1115" s="135" t="s">
        <v>196</v>
      </c>
      <c r="I1115" s="135" t="s">
        <v>196</v>
      </c>
      <c r="J1115" s="176"/>
      <c r="K1115" s="177"/>
      <c r="L1115" s="178"/>
      <c r="M1115" s="179"/>
      <c r="N1115" s="191"/>
      <c r="O1115" s="157" t="s">
        <v>98</v>
      </c>
      <c r="P1115" s="160" t="s">
        <v>501</v>
      </c>
      <c r="Q1115" s="1263" t="s">
        <v>470</v>
      </c>
      <c r="R1115" s="205" t="s">
        <v>98</v>
      </c>
      <c r="S1115" s="206" t="s">
        <v>334</v>
      </c>
      <c r="T1115" s="206"/>
      <c r="U1115" s="202"/>
      <c r="V1115" s="202"/>
      <c r="W1115" s="202"/>
      <c r="X1115" s="202"/>
      <c r="Y1115" s="210" t="s">
        <v>98</v>
      </c>
      <c r="Z1115" s="206" t="s">
        <v>335</v>
      </c>
      <c r="AA1115" s="202"/>
      <c r="AB1115" s="202"/>
      <c r="AC1115" s="202"/>
      <c r="AD1115" s="202"/>
      <c r="AE1115" s="202"/>
      <c r="AF1115" s="202"/>
      <c r="AG1115" s="203"/>
      <c r="AH1115" s="194"/>
      <c r="AI1115" s="189"/>
      <c r="AJ1115" s="189"/>
      <c r="AK1115" s="190"/>
      <c r="AL1115" s="1276"/>
      <c r="AM1115" s="1277"/>
      <c r="AN1115" s="1277"/>
      <c r="AO1115" s="1278"/>
    </row>
    <row r="1116" spans="1:41" ht="18.75" hidden="1" customHeight="1">
      <c r="A1116" s="135" t="s">
        <v>196</v>
      </c>
      <c r="B1116" s="135" t="s">
        <v>132</v>
      </c>
      <c r="C1116" s="135" t="s">
        <v>196</v>
      </c>
      <c r="D1116" s="135" t="s">
        <v>196</v>
      </c>
      <c r="E1116" s="135" t="s">
        <v>196</v>
      </c>
      <c r="F1116" s="135" t="s">
        <v>132</v>
      </c>
      <c r="G1116" s="135" t="s">
        <v>196</v>
      </c>
      <c r="H1116" s="135" t="s">
        <v>196</v>
      </c>
      <c r="I1116" s="135" t="s">
        <v>196</v>
      </c>
      <c r="J1116" s="157" t="s">
        <v>98</v>
      </c>
      <c r="K1116" s="177" t="s">
        <v>499</v>
      </c>
      <c r="L1116" s="178" t="s">
        <v>490</v>
      </c>
      <c r="M1116" s="157" t="s">
        <v>98</v>
      </c>
      <c r="N1116" s="191" t="s">
        <v>502</v>
      </c>
      <c r="O1116" s="157" t="s">
        <v>98</v>
      </c>
      <c r="P1116" s="160" t="s">
        <v>381</v>
      </c>
      <c r="Q1116" s="1265"/>
      <c r="R1116" s="237" t="s">
        <v>98</v>
      </c>
      <c r="S1116" s="199" t="s">
        <v>367</v>
      </c>
      <c r="T1116" s="250"/>
      <c r="U1116" s="250"/>
      <c r="V1116" s="250"/>
      <c r="W1116" s="250"/>
      <c r="X1116" s="250"/>
      <c r="Y1116" s="250"/>
      <c r="Z1116" s="244"/>
      <c r="AA1116" s="250"/>
      <c r="AB1116" s="250"/>
      <c r="AC1116" s="250"/>
      <c r="AD1116" s="250"/>
      <c r="AE1116" s="250"/>
      <c r="AF1116" s="250"/>
      <c r="AG1116" s="257"/>
      <c r="AH1116" s="194"/>
      <c r="AI1116" s="189"/>
      <c r="AJ1116" s="189"/>
      <c r="AK1116" s="190"/>
      <c r="AL1116" s="1276"/>
      <c r="AM1116" s="1277"/>
      <c r="AN1116" s="1277"/>
      <c r="AO1116" s="1278"/>
    </row>
    <row r="1117" spans="1:41" ht="18.75" hidden="1" customHeight="1">
      <c r="A1117" s="135" t="s">
        <v>196</v>
      </c>
      <c r="B1117" s="135" t="s">
        <v>132</v>
      </c>
      <c r="C1117" s="135" t="s">
        <v>196</v>
      </c>
      <c r="D1117" s="135" t="s">
        <v>196</v>
      </c>
      <c r="E1117" s="135" t="s">
        <v>196</v>
      </c>
      <c r="F1117" s="135" t="s">
        <v>132</v>
      </c>
      <c r="G1117" s="135" t="s">
        <v>196</v>
      </c>
      <c r="H1117" s="135" t="s">
        <v>196</v>
      </c>
      <c r="I1117" s="135" t="s">
        <v>196</v>
      </c>
      <c r="J1117" s="176"/>
      <c r="K1117" s="177"/>
      <c r="L1117" s="178"/>
      <c r="M1117" s="179"/>
      <c r="N1117" s="191"/>
      <c r="O1117" s="157" t="s">
        <v>98</v>
      </c>
      <c r="P1117" s="160" t="s">
        <v>382</v>
      </c>
      <c r="Q1117" s="1263" t="s">
        <v>341</v>
      </c>
      <c r="R1117" s="205" t="s">
        <v>98</v>
      </c>
      <c r="S1117" s="206" t="s">
        <v>368</v>
      </c>
      <c r="T1117" s="248"/>
      <c r="U1117" s="249"/>
      <c r="V1117" s="210" t="s">
        <v>98</v>
      </c>
      <c r="W1117" s="206" t="s">
        <v>369</v>
      </c>
      <c r="X1117" s="202"/>
      <c r="Y1117" s="202"/>
      <c r="Z1117" s="210" t="s">
        <v>98</v>
      </c>
      <c r="AA1117" s="206" t="s">
        <v>370</v>
      </c>
      <c r="AB1117" s="202"/>
      <c r="AC1117" s="202"/>
      <c r="AD1117" s="202"/>
      <c r="AE1117" s="202"/>
      <c r="AF1117" s="202"/>
      <c r="AG1117" s="203"/>
      <c r="AH1117" s="194"/>
      <c r="AI1117" s="189"/>
      <c r="AJ1117" s="189"/>
      <c r="AK1117" s="190"/>
      <c r="AL1117" s="1276"/>
      <c r="AM1117" s="1277"/>
      <c r="AN1117" s="1277"/>
      <c r="AO1117" s="1278"/>
    </row>
    <row r="1118" spans="1:41" ht="18.75" hidden="1" customHeight="1">
      <c r="A1118" s="135" t="s">
        <v>196</v>
      </c>
      <c r="B1118" s="135" t="s">
        <v>132</v>
      </c>
      <c r="C1118" s="135" t="s">
        <v>196</v>
      </c>
      <c r="D1118" s="135" t="s">
        <v>196</v>
      </c>
      <c r="E1118" s="135" t="s">
        <v>196</v>
      </c>
      <c r="F1118" s="135" t="s">
        <v>132</v>
      </c>
      <c r="G1118" s="135" t="s">
        <v>196</v>
      </c>
      <c r="H1118" s="135" t="s">
        <v>196</v>
      </c>
      <c r="I1118" s="135" t="s">
        <v>196</v>
      </c>
      <c r="J1118" s="157"/>
      <c r="K1118" s="177"/>
      <c r="L1118" s="178"/>
      <c r="M1118" s="157"/>
      <c r="N1118" s="191"/>
      <c r="O1118" s="157"/>
      <c r="P1118" s="160"/>
      <c r="Q1118" s="1265"/>
      <c r="R1118" s="237" t="s">
        <v>98</v>
      </c>
      <c r="S1118" s="199" t="s">
        <v>371</v>
      </c>
      <c r="T1118" s="250"/>
      <c r="U1118" s="250"/>
      <c r="V1118" s="250"/>
      <c r="W1118" s="250"/>
      <c r="X1118" s="250"/>
      <c r="Y1118" s="250"/>
      <c r="Z1118" s="239" t="s">
        <v>98</v>
      </c>
      <c r="AA1118" s="199" t="s">
        <v>372</v>
      </c>
      <c r="AB1118" s="244"/>
      <c r="AC1118" s="250"/>
      <c r="AD1118" s="250"/>
      <c r="AE1118" s="250"/>
      <c r="AF1118" s="250"/>
      <c r="AG1118" s="257"/>
      <c r="AH1118" s="194"/>
      <c r="AI1118" s="189"/>
      <c r="AJ1118" s="189"/>
      <c r="AK1118" s="190"/>
      <c r="AL1118" s="1276"/>
      <c r="AM1118" s="1277"/>
      <c r="AN1118" s="1277"/>
      <c r="AO1118" s="1278"/>
    </row>
    <row r="1119" spans="1:41" ht="18.75" hidden="1" customHeight="1">
      <c r="A1119" s="135" t="s">
        <v>196</v>
      </c>
      <c r="B1119" s="135" t="s">
        <v>132</v>
      </c>
      <c r="C1119" s="135" t="s">
        <v>196</v>
      </c>
      <c r="D1119" s="135" t="s">
        <v>196</v>
      </c>
      <c r="E1119" s="135" t="s">
        <v>196</v>
      </c>
      <c r="F1119" s="135" t="s">
        <v>132</v>
      </c>
      <c r="G1119" s="135" t="s">
        <v>196</v>
      </c>
      <c r="H1119" s="135" t="s">
        <v>196</v>
      </c>
      <c r="I1119" s="135" t="s">
        <v>196</v>
      </c>
      <c r="J1119" s="176"/>
      <c r="K1119" s="177"/>
      <c r="L1119" s="178"/>
      <c r="M1119" s="179"/>
      <c r="N1119" s="191"/>
      <c r="O1119" s="157"/>
      <c r="P1119" s="160"/>
      <c r="Q1119" s="201" t="s">
        <v>255</v>
      </c>
      <c r="R1119" s="182" t="s">
        <v>98</v>
      </c>
      <c r="S1119" s="183" t="s">
        <v>217</v>
      </c>
      <c r="T1119" s="183"/>
      <c r="U1119" s="186" t="s">
        <v>98</v>
      </c>
      <c r="V1119" s="183" t="s">
        <v>229</v>
      </c>
      <c r="W1119" s="183"/>
      <c r="X1119" s="186" t="s">
        <v>98</v>
      </c>
      <c r="Y1119" s="183" t="s">
        <v>230</v>
      </c>
      <c r="Z1119" s="187"/>
      <c r="AA1119" s="187"/>
      <c r="AB1119" s="187"/>
      <c r="AC1119" s="187"/>
      <c r="AD1119" s="202"/>
      <c r="AE1119" s="202"/>
      <c r="AF1119" s="202"/>
      <c r="AG1119" s="203"/>
      <c r="AH1119" s="194"/>
      <c r="AI1119" s="189"/>
      <c r="AJ1119" s="189"/>
      <c r="AK1119" s="190"/>
      <c r="AL1119" s="1276"/>
      <c r="AM1119" s="1277"/>
      <c r="AN1119" s="1277"/>
      <c r="AO1119" s="1278"/>
    </row>
    <row r="1120" spans="1:41" ht="18.75" hidden="1" customHeight="1">
      <c r="A1120" s="135" t="s">
        <v>196</v>
      </c>
      <c r="B1120" s="135" t="s">
        <v>132</v>
      </c>
      <c r="C1120" s="135" t="s">
        <v>196</v>
      </c>
      <c r="D1120" s="135" t="s">
        <v>196</v>
      </c>
      <c r="E1120" s="135" t="s">
        <v>196</v>
      </c>
      <c r="F1120" s="135" t="s">
        <v>132</v>
      </c>
      <c r="G1120" s="135" t="s">
        <v>196</v>
      </c>
      <c r="H1120" s="135" t="s">
        <v>196</v>
      </c>
      <c r="I1120" s="135" t="s">
        <v>196</v>
      </c>
      <c r="J1120" s="176"/>
      <c r="K1120" s="177"/>
      <c r="L1120" s="178"/>
      <c r="M1120" s="179"/>
      <c r="N1120" s="191"/>
      <c r="O1120" s="179"/>
      <c r="P1120" s="160"/>
      <c r="Q1120" s="198" t="s">
        <v>69</v>
      </c>
      <c r="R1120" s="182" t="s">
        <v>98</v>
      </c>
      <c r="S1120" s="183" t="s">
        <v>217</v>
      </c>
      <c r="T1120" s="183"/>
      <c r="U1120" s="186" t="s">
        <v>98</v>
      </c>
      <c r="V1120" s="183" t="s">
        <v>258</v>
      </c>
      <c r="W1120" s="183"/>
      <c r="X1120" s="186" t="s">
        <v>98</v>
      </c>
      <c r="Y1120" s="183" t="s">
        <v>315</v>
      </c>
      <c r="Z1120" s="204"/>
      <c r="AA1120" s="186" t="s">
        <v>98</v>
      </c>
      <c r="AB1120" s="183" t="s">
        <v>259</v>
      </c>
      <c r="AC1120" s="204"/>
      <c r="AD1120" s="204"/>
      <c r="AE1120" s="204"/>
      <c r="AF1120" s="204"/>
      <c r="AG1120" s="247"/>
      <c r="AH1120" s="194"/>
      <c r="AI1120" s="189"/>
      <c r="AJ1120" s="189"/>
      <c r="AK1120" s="190"/>
      <c r="AL1120" s="1276"/>
      <c r="AM1120" s="1277"/>
      <c r="AN1120" s="1277"/>
      <c r="AO1120" s="1278"/>
    </row>
    <row r="1121" spans="1:41" ht="18.75" hidden="1" customHeight="1">
      <c r="A1121" s="135" t="s">
        <v>196</v>
      </c>
      <c r="B1121" s="135" t="s">
        <v>132</v>
      </c>
      <c r="C1121" s="135" t="s">
        <v>196</v>
      </c>
      <c r="D1121" s="135" t="s">
        <v>196</v>
      </c>
      <c r="E1121" s="135" t="s">
        <v>196</v>
      </c>
      <c r="F1121" s="135" t="s">
        <v>132</v>
      </c>
      <c r="G1121" s="135" t="s">
        <v>196</v>
      </c>
      <c r="H1121" s="135" t="s">
        <v>196</v>
      </c>
      <c r="I1121" s="135" t="s">
        <v>196</v>
      </c>
      <c r="J1121" s="176"/>
      <c r="K1121" s="177"/>
      <c r="L1121" s="178"/>
      <c r="M1121" s="179"/>
      <c r="N1121" s="191"/>
      <c r="O1121" s="179"/>
      <c r="P1121" s="160"/>
      <c r="Q1121" s="1257" t="s">
        <v>414</v>
      </c>
      <c r="R1121" s="1291" t="s">
        <v>98</v>
      </c>
      <c r="S1121" s="1292" t="s">
        <v>217</v>
      </c>
      <c r="T1121" s="1292"/>
      <c r="U1121" s="1293" t="s">
        <v>98</v>
      </c>
      <c r="V1121" s="1292" t="s">
        <v>232</v>
      </c>
      <c r="W1121" s="1292"/>
      <c r="X1121" s="241"/>
      <c r="Y1121" s="241"/>
      <c r="Z1121" s="241"/>
      <c r="AA1121" s="241"/>
      <c r="AB1121" s="241"/>
      <c r="AC1121" s="241"/>
      <c r="AD1121" s="241"/>
      <c r="AE1121" s="241"/>
      <c r="AF1121" s="241"/>
      <c r="AG1121" s="242"/>
      <c r="AH1121" s="194"/>
      <c r="AI1121" s="189"/>
      <c r="AJ1121" s="189"/>
      <c r="AK1121" s="190"/>
      <c r="AL1121" s="1276"/>
      <c r="AM1121" s="1277"/>
      <c r="AN1121" s="1277"/>
      <c r="AO1121" s="1278"/>
    </row>
    <row r="1122" spans="1:41" ht="18.75" hidden="1" customHeight="1">
      <c r="A1122" s="135" t="s">
        <v>196</v>
      </c>
      <c r="B1122" s="135" t="s">
        <v>132</v>
      </c>
      <c r="C1122" s="135" t="s">
        <v>196</v>
      </c>
      <c r="D1122" s="135" t="s">
        <v>196</v>
      </c>
      <c r="E1122" s="135" t="s">
        <v>196</v>
      </c>
      <c r="F1122" s="135" t="s">
        <v>132</v>
      </c>
      <c r="G1122" s="135" t="s">
        <v>196</v>
      </c>
      <c r="H1122" s="135" t="s">
        <v>196</v>
      </c>
      <c r="I1122" s="135" t="s">
        <v>196</v>
      </c>
      <c r="J1122" s="176"/>
      <c r="K1122" s="177"/>
      <c r="L1122" s="178"/>
      <c r="M1122" s="179"/>
      <c r="N1122" s="191"/>
      <c r="O1122" s="179"/>
      <c r="P1122" s="160"/>
      <c r="Q1122" s="1279"/>
      <c r="R1122" s="1291"/>
      <c r="S1122" s="1292"/>
      <c r="T1122" s="1292"/>
      <c r="U1122" s="1293"/>
      <c r="V1122" s="1292"/>
      <c r="W1122" s="1292"/>
      <c r="X1122" s="244"/>
      <c r="Y1122" s="244"/>
      <c r="Z1122" s="244"/>
      <c r="AA1122" s="244"/>
      <c r="AB1122" s="244"/>
      <c r="AC1122" s="244"/>
      <c r="AD1122" s="244"/>
      <c r="AE1122" s="244"/>
      <c r="AF1122" s="244"/>
      <c r="AG1122" s="245"/>
      <c r="AH1122" s="194"/>
      <c r="AI1122" s="189"/>
      <c r="AJ1122" s="189"/>
      <c r="AK1122" s="190"/>
      <c r="AL1122" s="1276"/>
      <c r="AM1122" s="1277"/>
      <c r="AN1122" s="1277"/>
      <c r="AO1122" s="1278"/>
    </row>
    <row r="1123" spans="1:41" ht="18.75" hidden="1" customHeight="1">
      <c r="A1123" s="135" t="s">
        <v>196</v>
      </c>
      <c r="B1123" s="135" t="s">
        <v>132</v>
      </c>
      <c r="C1123" s="135" t="s">
        <v>196</v>
      </c>
      <c r="D1123" s="135" t="s">
        <v>196</v>
      </c>
      <c r="E1123" s="135" t="s">
        <v>196</v>
      </c>
      <c r="F1123" s="135" t="s">
        <v>132</v>
      </c>
      <c r="G1123" s="135" t="s">
        <v>196</v>
      </c>
      <c r="H1123" s="135" t="s">
        <v>196</v>
      </c>
      <c r="I1123" s="135" t="s">
        <v>196</v>
      </c>
      <c r="J1123" s="176"/>
      <c r="K1123" s="177"/>
      <c r="L1123" s="178"/>
      <c r="M1123" s="179"/>
      <c r="N1123" s="160"/>
      <c r="O1123" s="180"/>
      <c r="P1123" s="191"/>
      <c r="Q1123" s="1257" t="s">
        <v>260</v>
      </c>
      <c r="R1123" s="205" t="s">
        <v>98</v>
      </c>
      <c r="S1123" s="206" t="s">
        <v>217</v>
      </c>
      <c r="T1123" s="206"/>
      <c r="U1123" s="207"/>
      <c r="V1123" s="208"/>
      <c r="W1123" s="208"/>
      <c r="X1123" s="207"/>
      <c r="Y1123" s="208"/>
      <c r="Z1123" s="209"/>
      <c r="AA1123" s="207"/>
      <c r="AB1123" s="208"/>
      <c r="AC1123" s="209"/>
      <c r="AD1123" s="210" t="s">
        <v>98</v>
      </c>
      <c r="AE1123" s="206" t="s">
        <v>261</v>
      </c>
      <c r="AF1123" s="202"/>
      <c r="AG1123" s="203"/>
      <c r="AH1123" s="189"/>
      <c r="AI1123" s="189"/>
      <c r="AJ1123" s="189"/>
      <c r="AK1123" s="190"/>
      <c r="AL1123" s="1276"/>
      <c r="AM1123" s="1277"/>
      <c r="AN1123" s="1277"/>
      <c r="AO1123" s="1278"/>
    </row>
    <row r="1124" spans="1:41" ht="18.75" hidden="1" customHeight="1">
      <c r="A1124" s="135" t="s">
        <v>196</v>
      </c>
      <c r="B1124" s="135" t="s">
        <v>132</v>
      </c>
      <c r="C1124" s="135" t="s">
        <v>196</v>
      </c>
      <c r="D1124" s="135" t="s">
        <v>196</v>
      </c>
      <c r="E1124" s="135" t="s">
        <v>196</v>
      </c>
      <c r="F1124" s="135" t="s">
        <v>132</v>
      </c>
      <c r="G1124" s="135" t="s">
        <v>196</v>
      </c>
      <c r="H1124" s="135" t="s">
        <v>196</v>
      </c>
      <c r="I1124" s="135" t="s">
        <v>196</v>
      </c>
      <c r="J1124" s="176"/>
      <c r="K1124" s="177"/>
      <c r="L1124" s="178"/>
      <c r="M1124" s="179"/>
      <c r="N1124" s="160"/>
      <c r="O1124" s="180"/>
      <c r="P1124" s="191"/>
      <c r="Q1124" s="1258"/>
      <c r="R1124" s="157" t="s">
        <v>98</v>
      </c>
      <c r="S1124" s="158" t="s">
        <v>262</v>
      </c>
      <c r="T1124" s="158"/>
      <c r="U1124" s="150"/>
      <c r="V1124" s="150" t="s">
        <v>98</v>
      </c>
      <c r="W1124" s="158" t="s">
        <v>263</v>
      </c>
      <c r="X1124" s="150"/>
      <c r="Y1124" s="150"/>
      <c r="Z1124" s="150" t="s">
        <v>98</v>
      </c>
      <c r="AA1124" s="158" t="s">
        <v>264</v>
      </c>
      <c r="AB1124" s="137"/>
      <c r="AC1124" s="158"/>
      <c r="AD1124" s="150" t="s">
        <v>98</v>
      </c>
      <c r="AE1124" s="158" t="s">
        <v>265</v>
      </c>
      <c r="AF1124" s="211"/>
      <c r="AG1124" s="212"/>
      <c r="AH1124" s="189"/>
      <c r="AI1124" s="189"/>
      <c r="AJ1124" s="189"/>
      <c r="AK1124" s="190"/>
      <c r="AL1124" s="1276"/>
      <c r="AM1124" s="1277"/>
      <c r="AN1124" s="1277"/>
      <c r="AO1124" s="1278"/>
    </row>
    <row r="1125" spans="1:41" ht="18.75" hidden="1" customHeight="1">
      <c r="A1125" s="135" t="s">
        <v>196</v>
      </c>
      <c r="B1125" s="135" t="s">
        <v>132</v>
      </c>
      <c r="C1125" s="135" t="s">
        <v>196</v>
      </c>
      <c r="D1125" s="135" t="s">
        <v>196</v>
      </c>
      <c r="E1125" s="135" t="s">
        <v>196</v>
      </c>
      <c r="F1125" s="135" t="s">
        <v>132</v>
      </c>
      <c r="G1125" s="135" t="s">
        <v>196</v>
      </c>
      <c r="H1125" s="135" t="s">
        <v>196</v>
      </c>
      <c r="I1125" s="135" t="s">
        <v>196</v>
      </c>
      <c r="J1125" s="176"/>
      <c r="K1125" s="177"/>
      <c r="L1125" s="178"/>
      <c r="M1125" s="179"/>
      <c r="N1125" s="160"/>
      <c r="O1125" s="180"/>
      <c r="P1125" s="191"/>
      <c r="Q1125" s="1258"/>
      <c r="R1125" s="157" t="s">
        <v>98</v>
      </c>
      <c r="S1125" s="158" t="s">
        <v>266</v>
      </c>
      <c r="T1125" s="158"/>
      <c r="U1125" s="150"/>
      <c r="V1125" s="150" t="s">
        <v>98</v>
      </c>
      <c r="W1125" s="158" t="s">
        <v>267</v>
      </c>
      <c r="X1125" s="150"/>
      <c r="Y1125" s="150"/>
      <c r="Z1125" s="150" t="s">
        <v>98</v>
      </c>
      <c r="AA1125" s="158" t="s">
        <v>268</v>
      </c>
      <c r="AB1125" s="137"/>
      <c r="AC1125" s="158"/>
      <c r="AD1125" s="150" t="s">
        <v>98</v>
      </c>
      <c r="AE1125" s="158" t="s">
        <v>269</v>
      </c>
      <c r="AF1125" s="211"/>
      <c r="AG1125" s="212"/>
      <c r="AH1125" s="189"/>
      <c r="AI1125" s="189"/>
      <c r="AJ1125" s="189"/>
      <c r="AK1125" s="190"/>
      <c r="AL1125" s="1276"/>
      <c r="AM1125" s="1277"/>
      <c r="AN1125" s="1277"/>
      <c r="AO1125" s="1278"/>
    </row>
    <row r="1126" spans="1:41" ht="18.75" hidden="1" customHeight="1">
      <c r="A1126" s="135" t="s">
        <v>196</v>
      </c>
      <c r="B1126" s="135" t="s">
        <v>132</v>
      </c>
      <c r="C1126" s="135" t="s">
        <v>196</v>
      </c>
      <c r="D1126" s="135" t="s">
        <v>196</v>
      </c>
      <c r="E1126" s="135" t="s">
        <v>196</v>
      </c>
      <c r="F1126" s="135" t="s">
        <v>132</v>
      </c>
      <c r="G1126" s="135" t="s">
        <v>196</v>
      </c>
      <c r="H1126" s="135" t="s">
        <v>196</v>
      </c>
      <c r="I1126" s="135" t="s">
        <v>196</v>
      </c>
      <c r="J1126" s="176"/>
      <c r="K1126" s="177"/>
      <c r="L1126" s="178"/>
      <c r="M1126" s="179"/>
      <c r="N1126" s="160"/>
      <c r="O1126" s="180"/>
      <c r="P1126" s="191"/>
      <c r="Q1126" s="1258"/>
      <c r="R1126" s="157" t="s">
        <v>98</v>
      </c>
      <c r="S1126" s="158" t="s">
        <v>270</v>
      </c>
      <c r="T1126" s="158"/>
      <c r="U1126" s="150"/>
      <c r="V1126" s="150" t="s">
        <v>98</v>
      </c>
      <c r="W1126" s="158" t="s">
        <v>271</v>
      </c>
      <c r="X1126" s="150"/>
      <c r="Y1126" s="150"/>
      <c r="Z1126" s="150" t="s">
        <v>98</v>
      </c>
      <c r="AA1126" s="158" t="s">
        <v>272</v>
      </c>
      <c r="AB1126" s="137"/>
      <c r="AC1126" s="158"/>
      <c r="AD1126" s="150" t="s">
        <v>98</v>
      </c>
      <c r="AE1126" s="158" t="s">
        <v>273</v>
      </c>
      <c r="AF1126" s="211"/>
      <c r="AG1126" s="212"/>
      <c r="AH1126" s="189"/>
      <c r="AI1126" s="189"/>
      <c r="AJ1126" s="189"/>
      <c r="AK1126" s="190"/>
      <c r="AL1126" s="1276"/>
      <c r="AM1126" s="1277"/>
      <c r="AN1126" s="1277"/>
      <c r="AO1126" s="1278"/>
    </row>
    <row r="1127" spans="1:41" ht="18.75" hidden="1" customHeight="1">
      <c r="A1127" s="148" t="s">
        <v>196</v>
      </c>
      <c r="B1127" s="148" t="s">
        <v>132</v>
      </c>
      <c r="C1127" s="148" t="s">
        <v>196</v>
      </c>
      <c r="D1127" s="148" t="s">
        <v>196</v>
      </c>
      <c r="E1127" s="148" t="s">
        <v>196</v>
      </c>
      <c r="F1127" s="148" t="s">
        <v>132</v>
      </c>
      <c r="G1127" s="148" t="s">
        <v>196</v>
      </c>
      <c r="H1127" s="148" t="s">
        <v>196</v>
      </c>
      <c r="I1127" s="149" t="s">
        <v>196</v>
      </c>
      <c r="J1127" s="176"/>
      <c r="K1127" s="177"/>
      <c r="L1127" s="178"/>
      <c r="M1127" s="179"/>
      <c r="N1127" s="160"/>
      <c r="O1127" s="180"/>
      <c r="P1127" s="191"/>
      <c r="Q1127" s="1258"/>
      <c r="R1127" s="157" t="s">
        <v>98</v>
      </c>
      <c r="S1127" s="158" t="s">
        <v>274</v>
      </c>
      <c r="T1127" s="158"/>
      <c r="U1127" s="150"/>
      <c r="V1127" s="150" t="s">
        <v>98</v>
      </c>
      <c r="W1127" s="158" t="s">
        <v>275</v>
      </c>
      <c r="X1127" s="150"/>
      <c r="Y1127" s="150"/>
      <c r="Z1127" s="150" t="s">
        <v>98</v>
      </c>
      <c r="AA1127" s="158" t="s">
        <v>276</v>
      </c>
      <c r="AB1127" s="137"/>
      <c r="AC1127" s="158"/>
      <c r="AD1127" s="150" t="s">
        <v>98</v>
      </c>
      <c r="AE1127" s="158" t="s">
        <v>277</v>
      </c>
      <c r="AF1127" s="211"/>
      <c r="AG1127" s="212"/>
      <c r="AH1127" s="189"/>
      <c r="AI1127" s="189"/>
      <c r="AJ1127" s="189"/>
      <c r="AK1127" s="190"/>
      <c r="AL1127" s="1276"/>
      <c r="AM1127" s="1277"/>
      <c r="AN1127" s="1277"/>
      <c r="AO1127" s="1278"/>
    </row>
    <row r="1128" spans="1:41" ht="18.75" hidden="1" customHeight="1">
      <c r="A1128" s="155" t="s">
        <v>196</v>
      </c>
      <c r="B1128" s="155" t="s">
        <v>132</v>
      </c>
      <c r="C1128" s="155" t="s">
        <v>196</v>
      </c>
      <c r="D1128" s="155" t="s">
        <v>196</v>
      </c>
      <c r="E1128" s="155" t="s">
        <v>196</v>
      </c>
      <c r="F1128" s="155" t="s">
        <v>132</v>
      </c>
      <c r="G1128" s="155" t="s">
        <v>196</v>
      </c>
      <c r="H1128" s="155" t="s">
        <v>196</v>
      </c>
      <c r="I1128" s="156" t="s">
        <v>196</v>
      </c>
      <c r="J1128" s="176"/>
      <c r="K1128" s="177"/>
      <c r="L1128" s="178"/>
      <c r="M1128" s="179"/>
      <c r="N1128" s="160"/>
      <c r="O1128" s="180"/>
      <c r="P1128" s="191"/>
      <c r="Q1128" s="1258"/>
      <c r="R1128" s="157" t="s">
        <v>98</v>
      </c>
      <c r="S1128" s="158" t="s">
        <v>278</v>
      </c>
      <c r="T1128" s="158"/>
      <c r="U1128" s="150"/>
      <c r="V1128" s="150"/>
      <c r="W1128" s="158"/>
      <c r="X1128" s="150"/>
      <c r="Y1128" s="150"/>
      <c r="Z1128" s="150"/>
      <c r="AA1128" s="158"/>
      <c r="AB1128" s="137"/>
      <c r="AC1128" s="158"/>
      <c r="AD1128" s="150"/>
      <c r="AE1128" s="158"/>
      <c r="AF1128" s="211"/>
      <c r="AG1128" s="212"/>
      <c r="AH1128" s="189"/>
      <c r="AI1128" s="189"/>
      <c r="AJ1128" s="189"/>
      <c r="AK1128" s="190"/>
      <c r="AL1128" s="1321"/>
      <c r="AM1128" s="1306"/>
      <c r="AN1128" s="1306"/>
      <c r="AO1128" s="1322"/>
    </row>
    <row r="1129" spans="1:41" ht="18.75" hidden="1" customHeight="1">
      <c r="A1129" s="135" t="s">
        <v>196</v>
      </c>
      <c r="B1129" s="135" t="s">
        <v>132</v>
      </c>
      <c r="C1129" s="135" t="s">
        <v>196</v>
      </c>
      <c r="D1129" s="135" t="s">
        <v>196</v>
      </c>
      <c r="E1129" s="135" t="s">
        <v>196</v>
      </c>
      <c r="F1129" s="135" t="s">
        <v>132</v>
      </c>
      <c r="G1129" s="135" t="s">
        <v>196</v>
      </c>
      <c r="H1129" s="135" t="s">
        <v>196</v>
      </c>
      <c r="I1129" s="135" t="s">
        <v>196</v>
      </c>
      <c r="J1129" s="161"/>
      <c r="K1129" s="162"/>
      <c r="L1129" s="163"/>
      <c r="M1129" s="164"/>
      <c r="N1129" s="230"/>
      <c r="O1129" s="164"/>
      <c r="P1129" s="153"/>
      <c r="Q1129" s="1272" t="s">
        <v>281</v>
      </c>
      <c r="R1129" s="174" t="s">
        <v>98</v>
      </c>
      <c r="S1129" s="151" t="s">
        <v>282</v>
      </c>
      <c r="T1129" s="253"/>
      <c r="U1129" s="269"/>
      <c r="V1129" s="255" t="s">
        <v>98</v>
      </c>
      <c r="W1129" s="151" t="s">
        <v>348</v>
      </c>
      <c r="X1129" s="254"/>
      <c r="Y1129" s="254"/>
      <c r="Z1129" s="255" t="s">
        <v>98</v>
      </c>
      <c r="AA1129" s="151" t="s">
        <v>349</v>
      </c>
      <c r="AB1129" s="254"/>
      <c r="AC1129" s="254"/>
      <c r="AD1129" s="255" t="s">
        <v>98</v>
      </c>
      <c r="AE1129" s="151" t="s">
        <v>350</v>
      </c>
      <c r="AF1129" s="254"/>
      <c r="AG1129" s="256"/>
      <c r="AH1129" s="174" t="s">
        <v>98</v>
      </c>
      <c r="AI1129" s="151" t="s">
        <v>220</v>
      </c>
      <c r="AJ1129" s="151"/>
      <c r="AK1129" s="175"/>
      <c r="AL1129" s="1276"/>
      <c r="AM1129" s="1277"/>
      <c r="AN1129" s="1277"/>
      <c r="AO1129" s="1278"/>
    </row>
    <row r="1130" spans="1:41" ht="18.75" hidden="1" customHeight="1">
      <c r="A1130" s="135" t="s">
        <v>196</v>
      </c>
      <c r="B1130" s="135" t="s">
        <v>132</v>
      </c>
      <c r="C1130" s="135" t="s">
        <v>196</v>
      </c>
      <c r="D1130" s="135" t="s">
        <v>196</v>
      </c>
      <c r="E1130" s="135" t="s">
        <v>196</v>
      </c>
      <c r="F1130" s="135" t="s">
        <v>132</v>
      </c>
      <c r="G1130" s="135" t="s">
        <v>196</v>
      </c>
      <c r="H1130" s="135" t="s">
        <v>196</v>
      </c>
      <c r="I1130" s="135" t="s">
        <v>196</v>
      </c>
      <c r="J1130" s="176"/>
      <c r="K1130" s="177"/>
      <c r="L1130" s="178"/>
      <c r="M1130" s="179"/>
      <c r="N1130" s="191"/>
      <c r="O1130" s="179"/>
      <c r="P1130" s="160"/>
      <c r="Q1130" s="1265"/>
      <c r="R1130" s="237" t="s">
        <v>98</v>
      </c>
      <c r="S1130" s="199" t="s">
        <v>351</v>
      </c>
      <c r="T1130" s="238"/>
      <c r="U1130" s="266"/>
      <c r="V1130" s="239" t="s">
        <v>98</v>
      </c>
      <c r="W1130" s="199" t="s">
        <v>283</v>
      </c>
      <c r="X1130" s="244"/>
      <c r="Y1130" s="244"/>
      <c r="Z1130" s="244"/>
      <c r="AA1130" s="244"/>
      <c r="AB1130" s="244"/>
      <c r="AC1130" s="244"/>
      <c r="AD1130" s="244"/>
      <c r="AE1130" s="244"/>
      <c r="AF1130" s="244"/>
      <c r="AG1130" s="245"/>
      <c r="AH1130" s="150" t="s">
        <v>98</v>
      </c>
      <c r="AI1130" s="158" t="s">
        <v>224</v>
      </c>
      <c r="AJ1130" s="189"/>
      <c r="AK1130" s="190"/>
      <c r="AL1130" s="1276"/>
      <c r="AM1130" s="1277"/>
      <c r="AN1130" s="1277"/>
      <c r="AO1130" s="1278"/>
    </row>
    <row r="1131" spans="1:41" ht="18.75" hidden="1" customHeight="1">
      <c r="A1131" s="135" t="s">
        <v>196</v>
      </c>
      <c r="B1131" s="135" t="s">
        <v>132</v>
      </c>
      <c r="C1131" s="135" t="s">
        <v>196</v>
      </c>
      <c r="D1131" s="135" t="s">
        <v>196</v>
      </c>
      <c r="E1131" s="135" t="s">
        <v>196</v>
      </c>
      <c r="F1131" s="135" t="s">
        <v>132</v>
      </c>
      <c r="G1131" s="135" t="s">
        <v>196</v>
      </c>
      <c r="H1131" s="135" t="s">
        <v>196</v>
      </c>
      <c r="I1131" s="135" t="s">
        <v>196</v>
      </c>
      <c r="J1131" s="176"/>
      <c r="K1131" s="177"/>
      <c r="L1131" s="178"/>
      <c r="M1131" s="179"/>
      <c r="N1131" s="191"/>
      <c r="O1131" s="179"/>
      <c r="P1131" s="160"/>
      <c r="Q1131" s="1263" t="s">
        <v>216</v>
      </c>
      <c r="R1131" s="205" t="s">
        <v>98</v>
      </c>
      <c r="S1131" s="206" t="s">
        <v>217</v>
      </c>
      <c r="T1131" s="206"/>
      <c r="U1131" s="249"/>
      <c r="V1131" s="210" t="s">
        <v>98</v>
      </c>
      <c r="W1131" s="206" t="s">
        <v>316</v>
      </c>
      <c r="X1131" s="206"/>
      <c r="Y1131" s="249"/>
      <c r="Z1131" s="210" t="s">
        <v>98</v>
      </c>
      <c r="AA1131" s="241" t="s">
        <v>352</v>
      </c>
      <c r="AB1131" s="241"/>
      <c r="AC1131" s="241"/>
      <c r="AD1131" s="202"/>
      <c r="AE1131" s="249"/>
      <c r="AF1131" s="241"/>
      <c r="AG1131" s="203"/>
      <c r="AH1131" s="194"/>
      <c r="AI1131" s="189"/>
      <c r="AJ1131" s="189"/>
      <c r="AK1131" s="190"/>
      <c r="AL1131" s="1276"/>
      <c r="AM1131" s="1277"/>
      <c r="AN1131" s="1277"/>
      <c r="AO1131" s="1278"/>
    </row>
    <row r="1132" spans="1:41" ht="18.75" hidden="1" customHeight="1">
      <c r="A1132" s="135" t="s">
        <v>196</v>
      </c>
      <c r="B1132" s="135" t="s">
        <v>132</v>
      </c>
      <c r="C1132" s="135" t="s">
        <v>196</v>
      </c>
      <c r="D1132" s="135" t="s">
        <v>196</v>
      </c>
      <c r="E1132" s="135" t="s">
        <v>196</v>
      </c>
      <c r="F1132" s="135" t="s">
        <v>132</v>
      </c>
      <c r="G1132" s="135" t="s">
        <v>196</v>
      </c>
      <c r="H1132" s="135" t="s">
        <v>196</v>
      </c>
      <c r="I1132" s="135" t="s">
        <v>196</v>
      </c>
      <c r="J1132" s="176"/>
      <c r="K1132" s="177"/>
      <c r="L1132" s="178"/>
      <c r="M1132" s="179"/>
      <c r="N1132" s="191"/>
      <c r="O1132" s="179"/>
      <c r="P1132" s="160"/>
      <c r="Q1132" s="1265"/>
      <c r="R1132" s="237" t="s">
        <v>98</v>
      </c>
      <c r="S1132" s="244" t="s">
        <v>353</v>
      </c>
      <c r="T1132" s="244"/>
      <c r="U1132" s="244"/>
      <c r="V1132" s="239" t="s">
        <v>98</v>
      </c>
      <c r="W1132" s="244" t="s">
        <v>354</v>
      </c>
      <c r="X1132" s="266"/>
      <c r="Y1132" s="244"/>
      <c r="Z1132" s="244"/>
      <c r="AA1132" s="266"/>
      <c r="AB1132" s="244"/>
      <c r="AC1132" s="244"/>
      <c r="AD1132" s="250"/>
      <c r="AE1132" s="266"/>
      <c r="AF1132" s="244"/>
      <c r="AG1132" s="257"/>
      <c r="AH1132" s="194"/>
      <c r="AI1132" s="189"/>
      <c r="AJ1132" s="189"/>
      <c r="AK1132" s="190"/>
      <c r="AL1132" s="1276"/>
      <c r="AM1132" s="1277"/>
      <c r="AN1132" s="1277"/>
      <c r="AO1132" s="1278"/>
    </row>
    <row r="1133" spans="1:41" ht="19.5" hidden="1" customHeight="1">
      <c r="A1133" s="135" t="s">
        <v>196</v>
      </c>
      <c r="B1133" s="135" t="s">
        <v>132</v>
      </c>
      <c r="C1133" s="135" t="s">
        <v>196</v>
      </c>
      <c r="D1133" s="135" t="s">
        <v>196</v>
      </c>
      <c r="E1133" s="135" t="s">
        <v>196</v>
      </c>
      <c r="F1133" s="135" t="s">
        <v>132</v>
      </c>
      <c r="G1133" s="135" t="s">
        <v>196</v>
      </c>
      <c r="H1133" s="135" t="s">
        <v>196</v>
      </c>
      <c r="I1133" s="135" t="s">
        <v>196</v>
      </c>
      <c r="J1133" s="176"/>
      <c r="K1133" s="177"/>
      <c r="L1133" s="178"/>
      <c r="M1133" s="179"/>
      <c r="N1133" s="160"/>
      <c r="O1133" s="180"/>
      <c r="P1133" s="191"/>
      <c r="Q1133" s="192" t="s">
        <v>225</v>
      </c>
      <c r="R1133" s="182" t="s">
        <v>98</v>
      </c>
      <c r="S1133" s="183" t="s">
        <v>222</v>
      </c>
      <c r="T1133" s="184"/>
      <c r="U1133" s="185"/>
      <c r="V1133" s="186" t="s">
        <v>98</v>
      </c>
      <c r="W1133" s="183" t="s">
        <v>226</v>
      </c>
      <c r="X1133" s="186"/>
      <c r="Y1133" s="183"/>
      <c r="Z1133" s="187"/>
      <c r="AA1133" s="187"/>
      <c r="AB1133" s="187"/>
      <c r="AC1133" s="187"/>
      <c r="AD1133" s="187"/>
      <c r="AE1133" s="187"/>
      <c r="AF1133" s="187"/>
      <c r="AG1133" s="193"/>
      <c r="AH1133" s="189"/>
      <c r="AI1133" s="189"/>
      <c r="AJ1133" s="189"/>
      <c r="AK1133" s="190"/>
      <c r="AL1133" s="1276"/>
      <c r="AM1133" s="1277"/>
      <c r="AN1133" s="1277"/>
      <c r="AO1133" s="1278"/>
    </row>
    <row r="1134" spans="1:41" ht="19.5" hidden="1" customHeight="1">
      <c r="A1134" s="135" t="s">
        <v>196</v>
      </c>
      <c r="B1134" s="135" t="s">
        <v>132</v>
      </c>
      <c r="C1134" s="135" t="s">
        <v>196</v>
      </c>
      <c r="D1134" s="135" t="s">
        <v>196</v>
      </c>
      <c r="E1134" s="135" t="s">
        <v>196</v>
      </c>
      <c r="F1134" s="135" t="s">
        <v>132</v>
      </c>
      <c r="G1134" s="135" t="s">
        <v>196</v>
      </c>
      <c r="H1134" s="135" t="s">
        <v>196</v>
      </c>
      <c r="I1134" s="135" t="s">
        <v>196</v>
      </c>
      <c r="J1134" s="176"/>
      <c r="K1134" s="177"/>
      <c r="L1134" s="178"/>
      <c r="M1134" s="179"/>
      <c r="N1134" s="160"/>
      <c r="O1134" s="180"/>
      <c r="P1134" s="191"/>
      <c r="Q1134" s="192" t="s">
        <v>227</v>
      </c>
      <c r="R1134" s="182" t="s">
        <v>98</v>
      </c>
      <c r="S1134" s="183" t="s">
        <v>222</v>
      </c>
      <c r="T1134" s="184"/>
      <c r="U1134" s="185"/>
      <c r="V1134" s="186" t="s">
        <v>98</v>
      </c>
      <c r="W1134" s="183" t="s">
        <v>226</v>
      </c>
      <c r="X1134" s="186"/>
      <c r="Y1134" s="183"/>
      <c r="Z1134" s="187"/>
      <c r="AA1134" s="187"/>
      <c r="AB1134" s="187"/>
      <c r="AC1134" s="187"/>
      <c r="AD1134" s="187"/>
      <c r="AE1134" s="187"/>
      <c r="AF1134" s="187"/>
      <c r="AG1134" s="193"/>
      <c r="AH1134" s="189"/>
      <c r="AI1134" s="189"/>
      <c r="AJ1134" s="189"/>
      <c r="AK1134" s="190"/>
      <c r="AL1134" s="1276"/>
      <c r="AM1134" s="1277"/>
      <c r="AN1134" s="1277"/>
      <c r="AO1134" s="1278"/>
    </row>
    <row r="1135" spans="1:41" ht="18.75" hidden="1" customHeight="1">
      <c r="A1135" s="135" t="s">
        <v>196</v>
      </c>
      <c r="B1135" s="135" t="s">
        <v>132</v>
      </c>
      <c r="C1135" s="135" t="s">
        <v>196</v>
      </c>
      <c r="D1135" s="135" t="s">
        <v>196</v>
      </c>
      <c r="E1135" s="135" t="s">
        <v>196</v>
      </c>
      <c r="F1135" s="135" t="s">
        <v>132</v>
      </c>
      <c r="G1135" s="135" t="s">
        <v>196</v>
      </c>
      <c r="H1135" s="135" t="s">
        <v>196</v>
      </c>
      <c r="I1135" s="135" t="s">
        <v>196</v>
      </c>
      <c r="J1135" s="176"/>
      <c r="K1135" s="177"/>
      <c r="L1135" s="178"/>
      <c r="M1135" s="179"/>
      <c r="N1135" s="191"/>
      <c r="O1135" s="179"/>
      <c r="P1135" s="160"/>
      <c r="Q1135" s="198" t="s">
        <v>356</v>
      </c>
      <c r="R1135" s="182" t="s">
        <v>98</v>
      </c>
      <c r="S1135" s="183" t="s">
        <v>282</v>
      </c>
      <c r="T1135" s="184"/>
      <c r="U1135" s="185"/>
      <c r="V1135" s="186" t="s">
        <v>98</v>
      </c>
      <c r="W1135" s="183" t="s">
        <v>358</v>
      </c>
      <c r="X1135" s="187"/>
      <c r="Y1135" s="187"/>
      <c r="Z1135" s="187"/>
      <c r="AA1135" s="187"/>
      <c r="AB1135" s="187"/>
      <c r="AC1135" s="187"/>
      <c r="AD1135" s="187"/>
      <c r="AE1135" s="187"/>
      <c r="AF1135" s="187"/>
      <c r="AG1135" s="193"/>
      <c r="AH1135" s="194"/>
      <c r="AI1135" s="189"/>
      <c r="AJ1135" s="189"/>
      <c r="AK1135" s="190"/>
      <c r="AL1135" s="1276"/>
      <c r="AM1135" s="1277"/>
      <c r="AN1135" s="1277"/>
      <c r="AO1135" s="1278"/>
    </row>
    <row r="1136" spans="1:41" ht="18.75" hidden="1" customHeight="1">
      <c r="A1136" s="135" t="s">
        <v>196</v>
      </c>
      <c r="B1136" s="135" t="s">
        <v>132</v>
      </c>
      <c r="C1136" s="135" t="s">
        <v>196</v>
      </c>
      <c r="D1136" s="135" t="s">
        <v>196</v>
      </c>
      <c r="E1136" s="135" t="s">
        <v>196</v>
      </c>
      <c r="F1136" s="135" t="s">
        <v>132</v>
      </c>
      <c r="G1136" s="135" t="s">
        <v>196</v>
      </c>
      <c r="H1136" s="135" t="s">
        <v>196</v>
      </c>
      <c r="I1136" s="135" t="s">
        <v>196</v>
      </c>
      <c r="J1136" s="176"/>
      <c r="K1136" s="177"/>
      <c r="L1136" s="178"/>
      <c r="M1136" s="179"/>
      <c r="N1136" s="191"/>
      <c r="O1136" s="179"/>
      <c r="P1136" s="160"/>
      <c r="Q1136" s="198" t="s">
        <v>359</v>
      </c>
      <c r="R1136" s="182" t="s">
        <v>98</v>
      </c>
      <c r="S1136" s="183" t="s">
        <v>282</v>
      </c>
      <c r="T1136" s="184"/>
      <c r="U1136" s="185"/>
      <c r="V1136" s="186" t="s">
        <v>98</v>
      </c>
      <c r="W1136" s="183" t="s">
        <v>358</v>
      </c>
      <c r="X1136" s="187"/>
      <c r="Y1136" s="187"/>
      <c r="Z1136" s="187"/>
      <c r="AA1136" s="187"/>
      <c r="AB1136" s="187"/>
      <c r="AC1136" s="187"/>
      <c r="AD1136" s="187"/>
      <c r="AE1136" s="187"/>
      <c r="AF1136" s="187"/>
      <c r="AG1136" s="193"/>
      <c r="AH1136" s="194"/>
      <c r="AI1136" s="189"/>
      <c r="AJ1136" s="189"/>
      <c r="AK1136" s="190"/>
      <c r="AL1136" s="1276"/>
      <c r="AM1136" s="1277"/>
      <c r="AN1136" s="1277"/>
      <c r="AO1136" s="1278"/>
    </row>
    <row r="1137" spans="1:41" ht="18.75" hidden="1" customHeight="1">
      <c r="A1137" s="135" t="s">
        <v>196</v>
      </c>
      <c r="B1137" s="135" t="s">
        <v>132</v>
      </c>
      <c r="C1137" s="135" t="s">
        <v>196</v>
      </c>
      <c r="D1137" s="135" t="s">
        <v>196</v>
      </c>
      <c r="E1137" s="135" t="s">
        <v>196</v>
      </c>
      <c r="F1137" s="135" t="s">
        <v>132</v>
      </c>
      <c r="G1137" s="135" t="s">
        <v>196</v>
      </c>
      <c r="H1137" s="135" t="s">
        <v>196</v>
      </c>
      <c r="I1137" s="135" t="s">
        <v>196</v>
      </c>
      <c r="J1137" s="176"/>
      <c r="K1137" s="177"/>
      <c r="L1137" s="178"/>
      <c r="M1137" s="179"/>
      <c r="N1137" s="191"/>
      <c r="O1137" s="157"/>
      <c r="P1137" s="160"/>
      <c r="Q1137" s="198" t="s">
        <v>487</v>
      </c>
      <c r="R1137" s="182" t="s">
        <v>98</v>
      </c>
      <c r="S1137" s="183" t="s">
        <v>217</v>
      </c>
      <c r="T1137" s="184"/>
      <c r="U1137" s="186" t="s">
        <v>98</v>
      </c>
      <c r="V1137" s="183" t="s">
        <v>232</v>
      </c>
      <c r="W1137" s="187"/>
      <c r="X1137" s="187"/>
      <c r="Y1137" s="187"/>
      <c r="Z1137" s="187"/>
      <c r="AA1137" s="187"/>
      <c r="AB1137" s="187"/>
      <c r="AC1137" s="187"/>
      <c r="AD1137" s="187"/>
      <c r="AE1137" s="187"/>
      <c r="AF1137" s="187"/>
      <c r="AG1137" s="193"/>
      <c r="AH1137" s="194"/>
      <c r="AI1137" s="189"/>
      <c r="AJ1137" s="189"/>
      <c r="AK1137" s="190"/>
      <c r="AL1137" s="1276"/>
      <c r="AM1137" s="1277"/>
      <c r="AN1137" s="1277"/>
      <c r="AO1137" s="1278"/>
    </row>
    <row r="1138" spans="1:41" ht="18.75" hidden="1" customHeight="1">
      <c r="A1138" s="135" t="s">
        <v>196</v>
      </c>
      <c r="B1138" s="135" t="s">
        <v>132</v>
      </c>
      <c r="C1138" s="135" t="s">
        <v>196</v>
      </c>
      <c r="D1138" s="135" t="s">
        <v>196</v>
      </c>
      <c r="E1138" s="135" t="s">
        <v>196</v>
      </c>
      <c r="F1138" s="135" t="s">
        <v>132</v>
      </c>
      <c r="G1138" s="135" t="s">
        <v>196</v>
      </c>
      <c r="H1138" s="135" t="s">
        <v>196</v>
      </c>
      <c r="I1138" s="135" t="s">
        <v>196</v>
      </c>
      <c r="J1138" s="157"/>
      <c r="K1138" s="177"/>
      <c r="L1138" s="178"/>
      <c r="M1138" s="157"/>
      <c r="N1138" s="191"/>
      <c r="O1138" s="157"/>
      <c r="P1138" s="160"/>
      <c r="Q1138" s="198" t="s">
        <v>406</v>
      </c>
      <c r="R1138" s="182" t="s">
        <v>98</v>
      </c>
      <c r="S1138" s="183" t="s">
        <v>285</v>
      </c>
      <c r="T1138" s="184"/>
      <c r="U1138" s="185"/>
      <c r="V1138" s="186" t="s">
        <v>98</v>
      </c>
      <c r="W1138" s="183" t="s">
        <v>286</v>
      </c>
      <c r="X1138" s="187"/>
      <c r="Y1138" s="187"/>
      <c r="Z1138" s="187"/>
      <c r="AA1138" s="187"/>
      <c r="AB1138" s="187"/>
      <c r="AC1138" s="187"/>
      <c r="AD1138" s="187"/>
      <c r="AE1138" s="187"/>
      <c r="AF1138" s="187"/>
      <c r="AG1138" s="193"/>
      <c r="AH1138" s="194"/>
      <c r="AI1138" s="189"/>
      <c r="AJ1138" s="189"/>
      <c r="AK1138" s="190"/>
      <c r="AL1138" s="1276"/>
      <c r="AM1138" s="1277"/>
      <c r="AN1138" s="1277"/>
      <c r="AO1138" s="1278"/>
    </row>
    <row r="1139" spans="1:41" ht="19.5" hidden="1" customHeight="1">
      <c r="A1139" s="135" t="s">
        <v>196</v>
      </c>
      <c r="B1139" s="135" t="s">
        <v>132</v>
      </c>
      <c r="C1139" s="135" t="s">
        <v>196</v>
      </c>
      <c r="D1139" s="135" t="s">
        <v>196</v>
      </c>
      <c r="E1139" s="135" t="s">
        <v>196</v>
      </c>
      <c r="F1139" s="135" t="s">
        <v>132</v>
      </c>
      <c r="G1139" s="135" t="s">
        <v>196</v>
      </c>
      <c r="H1139" s="135" t="s">
        <v>196</v>
      </c>
      <c r="I1139" s="135" t="s">
        <v>196</v>
      </c>
      <c r="J1139" s="176"/>
      <c r="K1139" s="177"/>
      <c r="L1139" s="178"/>
      <c r="M1139" s="179"/>
      <c r="N1139" s="160"/>
      <c r="O1139" s="180"/>
      <c r="P1139" s="191"/>
      <c r="Q1139" s="181" t="s">
        <v>50</v>
      </c>
      <c r="R1139" s="182" t="s">
        <v>98</v>
      </c>
      <c r="S1139" s="183" t="s">
        <v>217</v>
      </c>
      <c r="T1139" s="183"/>
      <c r="U1139" s="186" t="s">
        <v>98</v>
      </c>
      <c r="V1139" s="183" t="s">
        <v>232</v>
      </c>
      <c r="W1139" s="183"/>
      <c r="X1139" s="187"/>
      <c r="Y1139" s="183"/>
      <c r="Z1139" s="187"/>
      <c r="AA1139" s="187"/>
      <c r="AB1139" s="187"/>
      <c r="AC1139" s="187"/>
      <c r="AD1139" s="187"/>
      <c r="AE1139" s="187"/>
      <c r="AF1139" s="187"/>
      <c r="AG1139" s="193"/>
      <c r="AH1139" s="189"/>
      <c r="AI1139" s="189"/>
      <c r="AJ1139" s="189"/>
      <c r="AK1139" s="190"/>
      <c r="AL1139" s="1276"/>
      <c r="AM1139" s="1277"/>
      <c r="AN1139" s="1277"/>
      <c r="AO1139" s="1278"/>
    </row>
    <row r="1140" spans="1:41" ht="18.75" hidden="1" customHeight="1">
      <c r="A1140" s="135" t="s">
        <v>196</v>
      </c>
      <c r="B1140" s="135" t="s">
        <v>132</v>
      </c>
      <c r="C1140" s="135" t="s">
        <v>196</v>
      </c>
      <c r="D1140" s="135" t="s">
        <v>196</v>
      </c>
      <c r="E1140" s="135" t="s">
        <v>196</v>
      </c>
      <c r="F1140" s="135" t="s">
        <v>132</v>
      </c>
      <c r="G1140" s="135" t="s">
        <v>196</v>
      </c>
      <c r="H1140" s="135" t="s">
        <v>196</v>
      </c>
      <c r="I1140" s="135" t="s">
        <v>196</v>
      </c>
      <c r="J1140" s="176"/>
      <c r="K1140" s="177"/>
      <c r="L1140" s="178"/>
      <c r="M1140" s="179"/>
      <c r="N1140" s="191"/>
      <c r="O1140" s="179"/>
      <c r="P1140" s="160"/>
      <c r="Q1140" s="198" t="s">
        <v>309</v>
      </c>
      <c r="R1140" s="182" t="s">
        <v>98</v>
      </c>
      <c r="S1140" s="183" t="s">
        <v>217</v>
      </c>
      <c r="T1140" s="184"/>
      <c r="U1140" s="186" t="s">
        <v>98</v>
      </c>
      <c r="V1140" s="183" t="s">
        <v>232</v>
      </c>
      <c r="W1140" s="187"/>
      <c r="X1140" s="187"/>
      <c r="Y1140" s="187"/>
      <c r="Z1140" s="187"/>
      <c r="AA1140" s="187"/>
      <c r="AB1140" s="187"/>
      <c r="AC1140" s="187"/>
      <c r="AD1140" s="187"/>
      <c r="AE1140" s="187"/>
      <c r="AF1140" s="187"/>
      <c r="AG1140" s="193"/>
      <c r="AH1140" s="194"/>
      <c r="AI1140" s="189"/>
      <c r="AJ1140" s="189"/>
      <c r="AK1140" s="190"/>
      <c r="AL1140" s="1276"/>
      <c r="AM1140" s="1277"/>
      <c r="AN1140" s="1277"/>
      <c r="AO1140" s="1278"/>
    </row>
    <row r="1141" spans="1:41" ht="18.75" hidden="1" customHeight="1">
      <c r="A1141" s="135" t="s">
        <v>196</v>
      </c>
      <c r="B1141" s="135" t="s">
        <v>132</v>
      </c>
      <c r="C1141" s="135" t="s">
        <v>196</v>
      </c>
      <c r="D1141" s="135" t="s">
        <v>196</v>
      </c>
      <c r="E1141" s="135" t="s">
        <v>196</v>
      </c>
      <c r="F1141" s="135" t="s">
        <v>132</v>
      </c>
      <c r="G1141" s="135" t="s">
        <v>196</v>
      </c>
      <c r="H1141" s="135" t="s">
        <v>196</v>
      </c>
      <c r="I1141" s="135" t="s">
        <v>196</v>
      </c>
      <c r="J1141" s="157" t="s">
        <v>98</v>
      </c>
      <c r="K1141" s="177" t="s">
        <v>499</v>
      </c>
      <c r="L1141" s="178" t="s">
        <v>490</v>
      </c>
      <c r="M1141" s="157" t="s">
        <v>98</v>
      </c>
      <c r="N1141" s="191" t="s">
        <v>503</v>
      </c>
      <c r="O1141" s="157" t="s">
        <v>98</v>
      </c>
      <c r="P1141" s="160" t="s">
        <v>385</v>
      </c>
      <c r="Q1141" s="198" t="s">
        <v>56</v>
      </c>
      <c r="R1141" s="182" t="s">
        <v>98</v>
      </c>
      <c r="S1141" s="183" t="s">
        <v>217</v>
      </c>
      <c r="T1141" s="183"/>
      <c r="U1141" s="186" t="s">
        <v>98</v>
      </c>
      <c r="V1141" s="183" t="s">
        <v>229</v>
      </c>
      <c r="W1141" s="183"/>
      <c r="X1141" s="186" t="s">
        <v>98</v>
      </c>
      <c r="Y1141" s="183" t="s">
        <v>230</v>
      </c>
      <c r="Z1141" s="187"/>
      <c r="AA1141" s="187"/>
      <c r="AB1141" s="187"/>
      <c r="AC1141" s="187"/>
      <c r="AD1141" s="187"/>
      <c r="AE1141" s="187"/>
      <c r="AF1141" s="187"/>
      <c r="AG1141" s="193"/>
      <c r="AH1141" s="194"/>
      <c r="AI1141" s="189"/>
      <c r="AJ1141" s="189"/>
      <c r="AK1141" s="190"/>
      <c r="AL1141" s="1276"/>
      <c r="AM1141" s="1277"/>
      <c r="AN1141" s="1277"/>
      <c r="AO1141" s="1278"/>
    </row>
    <row r="1142" spans="1:41" ht="18.75" hidden="1" customHeight="1">
      <c r="A1142" s="135" t="s">
        <v>196</v>
      </c>
      <c r="B1142" s="135" t="s">
        <v>132</v>
      </c>
      <c r="C1142" s="135" t="s">
        <v>196</v>
      </c>
      <c r="D1142" s="135" t="s">
        <v>196</v>
      </c>
      <c r="E1142" s="135" t="s">
        <v>196</v>
      </c>
      <c r="F1142" s="135" t="s">
        <v>132</v>
      </c>
      <c r="G1142" s="135" t="s">
        <v>196</v>
      </c>
      <c r="H1142" s="135" t="s">
        <v>196</v>
      </c>
      <c r="I1142" s="135" t="s">
        <v>196</v>
      </c>
      <c r="J1142" s="157"/>
      <c r="K1142" s="177"/>
      <c r="L1142" s="178"/>
      <c r="M1142" s="157"/>
      <c r="N1142" s="191"/>
      <c r="O1142" s="157" t="s">
        <v>98</v>
      </c>
      <c r="P1142" s="160" t="s">
        <v>386</v>
      </c>
      <c r="Q1142" s="201" t="s">
        <v>255</v>
      </c>
      <c r="R1142" s="182" t="s">
        <v>98</v>
      </c>
      <c r="S1142" s="183" t="s">
        <v>217</v>
      </c>
      <c r="T1142" s="183"/>
      <c r="U1142" s="186" t="s">
        <v>98</v>
      </c>
      <c r="V1142" s="183" t="s">
        <v>229</v>
      </c>
      <c r="W1142" s="183"/>
      <c r="X1142" s="186" t="s">
        <v>98</v>
      </c>
      <c r="Y1142" s="183" t="s">
        <v>230</v>
      </c>
      <c r="Z1142" s="187"/>
      <c r="AA1142" s="187"/>
      <c r="AB1142" s="187"/>
      <c r="AC1142" s="187"/>
      <c r="AD1142" s="202"/>
      <c r="AE1142" s="202"/>
      <c r="AF1142" s="202"/>
      <c r="AG1142" s="203"/>
      <c r="AH1142" s="194"/>
      <c r="AI1142" s="189"/>
      <c r="AJ1142" s="189"/>
      <c r="AK1142" s="190"/>
      <c r="AL1142" s="1276"/>
      <c r="AM1142" s="1277"/>
      <c r="AN1142" s="1277"/>
      <c r="AO1142" s="1278"/>
    </row>
    <row r="1143" spans="1:41" ht="18.75" hidden="1" customHeight="1">
      <c r="A1143" s="135" t="s">
        <v>196</v>
      </c>
      <c r="B1143" s="135" t="s">
        <v>132</v>
      </c>
      <c r="C1143" s="135" t="s">
        <v>196</v>
      </c>
      <c r="D1143" s="135" t="s">
        <v>196</v>
      </c>
      <c r="E1143" s="135" t="s">
        <v>196</v>
      </c>
      <c r="F1143" s="135" t="s">
        <v>132</v>
      </c>
      <c r="G1143" s="135" t="s">
        <v>196</v>
      </c>
      <c r="H1143" s="135" t="s">
        <v>196</v>
      </c>
      <c r="I1143" s="135" t="s">
        <v>196</v>
      </c>
      <c r="J1143" s="176"/>
      <c r="K1143" s="177"/>
      <c r="L1143" s="178"/>
      <c r="M1143" s="179"/>
      <c r="N1143" s="191"/>
      <c r="O1143" s="179"/>
      <c r="P1143" s="160"/>
      <c r="Q1143" s="198" t="s">
        <v>69</v>
      </c>
      <c r="R1143" s="182" t="s">
        <v>98</v>
      </c>
      <c r="S1143" s="183" t="s">
        <v>217</v>
      </c>
      <c r="T1143" s="183"/>
      <c r="U1143" s="186" t="s">
        <v>98</v>
      </c>
      <c r="V1143" s="183" t="s">
        <v>258</v>
      </c>
      <c r="W1143" s="183"/>
      <c r="X1143" s="186" t="s">
        <v>98</v>
      </c>
      <c r="Y1143" s="183" t="s">
        <v>315</v>
      </c>
      <c r="Z1143" s="204"/>
      <c r="AA1143" s="186" t="s">
        <v>98</v>
      </c>
      <c r="AB1143" s="183" t="s">
        <v>259</v>
      </c>
      <c r="AC1143" s="204"/>
      <c r="AD1143" s="204"/>
      <c r="AE1143" s="204"/>
      <c r="AF1143" s="204"/>
      <c r="AG1143" s="247"/>
      <c r="AH1143" s="194"/>
      <c r="AI1143" s="189"/>
      <c r="AJ1143" s="189"/>
      <c r="AK1143" s="190"/>
      <c r="AL1143" s="1286"/>
      <c r="AM1143" s="1287"/>
      <c r="AN1143" s="1287"/>
      <c r="AO1143" s="1288"/>
    </row>
    <row r="1144" spans="1:41" ht="18.75" hidden="1" customHeight="1">
      <c r="A1144" s="135" t="s">
        <v>196</v>
      </c>
      <c r="B1144" s="135" t="s">
        <v>132</v>
      </c>
      <c r="C1144" s="135" t="s">
        <v>196</v>
      </c>
      <c r="D1144" s="135" t="s">
        <v>196</v>
      </c>
      <c r="E1144" s="135" t="s">
        <v>196</v>
      </c>
      <c r="F1144" s="135" t="s">
        <v>132</v>
      </c>
      <c r="G1144" s="135" t="s">
        <v>196</v>
      </c>
      <c r="H1144" s="135" t="s">
        <v>196</v>
      </c>
      <c r="I1144" s="135" t="s">
        <v>196</v>
      </c>
      <c r="J1144" s="176"/>
      <c r="K1144" s="177"/>
      <c r="L1144" s="178"/>
      <c r="M1144" s="137"/>
      <c r="N1144" s="191"/>
      <c r="O1144" s="179"/>
      <c r="P1144" s="160"/>
      <c r="Q1144" s="1258" t="s">
        <v>414</v>
      </c>
      <c r="R1144" s="1315" t="s">
        <v>98</v>
      </c>
      <c r="S1144" s="1283" t="s">
        <v>217</v>
      </c>
      <c r="T1144" s="1283"/>
      <c r="U1144" s="1318" t="s">
        <v>98</v>
      </c>
      <c r="V1144" s="1283" t="s">
        <v>232</v>
      </c>
      <c r="W1144" s="1283"/>
      <c r="X1144" s="137"/>
      <c r="Y1144" s="137"/>
      <c r="Z1144" s="137"/>
      <c r="AA1144" s="137"/>
      <c r="AB1144" s="137"/>
      <c r="AC1144" s="137"/>
      <c r="AD1144" s="137"/>
      <c r="AE1144" s="137"/>
      <c r="AF1144" s="137"/>
      <c r="AG1144" s="243"/>
      <c r="AH1144" s="194"/>
      <c r="AI1144" s="189"/>
      <c r="AJ1144" s="189"/>
      <c r="AK1144" s="190"/>
      <c r="AL1144" s="1276"/>
      <c r="AM1144" s="1277"/>
      <c r="AN1144" s="1277"/>
      <c r="AO1144" s="1278"/>
    </row>
    <row r="1145" spans="1:41" ht="18.75" hidden="1" customHeight="1">
      <c r="A1145" s="135" t="s">
        <v>196</v>
      </c>
      <c r="B1145" s="135" t="s">
        <v>132</v>
      </c>
      <c r="C1145" s="135" t="s">
        <v>196</v>
      </c>
      <c r="D1145" s="135" t="s">
        <v>196</v>
      </c>
      <c r="E1145" s="135" t="s">
        <v>196</v>
      </c>
      <c r="F1145" s="135" t="s">
        <v>132</v>
      </c>
      <c r="G1145" s="135" t="s">
        <v>196</v>
      </c>
      <c r="H1145" s="135" t="s">
        <v>196</v>
      </c>
      <c r="I1145" s="135" t="s">
        <v>196</v>
      </c>
      <c r="J1145" s="176"/>
      <c r="K1145" s="177"/>
      <c r="L1145" s="178"/>
      <c r="M1145" s="137"/>
      <c r="N1145" s="191"/>
      <c r="O1145" s="179"/>
      <c r="P1145" s="160"/>
      <c r="Q1145" s="1279"/>
      <c r="R1145" s="1291"/>
      <c r="S1145" s="1292"/>
      <c r="T1145" s="1292"/>
      <c r="U1145" s="1293"/>
      <c r="V1145" s="1292"/>
      <c r="W1145" s="1292"/>
      <c r="X1145" s="244"/>
      <c r="Y1145" s="244"/>
      <c r="Z1145" s="244"/>
      <c r="AA1145" s="244"/>
      <c r="AB1145" s="244"/>
      <c r="AC1145" s="244"/>
      <c r="AD1145" s="244"/>
      <c r="AE1145" s="244"/>
      <c r="AF1145" s="244"/>
      <c r="AG1145" s="245"/>
      <c r="AH1145" s="194"/>
      <c r="AI1145" s="189"/>
      <c r="AJ1145" s="189"/>
      <c r="AK1145" s="190"/>
      <c r="AL1145" s="1276"/>
      <c r="AM1145" s="1277"/>
      <c r="AN1145" s="1277"/>
      <c r="AO1145" s="1278"/>
    </row>
    <row r="1146" spans="1:41" ht="18.75" hidden="1" customHeight="1">
      <c r="A1146" s="135" t="s">
        <v>196</v>
      </c>
      <c r="B1146" s="135" t="s">
        <v>132</v>
      </c>
      <c r="C1146" s="135" t="s">
        <v>196</v>
      </c>
      <c r="D1146" s="135" t="s">
        <v>196</v>
      </c>
      <c r="E1146" s="135" t="s">
        <v>196</v>
      </c>
      <c r="F1146" s="135" t="s">
        <v>132</v>
      </c>
      <c r="G1146" s="135" t="s">
        <v>196</v>
      </c>
      <c r="H1146" s="135" t="s">
        <v>196</v>
      </c>
      <c r="I1146" s="135" t="s">
        <v>196</v>
      </c>
      <c r="J1146" s="176"/>
      <c r="K1146" s="177"/>
      <c r="L1146" s="178"/>
      <c r="M1146" s="137"/>
      <c r="N1146" s="160"/>
      <c r="O1146" s="180"/>
      <c r="P1146" s="191"/>
      <c r="Q1146" s="1257" t="s">
        <v>260</v>
      </c>
      <c r="R1146" s="205" t="s">
        <v>98</v>
      </c>
      <c r="S1146" s="206" t="s">
        <v>217</v>
      </c>
      <c r="T1146" s="206"/>
      <c r="U1146" s="207"/>
      <c r="V1146" s="208"/>
      <c r="W1146" s="208"/>
      <c r="X1146" s="207"/>
      <c r="Y1146" s="208"/>
      <c r="Z1146" s="209"/>
      <c r="AA1146" s="207"/>
      <c r="AB1146" s="208"/>
      <c r="AC1146" s="209"/>
      <c r="AD1146" s="210" t="s">
        <v>98</v>
      </c>
      <c r="AE1146" s="206" t="s">
        <v>261</v>
      </c>
      <c r="AF1146" s="202"/>
      <c r="AG1146" s="203"/>
      <c r="AH1146" s="189"/>
      <c r="AI1146" s="189"/>
      <c r="AJ1146" s="189"/>
      <c r="AK1146" s="190"/>
      <c r="AL1146" s="1276"/>
      <c r="AM1146" s="1277"/>
      <c r="AN1146" s="1277"/>
      <c r="AO1146" s="1278"/>
    </row>
    <row r="1147" spans="1:41" ht="18.75" hidden="1" customHeight="1">
      <c r="A1147" s="135" t="s">
        <v>196</v>
      </c>
      <c r="B1147" s="135" t="s">
        <v>132</v>
      </c>
      <c r="C1147" s="135" t="s">
        <v>196</v>
      </c>
      <c r="D1147" s="135" t="s">
        <v>196</v>
      </c>
      <c r="E1147" s="135" t="s">
        <v>196</v>
      </c>
      <c r="F1147" s="135" t="s">
        <v>132</v>
      </c>
      <c r="G1147" s="135" t="s">
        <v>196</v>
      </c>
      <c r="H1147" s="135" t="s">
        <v>196</v>
      </c>
      <c r="I1147" s="135" t="s">
        <v>196</v>
      </c>
      <c r="J1147" s="176"/>
      <c r="K1147" s="177"/>
      <c r="L1147" s="178"/>
      <c r="M1147" s="179"/>
      <c r="N1147" s="160"/>
      <c r="O1147" s="180"/>
      <c r="P1147" s="191"/>
      <c r="Q1147" s="1258"/>
      <c r="R1147" s="157" t="s">
        <v>98</v>
      </c>
      <c r="S1147" s="158" t="s">
        <v>262</v>
      </c>
      <c r="T1147" s="158"/>
      <c r="U1147" s="150"/>
      <c r="V1147" s="150" t="s">
        <v>98</v>
      </c>
      <c r="W1147" s="158" t="s">
        <v>263</v>
      </c>
      <c r="X1147" s="150"/>
      <c r="Y1147" s="150"/>
      <c r="Z1147" s="150" t="s">
        <v>98</v>
      </c>
      <c r="AA1147" s="158" t="s">
        <v>264</v>
      </c>
      <c r="AB1147" s="137"/>
      <c r="AC1147" s="158"/>
      <c r="AD1147" s="150" t="s">
        <v>98</v>
      </c>
      <c r="AE1147" s="158" t="s">
        <v>265</v>
      </c>
      <c r="AF1147" s="211"/>
      <c r="AG1147" s="212"/>
      <c r="AH1147" s="189"/>
      <c r="AI1147" s="189"/>
      <c r="AJ1147" s="189"/>
      <c r="AK1147" s="190"/>
      <c r="AL1147" s="1276"/>
      <c r="AM1147" s="1277"/>
      <c r="AN1147" s="1277"/>
      <c r="AO1147" s="1278"/>
    </row>
    <row r="1148" spans="1:41" ht="18.75" hidden="1" customHeight="1">
      <c r="A1148" s="135" t="s">
        <v>196</v>
      </c>
      <c r="B1148" s="135" t="s">
        <v>132</v>
      </c>
      <c r="C1148" s="135" t="s">
        <v>196</v>
      </c>
      <c r="D1148" s="135" t="s">
        <v>196</v>
      </c>
      <c r="E1148" s="135" t="s">
        <v>196</v>
      </c>
      <c r="F1148" s="135" t="s">
        <v>132</v>
      </c>
      <c r="G1148" s="135" t="s">
        <v>196</v>
      </c>
      <c r="H1148" s="135" t="s">
        <v>196</v>
      </c>
      <c r="I1148" s="135" t="s">
        <v>196</v>
      </c>
      <c r="J1148" s="176"/>
      <c r="K1148" s="177"/>
      <c r="L1148" s="178"/>
      <c r="M1148" s="179"/>
      <c r="N1148" s="160"/>
      <c r="O1148" s="180"/>
      <c r="P1148" s="191"/>
      <c r="Q1148" s="1258"/>
      <c r="R1148" s="157" t="s">
        <v>98</v>
      </c>
      <c r="S1148" s="158" t="s">
        <v>266</v>
      </c>
      <c r="T1148" s="158"/>
      <c r="U1148" s="150"/>
      <c r="V1148" s="150" t="s">
        <v>98</v>
      </c>
      <c r="W1148" s="158" t="s">
        <v>267</v>
      </c>
      <c r="X1148" s="150"/>
      <c r="Y1148" s="150"/>
      <c r="Z1148" s="150" t="s">
        <v>98</v>
      </c>
      <c r="AA1148" s="158" t="s">
        <v>268</v>
      </c>
      <c r="AB1148" s="137"/>
      <c r="AC1148" s="158"/>
      <c r="AD1148" s="150" t="s">
        <v>98</v>
      </c>
      <c r="AE1148" s="158" t="s">
        <v>269</v>
      </c>
      <c r="AF1148" s="211"/>
      <c r="AG1148" s="212"/>
      <c r="AH1148" s="189"/>
      <c r="AI1148" s="189"/>
      <c r="AJ1148" s="189"/>
      <c r="AK1148" s="190"/>
      <c r="AL1148" s="1276"/>
      <c r="AM1148" s="1277"/>
      <c r="AN1148" s="1277"/>
      <c r="AO1148" s="1278"/>
    </row>
    <row r="1149" spans="1:41" ht="18.75" hidden="1" customHeight="1">
      <c r="A1149" s="135" t="s">
        <v>196</v>
      </c>
      <c r="B1149" s="135" t="s">
        <v>132</v>
      </c>
      <c r="C1149" s="135" t="s">
        <v>196</v>
      </c>
      <c r="D1149" s="135" t="s">
        <v>196</v>
      </c>
      <c r="E1149" s="135" t="s">
        <v>196</v>
      </c>
      <c r="F1149" s="135" t="s">
        <v>132</v>
      </c>
      <c r="G1149" s="135" t="s">
        <v>196</v>
      </c>
      <c r="H1149" s="135" t="s">
        <v>196</v>
      </c>
      <c r="I1149" s="135" t="s">
        <v>196</v>
      </c>
      <c r="J1149" s="176"/>
      <c r="K1149" s="177"/>
      <c r="L1149" s="178"/>
      <c r="M1149" s="179"/>
      <c r="N1149" s="160"/>
      <c r="O1149" s="180"/>
      <c r="P1149" s="191"/>
      <c r="Q1149" s="1258"/>
      <c r="R1149" s="157" t="s">
        <v>98</v>
      </c>
      <c r="S1149" s="158" t="s">
        <v>270</v>
      </c>
      <c r="T1149" s="158"/>
      <c r="U1149" s="150"/>
      <c r="V1149" s="150" t="s">
        <v>98</v>
      </c>
      <c r="W1149" s="158" t="s">
        <v>271</v>
      </c>
      <c r="X1149" s="150"/>
      <c r="Y1149" s="150"/>
      <c r="Z1149" s="150" t="s">
        <v>98</v>
      </c>
      <c r="AA1149" s="158" t="s">
        <v>272</v>
      </c>
      <c r="AB1149" s="137"/>
      <c r="AC1149" s="158"/>
      <c r="AD1149" s="150" t="s">
        <v>98</v>
      </c>
      <c r="AE1149" s="158" t="s">
        <v>273</v>
      </c>
      <c r="AF1149" s="211"/>
      <c r="AG1149" s="212"/>
      <c r="AH1149" s="189"/>
      <c r="AI1149" s="189"/>
      <c r="AJ1149" s="189"/>
      <c r="AK1149" s="190"/>
      <c r="AL1149" s="1276"/>
      <c r="AM1149" s="1277"/>
      <c r="AN1149" s="1277"/>
      <c r="AO1149" s="1278"/>
    </row>
    <row r="1150" spans="1:41" ht="18.75" hidden="1" customHeight="1">
      <c r="A1150" s="148" t="s">
        <v>196</v>
      </c>
      <c r="B1150" s="148" t="s">
        <v>132</v>
      </c>
      <c r="C1150" s="148" t="s">
        <v>196</v>
      </c>
      <c r="D1150" s="148" t="s">
        <v>196</v>
      </c>
      <c r="E1150" s="148" t="s">
        <v>196</v>
      </c>
      <c r="F1150" s="148" t="s">
        <v>132</v>
      </c>
      <c r="G1150" s="148" t="s">
        <v>196</v>
      </c>
      <c r="H1150" s="148" t="s">
        <v>196</v>
      </c>
      <c r="I1150" s="149" t="s">
        <v>196</v>
      </c>
      <c r="J1150" s="176"/>
      <c r="K1150" s="177"/>
      <c r="L1150" s="178"/>
      <c r="M1150" s="179"/>
      <c r="N1150" s="160"/>
      <c r="O1150" s="180"/>
      <c r="P1150" s="191"/>
      <c r="Q1150" s="1258"/>
      <c r="R1150" s="157" t="s">
        <v>98</v>
      </c>
      <c r="S1150" s="158" t="s">
        <v>274</v>
      </c>
      <c r="T1150" s="158"/>
      <c r="U1150" s="150"/>
      <c r="V1150" s="150" t="s">
        <v>98</v>
      </c>
      <c r="W1150" s="158" t="s">
        <v>275</v>
      </c>
      <c r="X1150" s="150"/>
      <c r="Y1150" s="150"/>
      <c r="Z1150" s="150" t="s">
        <v>98</v>
      </c>
      <c r="AA1150" s="158" t="s">
        <v>276</v>
      </c>
      <c r="AB1150" s="137"/>
      <c r="AC1150" s="158"/>
      <c r="AD1150" s="150" t="s">
        <v>98</v>
      </c>
      <c r="AE1150" s="158" t="s">
        <v>277</v>
      </c>
      <c r="AF1150" s="211"/>
      <c r="AG1150" s="212"/>
      <c r="AH1150" s="189"/>
      <c r="AI1150" s="189"/>
      <c r="AJ1150" s="189"/>
      <c r="AK1150" s="190"/>
      <c r="AL1150" s="1276"/>
      <c r="AM1150" s="1277"/>
      <c r="AN1150" s="1277"/>
      <c r="AO1150" s="1278"/>
    </row>
    <row r="1151" spans="1:41" ht="18.75" hidden="1" customHeight="1">
      <c r="A1151" s="155" t="s">
        <v>196</v>
      </c>
      <c r="B1151" s="155" t="s">
        <v>132</v>
      </c>
      <c r="C1151" s="155" t="s">
        <v>196</v>
      </c>
      <c r="D1151" s="155" t="s">
        <v>196</v>
      </c>
      <c r="E1151" s="155" t="s">
        <v>196</v>
      </c>
      <c r="F1151" s="155" t="s">
        <v>132</v>
      </c>
      <c r="G1151" s="155" t="s">
        <v>196</v>
      </c>
      <c r="H1151" s="155" t="s">
        <v>196</v>
      </c>
      <c r="I1151" s="156" t="s">
        <v>196</v>
      </c>
      <c r="J1151" s="213"/>
      <c r="K1151" s="214"/>
      <c r="L1151" s="215"/>
      <c r="M1151" s="216"/>
      <c r="N1151" s="217"/>
      <c r="O1151" s="218"/>
      <c r="P1151" s="219"/>
      <c r="Q1151" s="1259"/>
      <c r="R1151" s="220" t="s">
        <v>98</v>
      </c>
      <c r="S1151" s="221" t="s">
        <v>278</v>
      </c>
      <c r="T1151" s="221"/>
      <c r="U1151" s="222"/>
      <c r="V1151" s="222"/>
      <c r="W1151" s="221"/>
      <c r="X1151" s="222"/>
      <c r="Y1151" s="222"/>
      <c r="Z1151" s="222"/>
      <c r="AA1151" s="221"/>
      <c r="AB1151" s="223"/>
      <c r="AC1151" s="221"/>
      <c r="AD1151" s="222"/>
      <c r="AE1151" s="221"/>
      <c r="AF1151" s="224"/>
      <c r="AG1151" s="225"/>
      <c r="AH1151" s="226"/>
      <c r="AI1151" s="226"/>
      <c r="AJ1151" s="226"/>
      <c r="AK1151" s="227"/>
      <c r="AL1151" s="1286"/>
      <c r="AM1151" s="1287"/>
      <c r="AN1151" s="1287"/>
      <c r="AO1151" s="1288"/>
    </row>
    <row r="1152" spans="1:41" ht="18.75" hidden="1" customHeight="1">
      <c r="A1152" s="135" t="s">
        <v>196</v>
      </c>
      <c r="B1152" s="135" t="s">
        <v>132</v>
      </c>
      <c r="C1152" s="135" t="s">
        <v>196</v>
      </c>
      <c r="D1152" s="135" t="s">
        <v>196</v>
      </c>
      <c r="E1152" s="135" t="s">
        <v>196</v>
      </c>
      <c r="F1152" s="135" t="s">
        <v>132</v>
      </c>
      <c r="G1152" s="135" t="s">
        <v>196</v>
      </c>
      <c r="H1152" s="135" t="s">
        <v>196</v>
      </c>
      <c r="I1152" s="135" t="s">
        <v>196</v>
      </c>
      <c r="J1152" s="161"/>
      <c r="K1152" s="162"/>
      <c r="L1152" s="163"/>
      <c r="M1152" s="164"/>
      <c r="N1152" s="153"/>
      <c r="O1152" s="165"/>
      <c r="P1152" s="153"/>
      <c r="Q1152" s="1272" t="s">
        <v>281</v>
      </c>
      <c r="R1152" s="174" t="s">
        <v>98</v>
      </c>
      <c r="S1152" s="151" t="s">
        <v>282</v>
      </c>
      <c r="T1152" s="253"/>
      <c r="U1152" s="269"/>
      <c r="V1152" s="255" t="s">
        <v>98</v>
      </c>
      <c r="W1152" s="151" t="s">
        <v>348</v>
      </c>
      <c r="X1152" s="254"/>
      <c r="Y1152" s="254"/>
      <c r="Z1152" s="255" t="s">
        <v>98</v>
      </c>
      <c r="AA1152" s="151" t="s">
        <v>349</v>
      </c>
      <c r="AB1152" s="254"/>
      <c r="AC1152" s="254"/>
      <c r="AD1152" s="255" t="s">
        <v>98</v>
      </c>
      <c r="AE1152" s="151" t="s">
        <v>350</v>
      </c>
      <c r="AF1152" s="254"/>
      <c r="AG1152" s="256"/>
      <c r="AH1152" s="255" t="s">
        <v>98</v>
      </c>
      <c r="AI1152" s="151" t="s">
        <v>220</v>
      </c>
      <c r="AJ1152" s="151"/>
      <c r="AK1152" s="175"/>
      <c r="AL1152" s="1273"/>
      <c r="AM1152" s="1274"/>
      <c r="AN1152" s="1274"/>
      <c r="AO1152" s="1275"/>
    </row>
    <row r="1153" spans="1:41" ht="18.75" hidden="1" customHeight="1">
      <c r="A1153" s="135" t="s">
        <v>196</v>
      </c>
      <c r="B1153" s="135" t="s">
        <v>132</v>
      </c>
      <c r="C1153" s="135" t="s">
        <v>196</v>
      </c>
      <c r="D1153" s="135" t="s">
        <v>196</v>
      </c>
      <c r="E1153" s="135" t="s">
        <v>196</v>
      </c>
      <c r="F1153" s="135" t="s">
        <v>132</v>
      </c>
      <c r="G1153" s="135" t="s">
        <v>196</v>
      </c>
      <c r="H1153" s="135" t="s">
        <v>196</v>
      </c>
      <c r="I1153" s="135" t="s">
        <v>196</v>
      </c>
      <c r="J1153" s="176"/>
      <c r="K1153" s="177"/>
      <c r="L1153" s="178"/>
      <c r="M1153" s="179"/>
      <c r="N1153" s="160"/>
      <c r="O1153" s="180"/>
      <c r="P1153" s="160"/>
      <c r="Q1153" s="1265"/>
      <c r="R1153" s="237" t="s">
        <v>98</v>
      </c>
      <c r="S1153" s="199" t="s">
        <v>351</v>
      </c>
      <c r="T1153" s="238"/>
      <c r="U1153" s="266"/>
      <c r="V1153" s="239" t="s">
        <v>98</v>
      </c>
      <c r="W1153" s="199" t="s">
        <v>283</v>
      </c>
      <c r="X1153" s="244"/>
      <c r="Y1153" s="244"/>
      <c r="Z1153" s="244"/>
      <c r="AA1153" s="244"/>
      <c r="AB1153" s="244"/>
      <c r="AC1153" s="244"/>
      <c r="AD1153" s="244"/>
      <c r="AE1153" s="244"/>
      <c r="AF1153" s="244"/>
      <c r="AG1153" s="245"/>
      <c r="AH1153" s="150" t="s">
        <v>98</v>
      </c>
      <c r="AI1153" s="158" t="s">
        <v>224</v>
      </c>
      <c r="AJ1153" s="189"/>
      <c r="AK1153" s="190"/>
      <c r="AL1153" s="1276"/>
      <c r="AM1153" s="1277"/>
      <c r="AN1153" s="1277"/>
      <c r="AO1153" s="1278"/>
    </row>
    <row r="1154" spans="1:41" ht="18.75" hidden="1" customHeight="1">
      <c r="A1154" s="135" t="s">
        <v>196</v>
      </c>
      <c r="B1154" s="135" t="s">
        <v>132</v>
      </c>
      <c r="C1154" s="135" t="s">
        <v>196</v>
      </c>
      <c r="D1154" s="135" t="s">
        <v>196</v>
      </c>
      <c r="E1154" s="135" t="s">
        <v>196</v>
      </c>
      <c r="F1154" s="135" t="s">
        <v>132</v>
      </c>
      <c r="G1154" s="135" t="s">
        <v>196</v>
      </c>
      <c r="H1154" s="135" t="s">
        <v>196</v>
      </c>
      <c r="I1154" s="135" t="s">
        <v>196</v>
      </c>
      <c r="J1154" s="157"/>
      <c r="K1154" s="177"/>
      <c r="L1154" s="178"/>
      <c r="M1154" s="179"/>
      <c r="N1154" s="160"/>
      <c r="O1154" s="180"/>
      <c r="P1154" s="160"/>
      <c r="Q1154" s="1263" t="s">
        <v>216</v>
      </c>
      <c r="R1154" s="205" t="s">
        <v>98</v>
      </c>
      <c r="S1154" s="206" t="s">
        <v>217</v>
      </c>
      <c r="T1154" s="206"/>
      <c r="U1154" s="249"/>
      <c r="V1154" s="210" t="s">
        <v>98</v>
      </c>
      <c r="W1154" s="206" t="s">
        <v>316</v>
      </c>
      <c r="X1154" s="206"/>
      <c r="Y1154" s="249"/>
      <c r="Z1154" s="210" t="s">
        <v>98</v>
      </c>
      <c r="AA1154" s="241" t="s">
        <v>352</v>
      </c>
      <c r="AB1154" s="241"/>
      <c r="AC1154" s="241"/>
      <c r="AD1154" s="202"/>
      <c r="AE1154" s="249"/>
      <c r="AF1154" s="241"/>
      <c r="AG1154" s="203"/>
      <c r="AH1154" s="194"/>
      <c r="AI1154" s="189"/>
      <c r="AJ1154" s="189"/>
      <c r="AK1154" s="190"/>
      <c r="AL1154" s="1276"/>
      <c r="AM1154" s="1277"/>
      <c r="AN1154" s="1277"/>
      <c r="AO1154" s="1278"/>
    </row>
    <row r="1155" spans="1:41" ht="18.75" hidden="1" customHeight="1">
      <c r="A1155" s="135" t="s">
        <v>196</v>
      </c>
      <c r="B1155" s="135" t="s">
        <v>132</v>
      </c>
      <c r="C1155" s="135" t="s">
        <v>196</v>
      </c>
      <c r="D1155" s="135" t="s">
        <v>196</v>
      </c>
      <c r="E1155" s="135" t="s">
        <v>196</v>
      </c>
      <c r="F1155" s="135" t="s">
        <v>132</v>
      </c>
      <c r="G1155" s="135" t="s">
        <v>196</v>
      </c>
      <c r="H1155" s="135" t="s">
        <v>196</v>
      </c>
      <c r="I1155" s="135" t="s">
        <v>196</v>
      </c>
      <c r="J1155" s="176"/>
      <c r="K1155" s="177"/>
      <c r="L1155" s="178"/>
      <c r="M1155" s="179"/>
      <c r="N1155" s="160"/>
      <c r="O1155" s="180"/>
      <c r="P1155" s="160"/>
      <c r="Q1155" s="1265"/>
      <c r="R1155" s="237" t="s">
        <v>98</v>
      </c>
      <c r="S1155" s="244" t="s">
        <v>353</v>
      </c>
      <c r="T1155" s="244"/>
      <c r="U1155" s="244"/>
      <c r="V1155" s="239" t="s">
        <v>98</v>
      </c>
      <c r="W1155" s="244" t="s">
        <v>354</v>
      </c>
      <c r="X1155" s="266"/>
      <c r="Y1155" s="244"/>
      <c r="Z1155" s="244"/>
      <c r="AA1155" s="266"/>
      <c r="AB1155" s="244"/>
      <c r="AC1155" s="244"/>
      <c r="AD1155" s="250"/>
      <c r="AE1155" s="266"/>
      <c r="AF1155" s="244"/>
      <c r="AG1155" s="257"/>
      <c r="AH1155" s="194"/>
      <c r="AI1155" s="189"/>
      <c r="AJ1155" s="189"/>
      <c r="AK1155" s="190"/>
      <c r="AL1155" s="1276"/>
      <c r="AM1155" s="1277"/>
      <c r="AN1155" s="1277"/>
      <c r="AO1155" s="1278"/>
    </row>
    <row r="1156" spans="1:41" ht="18.75" hidden="1" customHeight="1">
      <c r="A1156" s="135" t="s">
        <v>196</v>
      </c>
      <c r="B1156" s="135" t="s">
        <v>132</v>
      </c>
      <c r="C1156" s="135" t="s">
        <v>196</v>
      </c>
      <c r="D1156" s="135" t="s">
        <v>196</v>
      </c>
      <c r="E1156" s="135" t="s">
        <v>196</v>
      </c>
      <c r="F1156" s="135" t="s">
        <v>132</v>
      </c>
      <c r="G1156" s="135" t="s">
        <v>196</v>
      </c>
      <c r="H1156" s="135" t="s">
        <v>196</v>
      </c>
      <c r="I1156" s="135" t="s">
        <v>196</v>
      </c>
      <c r="J1156" s="176"/>
      <c r="K1156" s="177"/>
      <c r="L1156" s="178"/>
      <c r="M1156" s="179"/>
      <c r="N1156" s="160"/>
      <c r="O1156" s="180"/>
      <c r="P1156" s="160"/>
      <c r="Q1156" s="198" t="s">
        <v>24</v>
      </c>
      <c r="R1156" s="182" t="s">
        <v>98</v>
      </c>
      <c r="S1156" s="183" t="s">
        <v>285</v>
      </c>
      <c r="T1156" s="184"/>
      <c r="U1156" s="185"/>
      <c r="V1156" s="186" t="s">
        <v>98</v>
      </c>
      <c r="W1156" s="183" t="s">
        <v>286</v>
      </c>
      <c r="X1156" s="187"/>
      <c r="Y1156" s="187"/>
      <c r="Z1156" s="187"/>
      <c r="AA1156" s="187"/>
      <c r="AB1156" s="187"/>
      <c r="AC1156" s="187"/>
      <c r="AD1156" s="187"/>
      <c r="AE1156" s="187"/>
      <c r="AF1156" s="187"/>
      <c r="AG1156" s="193"/>
      <c r="AH1156" s="194"/>
      <c r="AI1156" s="189"/>
      <c r="AJ1156" s="189"/>
      <c r="AK1156" s="190"/>
      <c r="AL1156" s="1276"/>
      <c r="AM1156" s="1277"/>
      <c r="AN1156" s="1277"/>
      <c r="AO1156" s="1278"/>
    </row>
    <row r="1157" spans="1:41" ht="19.5" hidden="1" customHeight="1">
      <c r="A1157" s="135" t="s">
        <v>196</v>
      </c>
      <c r="B1157" s="135" t="s">
        <v>132</v>
      </c>
      <c r="C1157" s="135" t="s">
        <v>196</v>
      </c>
      <c r="D1157" s="135" t="s">
        <v>196</v>
      </c>
      <c r="E1157" s="135" t="s">
        <v>196</v>
      </c>
      <c r="F1157" s="135" t="s">
        <v>132</v>
      </c>
      <c r="G1157" s="135" t="s">
        <v>196</v>
      </c>
      <c r="H1157" s="135" t="s">
        <v>196</v>
      </c>
      <c r="I1157" s="135" t="s">
        <v>196</v>
      </c>
      <c r="J1157" s="176"/>
      <c r="K1157" s="177"/>
      <c r="L1157" s="178"/>
      <c r="M1157" s="179"/>
      <c r="N1157" s="160"/>
      <c r="O1157" s="180"/>
      <c r="P1157" s="191"/>
      <c r="Q1157" s="192" t="s">
        <v>225</v>
      </c>
      <c r="R1157" s="182" t="s">
        <v>98</v>
      </c>
      <c r="S1157" s="183" t="s">
        <v>222</v>
      </c>
      <c r="T1157" s="184"/>
      <c r="U1157" s="185"/>
      <c r="V1157" s="186" t="s">
        <v>98</v>
      </c>
      <c r="W1157" s="183" t="s">
        <v>226</v>
      </c>
      <c r="X1157" s="186"/>
      <c r="Y1157" s="183"/>
      <c r="Z1157" s="187"/>
      <c r="AA1157" s="187"/>
      <c r="AB1157" s="187"/>
      <c r="AC1157" s="187"/>
      <c r="AD1157" s="187"/>
      <c r="AE1157" s="187"/>
      <c r="AF1157" s="187"/>
      <c r="AG1157" s="193"/>
      <c r="AH1157" s="189"/>
      <c r="AI1157" s="189"/>
      <c r="AJ1157" s="189"/>
      <c r="AK1157" s="190"/>
      <c r="AL1157" s="1276"/>
      <c r="AM1157" s="1277"/>
      <c r="AN1157" s="1277"/>
      <c r="AO1157" s="1278"/>
    </row>
    <row r="1158" spans="1:41" ht="19.5" hidden="1" customHeight="1">
      <c r="A1158" s="135" t="s">
        <v>196</v>
      </c>
      <c r="B1158" s="135" t="s">
        <v>132</v>
      </c>
      <c r="C1158" s="135" t="s">
        <v>196</v>
      </c>
      <c r="D1158" s="135" t="s">
        <v>196</v>
      </c>
      <c r="E1158" s="135" t="s">
        <v>196</v>
      </c>
      <c r="F1158" s="135" t="s">
        <v>132</v>
      </c>
      <c r="G1158" s="135" t="s">
        <v>196</v>
      </c>
      <c r="H1158" s="135" t="s">
        <v>196</v>
      </c>
      <c r="I1158" s="135" t="s">
        <v>196</v>
      </c>
      <c r="J1158" s="176"/>
      <c r="K1158" s="177"/>
      <c r="L1158" s="178"/>
      <c r="M1158" s="179"/>
      <c r="N1158" s="160"/>
      <c r="O1158" s="180"/>
      <c r="P1158" s="191"/>
      <c r="Q1158" s="192" t="s">
        <v>227</v>
      </c>
      <c r="R1158" s="182" t="s">
        <v>98</v>
      </c>
      <c r="S1158" s="183" t="s">
        <v>222</v>
      </c>
      <c r="T1158" s="184"/>
      <c r="U1158" s="185"/>
      <c r="V1158" s="186" t="s">
        <v>98</v>
      </c>
      <c r="W1158" s="183" t="s">
        <v>226</v>
      </c>
      <c r="X1158" s="186"/>
      <c r="Y1158" s="183"/>
      <c r="Z1158" s="187"/>
      <c r="AA1158" s="187"/>
      <c r="AB1158" s="187"/>
      <c r="AC1158" s="187"/>
      <c r="AD1158" s="187"/>
      <c r="AE1158" s="187"/>
      <c r="AF1158" s="187"/>
      <c r="AG1158" s="193"/>
      <c r="AH1158" s="189"/>
      <c r="AI1158" s="189"/>
      <c r="AJ1158" s="189"/>
      <c r="AK1158" s="190"/>
      <c r="AL1158" s="1276"/>
      <c r="AM1158" s="1277"/>
      <c r="AN1158" s="1277"/>
      <c r="AO1158" s="1278"/>
    </row>
    <row r="1159" spans="1:41" ht="18.75" hidden="1" customHeight="1">
      <c r="A1159" s="135" t="s">
        <v>196</v>
      </c>
      <c r="B1159" s="135" t="s">
        <v>132</v>
      </c>
      <c r="C1159" s="135" t="s">
        <v>196</v>
      </c>
      <c r="D1159" s="135" t="s">
        <v>196</v>
      </c>
      <c r="E1159" s="135" t="s">
        <v>196</v>
      </c>
      <c r="F1159" s="135" t="s">
        <v>132</v>
      </c>
      <c r="G1159" s="135" t="s">
        <v>196</v>
      </c>
      <c r="H1159" s="135" t="s">
        <v>196</v>
      </c>
      <c r="I1159" s="135" t="s">
        <v>196</v>
      </c>
      <c r="J1159" s="176"/>
      <c r="K1159" s="177"/>
      <c r="L1159" s="178"/>
      <c r="M1159" s="179"/>
      <c r="N1159" s="160"/>
      <c r="O1159" s="180"/>
      <c r="P1159" s="160"/>
      <c r="Q1159" s="198" t="s">
        <v>356</v>
      </c>
      <c r="R1159" s="182" t="s">
        <v>98</v>
      </c>
      <c r="S1159" s="183" t="s">
        <v>282</v>
      </c>
      <c r="T1159" s="184"/>
      <c r="U1159" s="185"/>
      <c r="V1159" s="186" t="s">
        <v>98</v>
      </c>
      <c r="W1159" s="183" t="s">
        <v>358</v>
      </c>
      <c r="X1159" s="187"/>
      <c r="Y1159" s="187"/>
      <c r="Z1159" s="187"/>
      <c r="AA1159" s="187"/>
      <c r="AB1159" s="187"/>
      <c r="AC1159" s="187"/>
      <c r="AD1159" s="187"/>
      <c r="AE1159" s="187"/>
      <c r="AF1159" s="187"/>
      <c r="AG1159" s="193"/>
      <c r="AH1159" s="194"/>
      <c r="AI1159" s="189"/>
      <c r="AJ1159" s="189"/>
      <c r="AK1159" s="190"/>
      <c r="AL1159" s="1276"/>
      <c r="AM1159" s="1277"/>
      <c r="AN1159" s="1277"/>
      <c r="AO1159" s="1278"/>
    </row>
    <row r="1160" spans="1:41" ht="18.75" hidden="1" customHeight="1">
      <c r="A1160" s="135" t="s">
        <v>196</v>
      </c>
      <c r="B1160" s="135" t="s">
        <v>132</v>
      </c>
      <c r="C1160" s="135" t="s">
        <v>196</v>
      </c>
      <c r="D1160" s="135" t="s">
        <v>196</v>
      </c>
      <c r="E1160" s="135" t="s">
        <v>196</v>
      </c>
      <c r="F1160" s="135" t="s">
        <v>132</v>
      </c>
      <c r="G1160" s="135" t="s">
        <v>196</v>
      </c>
      <c r="H1160" s="135" t="s">
        <v>196</v>
      </c>
      <c r="I1160" s="135" t="s">
        <v>196</v>
      </c>
      <c r="J1160" s="176"/>
      <c r="K1160" s="177"/>
      <c r="L1160" s="178"/>
      <c r="M1160" s="179"/>
      <c r="N1160" s="160"/>
      <c r="O1160" s="180"/>
      <c r="P1160" s="160"/>
      <c r="Q1160" s="198" t="s">
        <v>359</v>
      </c>
      <c r="R1160" s="182" t="s">
        <v>98</v>
      </c>
      <c r="S1160" s="183" t="s">
        <v>282</v>
      </c>
      <c r="T1160" s="184"/>
      <c r="U1160" s="185"/>
      <c r="V1160" s="186" t="s">
        <v>98</v>
      </c>
      <c r="W1160" s="183" t="s">
        <v>358</v>
      </c>
      <c r="X1160" s="187"/>
      <c r="Y1160" s="187"/>
      <c r="Z1160" s="187"/>
      <c r="AA1160" s="187"/>
      <c r="AB1160" s="187"/>
      <c r="AC1160" s="187"/>
      <c r="AD1160" s="187"/>
      <c r="AE1160" s="187"/>
      <c r="AF1160" s="187"/>
      <c r="AG1160" s="193"/>
      <c r="AH1160" s="194"/>
      <c r="AI1160" s="189"/>
      <c r="AJ1160" s="189"/>
      <c r="AK1160" s="190"/>
      <c r="AL1160" s="1276"/>
      <c r="AM1160" s="1277"/>
      <c r="AN1160" s="1277"/>
      <c r="AO1160" s="1278"/>
    </row>
    <row r="1161" spans="1:41" ht="18.75" hidden="1" customHeight="1">
      <c r="A1161" s="135" t="s">
        <v>196</v>
      </c>
      <c r="B1161" s="135" t="s">
        <v>132</v>
      </c>
      <c r="C1161" s="135" t="s">
        <v>196</v>
      </c>
      <c r="D1161" s="135" t="s">
        <v>196</v>
      </c>
      <c r="E1161" s="135" t="s">
        <v>196</v>
      </c>
      <c r="F1161" s="135" t="s">
        <v>132</v>
      </c>
      <c r="G1161" s="135" t="s">
        <v>196</v>
      </c>
      <c r="H1161" s="135" t="s">
        <v>196</v>
      </c>
      <c r="I1161" s="135" t="s">
        <v>196</v>
      </c>
      <c r="J1161" s="176"/>
      <c r="K1161" s="177"/>
      <c r="L1161" s="178"/>
      <c r="M1161" s="179"/>
      <c r="N1161" s="160"/>
      <c r="O1161" s="180"/>
      <c r="P1161" s="160"/>
      <c r="Q1161" s="198" t="s">
        <v>487</v>
      </c>
      <c r="R1161" s="182" t="s">
        <v>98</v>
      </c>
      <c r="S1161" s="183" t="s">
        <v>217</v>
      </c>
      <c r="T1161" s="184"/>
      <c r="U1161" s="186" t="s">
        <v>98</v>
      </c>
      <c r="V1161" s="183" t="s">
        <v>232</v>
      </c>
      <c r="W1161" s="187"/>
      <c r="X1161" s="187"/>
      <c r="Y1161" s="187"/>
      <c r="Z1161" s="187"/>
      <c r="AA1161" s="187"/>
      <c r="AB1161" s="187"/>
      <c r="AC1161" s="187"/>
      <c r="AD1161" s="187"/>
      <c r="AE1161" s="187"/>
      <c r="AF1161" s="187"/>
      <c r="AG1161" s="193"/>
      <c r="AH1161" s="194"/>
      <c r="AI1161" s="189"/>
      <c r="AJ1161" s="189"/>
      <c r="AK1161" s="190"/>
      <c r="AL1161" s="1276"/>
      <c r="AM1161" s="1277"/>
      <c r="AN1161" s="1277"/>
      <c r="AO1161" s="1278"/>
    </row>
    <row r="1162" spans="1:41" ht="18.75" hidden="1" customHeight="1">
      <c r="A1162" s="135" t="s">
        <v>196</v>
      </c>
      <c r="B1162" s="135" t="s">
        <v>132</v>
      </c>
      <c r="C1162" s="135" t="s">
        <v>196</v>
      </c>
      <c r="D1162" s="135" t="s">
        <v>196</v>
      </c>
      <c r="E1162" s="135" t="s">
        <v>196</v>
      </c>
      <c r="F1162" s="135" t="s">
        <v>132</v>
      </c>
      <c r="G1162" s="135" t="s">
        <v>196</v>
      </c>
      <c r="H1162" s="135" t="s">
        <v>196</v>
      </c>
      <c r="I1162" s="135" t="s">
        <v>196</v>
      </c>
      <c r="J1162" s="176"/>
      <c r="K1162" s="177"/>
      <c r="L1162" s="178"/>
      <c r="M1162" s="179"/>
      <c r="N1162" s="160"/>
      <c r="O1162" s="180"/>
      <c r="P1162" s="160"/>
      <c r="Q1162" s="198" t="s">
        <v>406</v>
      </c>
      <c r="R1162" s="182" t="s">
        <v>98</v>
      </c>
      <c r="S1162" s="183" t="s">
        <v>285</v>
      </c>
      <c r="T1162" s="184"/>
      <c r="U1162" s="185"/>
      <c r="V1162" s="186" t="s">
        <v>98</v>
      </c>
      <c r="W1162" s="183" t="s">
        <v>286</v>
      </c>
      <c r="X1162" s="187"/>
      <c r="Y1162" s="187"/>
      <c r="Z1162" s="187"/>
      <c r="AA1162" s="187"/>
      <c r="AB1162" s="187"/>
      <c r="AC1162" s="187"/>
      <c r="AD1162" s="187"/>
      <c r="AE1162" s="187"/>
      <c r="AF1162" s="187"/>
      <c r="AG1162" s="193"/>
      <c r="AH1162" s="194"/>
      <c r="AI1162" s="189"/>
      <c r="AJ1162" s="189"/>
      <c r="AK1162" s="190"/>
      <c r="AL1162" s="1276"/>
      <c r="AM1162" s="1277"/>
      <c r="AN1162" s="1277"/>
      <c r="AO1162" s="1278"/>
    </row>
    <row r="1163" spans="1:41" ht="19.5" hidden="1" customHeight="1">
      <c r="A1163" s="135" t="s">
        <v>196</v>
      </c>
      <c r="B1163" s="135" t="s">
        <v>132</v>
      </c>
      <c r="C1163" s="135" t="s">
        <v>196</v>
      </c>
      <c r="D1163" s="135" t="s">
        <v>196</v>
      </c>
      <c r="E1163" s="135" t="s">
        <v>196</v>
      </c>
      <c r="F1163" s="135" t="s">
        <v>132</v>
      </c>
      <c r="G1163" s="135" t="s">
        <v>196</v>
      </c>
      <c r="H1163" s="135" t="s">
        <v>196</v>
      </c>
      <c r="I1163" s="135" t="s">
        <v>196</v>
      </c>
      <c r="J1163" s="176"/>
      <c r="K1163" s="177"/>
      <c r="L1163" s="178"/>
      <c r="M1163" s="179"/>
      <c r="N1163" s="160"/>
      <c r="O1163" s="180"/>
      <c r="P1163" s="191"/>
      <c r="Q1163" s="192" t="s">
        <v>50</v>
      </c>
      <c r="R1163" s="182" t="s">
        <v>98</v>
      </c>
      <c r="S1163" s="183" t="s">
        <v>217</v>
      </c>
      <c r="T1163" s="183"/>
      <c r="U1163" s="186" t="s">
        <v>98</v>
      </c>
      <c r="V1163" s="183" t="s">
        <v>232</v>
      </c>
      <c r="W1163" s="183"/>
      <c r="X1163" s="187"/>
      <c r="Y1163" s="183"/>
      <c r="Z1163" s="187"/>
      <c r="AA1163" s="187"/>
      <c r="AB1163" s="187"/>
      <c r="AC1163" s="187"/>
      <c r="AD1163" s="187"/>
      <c r="AE1163" s="187"/>
      <c r="AF1163" s="187"/>
      <c r="AG1163" s="193"/>
      <c r="AH1163" s="189"/>
      <c r="AI1163" s="189"/>
      <c r="AJ1163" s="189"/>
      <c r="AK1163" s="190"/>
      <c r="AL1163" s="1276"/>
      <c r="AM1163" s="1277"/>
      <c r="AN1163" s="1277"/>
      <c r="AO1163" s="1278"/>
    </row>
    <row r="1164" spans="1:41" ht="18.75" hidden="1" customHeight="1">
      <c r="A1164" s="135" t="s">
        <v>196</v>
      </c>
      <c r="B1164" s="135" t="s">
        <v>132</v>
      </c>
      <c r="C1164" s="135" t="s">
        <v>196</v>
      </c>
      <c r="D1164" s="135" t="s">
        <v>196</v>
      </c>
      <c r="E1164" s="135" t="s">
        <v>196</v>
      </c>
      <c r="F1164" s="135" t="s">
        <v>132</v>
      </c>
      <c r="G1164" s="135" t="s">
        <v>196</v>
      </c>
      <c r="H1164" s="135" t="s">
        <v>196</v>
      </c>
      <c r="I1164" s="135" t="s">
        <v>196</v>
      </c>
      <c r="J1164" s="157"/>
      <c r="K1164" s="177"/>
      <c r="L1164" s="178"/>
      <c r="M1164" s="157"/>
      <c r="N1164" s="160"/>
      <c r="O1164" s="157"/>
      <c r="P1164" s="160"/>
      <c r="Q1164" s="198" t="s">
        <v>309</v>
      </c>
      <c r="R1164" s="182" t="s">
        <v>98</v>
      </c>
      <c r="S1164" s="183" t="s">
        <v>217</v>
      </c>
      <c r="T1164" s="184"/>
      <c r="U1164" s="186" t="s">
        <v>98</v>
      </c>
      <c r="V1164" s="183" t="s">
        <v>232</v>
      </c>
      <c r="W1164" s="187"/>
      <c r="X1164" s="187"/>
      <c r="Y1164" s="187"/>
      <c r="Z1164" s="187"/>
      <c r="AA1164" s="187"/>
      <c r="AB1164" s="187"/>
      <c r="AC1164" s="187"/>
      <c r="AD1164" s="187"/>
      <c r="AE1164" s="187"/>
      <c r="AF1164" s="187"/>
      <c r="AG1164" s="193"/>
      <c r="AH1164" s="194"/>
      <c r="AI1164" s="189"/>
      <c r="AJ1164" s="189"/>
      <c r="AK1164" s="190"/>
      <c r="AL1164" s="1276"/>
      <c r="AM1164" s="1277"/>
      <c r="AN1164" s="1277"/>
      <c r="AO1164" s="1278"/>
    </row>
    <row r="1165" spans="1:41" ht="18.75" hidden="1" customHeight="1">
      <c r="A1165" s="135" t="s">
        <v>196</v>
      </c>
      <c r="B1165" s="135" t="s">
        <v>132</v>
      </c>
      <c r="C1165" s="135" t="s">
        <v>196</v>
      </c>
      <c r="D1165" s="135" t="s">
        <v>196</v>
      </c>
      <c r="E1165" s="135" t="s">
        <v>196</v>
      </c>
      <c r="F1165" s="135" t="s">
        <v>132</v>
      </c>
      <c r="G1165" s="135" t="s">
        <v>196</v>
      </c>
      <c r="H1165" s="135" t="s">
        <v>196</v>
      </c>
      <c r="I1165" s="135" t="s">
        <v>196</v>
      </c>
      <c r="J1165" s="176"/>
      <c r="K1165" s="177"/>
      <c r="L1165" s="178"/>
      <c r="M1165" s="179"/>
      <c r="N1165" s="160"/>
      <c r="O1165" s="157"/>
      <c r="P1165" s="160"/>
      <c r="Q1165" s="198" t="s">
        <v>56</v>
      </c>
      <c r="R1165" s="182" t="s">
        <v>98</v>
      </c>
      <c r="S1165" s="183" t="s">
        <v>217</v>
      </c>
      <c r="T1165" s="183"/>
      <c r="U1165" s="186" t="s">
        <v>98</v>
      </c>
      <c r="V1165" s="183" t="s">
        <v>229</v>
      </c>
      <c r="W1165" s="183"/>
      <c r="X1165" s="186" t="s">
        <v>98</v>
      </c>
      <c r="Y1165" s="183" t="s">
        <v>230</v>
      </c>
      <c r="Z1165" s="187"/>
      <c r="AA1165" s="187"/>
      <c r="AB1165" s="187"/>
      <c r="AC1165" s="187"/>
      <c r="AD1165" s="187"/>
      <c r="AE1165" s="187"/>
      <c r="AF1165" s="187"/>
      <c r="AG1165" s="193"/>
      <c r="AH1165" s="194"/>
      <c r="AI1165" s="189"/>
      <c r="AJ1165" s="189"/>
      <c r="AK1165" s="190"/>
      <c r="AL1165" s="1276"/>
      <c r="AM1165" s="1277"/>
      <c r="AN1165" s="1277"/>
      <c r="AO1165" s="1278"/>
    </row>
    <row r="1166" spans="1:41" ht="18.75" hidden="1" customHeight="1">
      <c r="A1166" s="135" t="s">
        <v>196</v>
      </c>
      <c r="B1166" s="135" t="s">
        <v>132</v>
      </c>
      <c r="C1166" s="135" t="s">
        <v>196</v>
      </c>
      <c r="D1166" s="135" t="s">
        <v>196</v>
      </c>
      <c r="E1166" s="135" t="s">
        <v>196</v>
      </c>
      <c r="F1166" s="135" t="s">
        <v>132</v>
      </c>
      <c r="G1166" s="135" t="s">
        <v>196</v>
      </c>
      <c r="H1166" s="135" t="s">
        <v>196</v>
      </c>
      <c r="I1166" s="135" t="s">
        <v>196</v>
      </c>
      <c r="J1166" s="157" t="s">
        <v>98</v>
      </c>
      <c r="K1166" s="177" t="s">
        <v>499</v>
      </c>
      <c r="L1166" s="178" t="s">
        <v>490</v>
      </c>
      <c r="M1166" s="157" t="s">
        <v>98</v>
      </c>
      <c r="N1166" s="160" t="s">
        <v>504</v>
      </c>
      <c r="O1166" s="157" t="s">
        <v>98</v>
      </c>
      <c r="P1166" s="160" t="s">
        <v>361</v>
      </c>
      <c r="Q1166" s="1263" t="s">
        <v>470</v>
      </c>
      <c r="R1166" s="205" t="s">
        <v>98</v>
      </c>
      <c r="S1166" s="206" t="s">
        <v>334</v>
      </c>
      <c r="T1166" s="206"/>
      <c r="U1166" s="202"/>
      <c r="V1166" s="202"/>
      <c r="W1166" s="202"/>
      <c r="X1166" s="202"/>
      <c r="Y1166" s="210" t="s">
        <v>98</v>
      </c>
      <c r="Z1166" s="206" t="s">
        <v>335</v>
      </c>
      <c r="AA1166" s="202"/>
      <c r="AB1166" s="202"/>
      <c r="AC1166" s="202"/>
      <c r="AD1166" s="202"/>
      <c r="AE1166" s="202"/>
      <c r="AF1166" s="202"/>
      <c r="AG1166" s="203"/>
      <c r="AH1166" s="194"/>
      <c r="AI1166" s="189"/>
      <c r="AJ1166" s="189"/>
      <c r="AK1166" s="190"/>
      <c r="AL1166" s="1276"/>
      <c r="AM1166" s="1277"/>
      <c r="AN1166" s="1277"/>
      <c r="AO1166" s="1278"/>
    </row>
    <row r="1167" spans="1:41" ht="18.75" hidden="1" customHeight="1">
      <c r="A1167" s="135" t="s">
        <v>196</v>
      </c>
      <c r="B1167" s="135" t="s">
        <v>132</v>
      </c>
      <c r="C1167" s="135" t="s">
        <v>196</v>
      </c>
      <c r="D1167" s="135" t="s">
        <v>196</v>
      </c>
      <c r="E1167" s="135" t="s">
        <v>196</v>
      </c>
      <c r="F1167" s="135" t="s">
        <v>132</v>
      </c>
      <c r="G1167" s="135" t="s">
        <v>196</v>
      </c>
      <c r="H1167" s="135" t="s">
        <v>196</v>
      </c>
      <c r="I1167" s="135" t="s">
        <v>196</v>
      </c>
      <c r="J1167" s="176"/>
      <c r="K1167" s="177"/>
      <c r="L1167" s="178"/>
      <c r="M1167" s="179"/>
      <c r="N1167" s="160"/>
      <c r="O1167" s="157" t="s">
        <v>98</v>
      </c>
      <c r="P1167" s="160" t="s">
        <v>364</v>
      </c>
      <c r="Q1167" s="1265"/>
      <c r="R1167" s="237" t="s">
        <v>98</v>
      </c>
      <c r="S1167" s="199" t="s">
        <v>367</v>
      </c>
      <c r="T1167" s="250"/>
      <c r="U1167" s="250"/>
      <c r="V1167" s="250"/>
      <c r="W1167" s="250"/>
      <c r="X1167" s="250"/>
      <c r="Y1167" s="250"/>
      <c r="Z1167" s="244"/>
      <c r="AA1167" s="250"/>
      <c r="AB1167" s="250"/>
      <c r="AC1167" s="250"/>
      <c r="AD1167" s="250"/>
      <c r="AE1167" s="250"/>
      <c r="AF1167" s="250"/>
      <c r="AG1167" s="257"/>
      <c r="AH1167" s="194"/>
      <c r="AI1167" s="189"/>
      <c r="AJ1167" s="189"/>
      <c r="AK1167" s="190"/>
      <c r="AL1167" s="1286"/>
      <c r="AM1167" s="1287"/>
      <c r="AN1167" s="1287"/>
      <c r="AO1167" s="1288"/>
    </row>
    <row r="1168" spans="1:41" ht="18.75" hidden="1" customHeight="1">
      <c r="A1168" s="135" t="s">
        <v>196</v>
      </c>
      <c r="B1168" s="135" t="s">
        <v>132</v>
      </c>
      <c r="C1168" s="135" t="s">
        <v>196</v>
      </c>
      <c r="D1168" s="135" t="s">
        <v>196</v>
      </c>
      <c r="E1168" s="135" t="s">
        <v>196</v>
      </c>
      <c r="F1168" s="135" t="s">
        <v>132</v>
      </c>
      <c r="G1168" s="135" t="s">
        <v>196</v>
      </c>
      <c r="H1168" s="135" t="s">
        <v>196</v>
      </c>
      <c r="I1168" s="135" t="s">
        <v>196</v>
      </c>
      <c r="J1168" s="176"/>
      <c r="K1168" s="177"/>
      <c r="L1168" s="178"/>
      <c r="M1168" s="137"/>
      <c r="N1168" s="160"/>
      <c r="O1168" s="180"/>
      <c r="P1168" s="160"/>
      <c r="Q1168" s="1264" t="s">
        <v>341</v>
      </c>
      <c r="R1168" s="157" t="s">
        <v>98</v>
      </c>
      <c r="S1168" s="158" t="s">
        <v>368</v>
      </c>
      <c r="T1168" s="298"/>
      <c r="U1168" s="293"/>
      <c r="V1168" s="150" t="s">
        <v>98</v>
      </c>
      <c r="W1168" s="158" t="s">
        <v>369</v>
      </c>
      <c r="X1168" s="211"/>
      <c r="Y1168" s="211"/>
      <c r="Z1168" s="150" t="s">
        <v>98</v>
      </c>
      <c r="AA1168" s="158" t="s">
        <v>370</v>
      </c>
      <c r="AB1168" s="211"/>
      <c r="AC1168" s="211"/>
      <c r="AD1168" s="211"/>
      <c r="AE1168" s="211"/>
      <c r="AF1168" s="211"/>
      <c r="AG1168" s="212"/>
      <c r="AH1168" s="194"/>
      <c r="AI1168" s="189"/>
      <c r="AJ1168" s="189"/>
      <c r="AK1168" s="190"/>
      <c r="AL1168" s="1276"/>
      <c r="AM1168" s="1277"/>
      <c r="AN1168" s="1277"/>
      <c r="AO1168" s="1278"/>
    </row>
    <row r="1169" spans="1:41" ht="18.75" hidden="1" customHeight="1">
      <c r="A1169" s="135" t="s">
        <v>196</v>
      </c>
      <c r="B1169" s="135" t="s">
        <v>132</v>
      </c>
      <c r="C1169" s="135" t="s">
        <v>196</v>
      </c>
      <c r="D1169" s="135" t="s">
        <v>196</v>
      </c>
      <c r="E1169" s="135" t="s">
        <v>196</v>
      </c>
      <c r="F1169" s="135" t="s">
        <v>132</v>
      </c>
      <c r="G1169" s="135" t="s">
        <v>196</v>
      </c>
      <c r="H1169" s="135" t="s">
        <v>196</v>
      </c>
      <c r="I1169" s="135" t="s">
        <v>196</v>
      </c>
      <c r="J1169" s="176"/>
      <c r="K1169" s="177"/>
      <c r="L1169" s="178"/>
      <c r="M1169" s="137"/>
      <c r="N1169" s="160"/>
      <c r="O1169" s="180"/>
      <c r="P1169" s="160"/>
      <c r="Q1169" s="1265"/>
      <c r="R1169" s="237" t="s">
        <v>98</v>
      </c>
      <c r="S1169" s="199" t="s">
        <v>371</v>
      </c>
      <c r="T1169" s="250"/>
      <c r="U1169" s="250"/>
      <c r="V1169" s="250"/>
      <c r="W1169" s="250"/>
      <c r="X1169" s="250"/>
      <c r="Y1169" s="250"/>
      <c r="Z1169" s="239" t="s">
        <v>98</v>
      </c>
      <c r="AA1169" s="199" t="s">
        <v>372</v>
      </c>
      <c r="AB1169" s="244"/>
      <c r="AC1169" s="250"/>
      <c r="AD1169" s="250"/>
      <c r="AE1169" s="250"/>
      <c r="AF1169" s="250"/>
      <c r="AG1169" s="257"/>
      <c r="AH1169" s="194"/>
      <c r="AI1169" s="189"/>
      <c r="AJ1169" s="189"/>
      <c r="AK1169" s="190"/>
      <c r="AL1169" s="1276"/>
      <c r="AM1169" s="1277"/>
      <c r="AN1169" s="1277"/>
      <c r="AO1169" s="1278"/>
    </row>
    <row r="1170" spans="1:41" ht="18.75" hidden="1" customHeight="1">
      <c r="A1170" s="135" t="s">
        <v>196</v>
      </c>
      <c r="B1170" s="135" t="s">
        <v>132</v>
      </c>
      <c r="C1170" s="135" t="s">
        <v>196</v>
      </c>
      <c r="D1170" s="135" t="s">
        <v>196</v>
      </c>
      <c r="E1170" s="135" t="s">
        <v>196</v>
      </c>
      <c r="F1170" s="135" t="s">
        <v>132</v>
      </c>
      <c r="G1170" s="135" t="s">
        <v>196</v>
      </c>
      <c r="H1170" s="135" t="s">
        <v>196</v>
      </c>
      <c r="I1170" s="135" t="s">
        <v>196</v>
      </c>
      <c r="J1170" s="176"/>
      <c r="K1170" s="177"/>
      <c r="L1170" s="178"/>
      <c r="M1170" s="179"/>
      <c r="N1170" s="160"/>
      <c r="O1170" s="180"/>
      <c r="P1170" s="160"/>
      <c r="Q1170" s="201" t="s">
        <v>255</v>
      </c>
      <c r="R1170" s="182" t="s">
        <v>98</v>
      </c>
      <c r="S1170" s="183" t="s">
        <v>217</v>
      </c>
      <c r="T1170" s="183"/>
      <c r="U1170" s="186" t="s">
        <v>98</v>
      </c>
      <c r="V1170" s="183" t="s">
        <v>229</v>
      </c>
      <c r="W1170" s="183"/>
      <c r="X1170" s="186" t="s">
        <v>98</v>
      </c>
      <c r="Y1170" s="183" t="s">
        <v>230</v>
      </c>
      <c r="Z1170" s="187"/>
      <c r="AA1170" s="187"/>
      <c r="AB1170" s="187"/>
      <c r="AC1170" s="187"/>
      <c r="AD1170" s="202"/>
      <c r="AE1170" s="202"/>
      <c r="AF1170" s="202"/>
      <c r="AG1170" s="203"/>
      <c r="AH1170" s="194"/>
      <c r="AI1170" s="189"/>
      <c r="AJ1170" s="189"/>
      <c r="AK1170" s="190"/>
      <c r="AL1170" s="1276"/>
      <c r="AM1170" s="1277"/>
      <c r="AN1170" s="1277"/>
      <c r="AO1170" s="1278"/>
    </row>
    <row r="1171" spans="1:41" ht="18.75" hidden="1" customHeight="1">
      <c r="A1171" s="135" t="s">
        <v>196</v>
      </c>
      <c r="B1171" s="135" t="s">
        <v>132</v>
      </c>
      <c r="C1171" s="135" t="s">
        <v>196</v>
      </c>
      <c r="D1171" s="135" t="s">
        <v>196</v>
      </c>
      <c r="E1171" s="135" t="s">
        <v>196</v>
      </c>
      <c r="F1171" s="135" t="s">
        <v>132</v>
      </c>
      <c r="G1171" s="135" t="s">
        <v>196</v>
      </c>
      <c r="H1171" s="135" t="s">
        <v>196</v>
      </c>
      <c r="I1171" s="135" t="s">
        <v>196</v>
      </c>
      <c r="J1171" s="176"/>
      <c r="K1171" s="177"/>
      <c r="L1171" s="178"/>
      <c r="M1171" s="179"/>
      <c r="N1171" s="160"/>
      <c r="O1171" s="180"/>
      <c r="P1171" s="160"/>
      <c r="Q1171" s="198" t="s">
        <v>69</v>
      </c>
      <c r="R1171" s="182" t="s">
        <v>98</v>
      </c>
      <c r="S1171" s="183" t="s">
        <v>217</v>
      </c>
      <c r="T1171" s="183"/>
      <c r="U1171" s="186" t="s">
        <v>98</v>
      </c>
      <c r="V1171" s="183" t="s">
        <v>258</v>
      </c>
      <c r="W1171" s="183"/>
      <c r="X1171" s="186" t="s">
        <v>98</v>
      </c>
      <c r="Y1171" s="183" t="s">
        <v>315</v>
      </c>
      <c r="Z1171" s="204"/>
      <c r="AA1171" s="186" t="s">
        <v>98</v>
      </c>
      <c r="AB1171" s="183" t="s">
        <v>259</v>
      </c>
      <c r="AC1171" s="204"/>
      <c r="AD1171" s="204"/>
      <c r="AE1171" s="204"/>
      <c r="AF1171" s="204"/>
      <c r="AG1171" s="247"/>
      <c r="AH1171" s="194"/>
      <c r="AI1171" s="189"/>
      <c r="AJ1171" s="189"/>
      <c r="AK1171" s="190"/>
      <c r="AL1171" s="1276"/>
      <c r="AM1171" s="1277"/>
      <c r="AN1171" s="1277"/>
      <c r="AO1171" s="1278"/>
    </row>
    <row r="1172" spans="1:41" ht="18.75" hidden="1" customHeight="1">
      <c r="A1172" s="135" t="s">
        <v>196</v>
      </c>
      <c r="B1172" s="135" t="s">
        <v>132</v>
      </c>
      <c r="C1172" s="135" t="s">
        <v>196</v>
      </c>
      <c r="D1172" s="135" t="s">
        <v>196</v>
      </c>
      <c r="E1172" s="135" t="s">
        <v>196</v>
      </c>
      <c r="F1172" s="135" t="s">
        <v>132</v>
      </c>
      <c r="G1172" s="135" t="s">
        <v>196</v>
      </c>
      <c r="H1172" s="135" t="s">
        <v>196</v>
      </c>
      <c r="I1172" s="135" t="s">
        <v>196</v>
      </c>
      <c r="J1172" s="176"/>
      <c r="K1172" s="177"/>
      <c r="L1172" s="178"/>
      <c r="M1172" s="179"/>
      <c r="N1172" s="160"/>
      <c r="O1172" s="180"/>
      <c r="P1172" s="160"/>
      <c r="Q1172" s="1257" t="s">
        <v>414</v>
      </c>
      <c r="R1172" s="1291" t="s">
        <v>98</v>
      </c>
      <c r="S1172" s="1292" t="s">
        <v>217</v>
      </c>
      <c r="T1172" s="1292"/>
      <c r="U1172" s="1293" t="s">
        <v>98</v>
      </c>
      <c r="V1172" s="1292" t="s">
        <v>232</v>
      </c>
      <c r="W1172" s="1292"/>
      <c r="X1172" s="241"/>
      <c r="Y1172" s="241"/>
      <c r="Z1172" s="241"/>
      <c r="AA1172" s="241"/>
      <c r="AB1172" s="241"/>
      <c r="AC1172" s="241"/>
      <c r="AD1172" s="241"/>
      <c r="AE1172" s="241"/>
      <c r="AF1172" s="241"/>
      <c r="AG1172" s="242"/>
      <c r="AH1172" s="194"/>
      <c r="AI1172" s="189"/>
      <c r="AJ1172" s="189"/>
      <c r="AK1172" s="190"/>
      <c r="AL1172" s="1276"/>
      <c r="AM1172" s="1277"/>
      <c r="AN1172" s="1277"/>
      <c r="AO1172" s="1278"/>
    </row>
    <row r="1173" spans="1:41" ht="18.75" hidden="1" customHeight="1">
      <c r="A1173" s="135" t="s">
        <v>196</v>
      </c>
      <c r="B1173" s="135" t="s">
        <v>132</v>
      </c>
      <c r="C1173" s="135" t="s">
        <v>196</v>
      </c>
      <c r="D1173" s="135" t="s">
        <v>196</v>
      </c>
      <c r="E1173" s="135" t="s">
        <v>196</v>
      </c>
      <c r="F1173" s="135" t="s">
        <v>132</v>
      </c>
      <c r="G1173" s="135" t="s">
        <v>196</v>
      </c>
      <c r="H1173" s="135" t="s">
        <v>196</v>
      </c>
      <c r="I1173" s="135" t="s">
        <v>196</v>
      </c>
      <c r="J1173" s="176"/>
      <c r="K1173" s="177"/>
      <c r="L1173" s="178"/>
      <c r="M1173" s="179"/>
      <c r="N1173" s="160"/>
      <c r="O1173" s="180"/>
      <c r="P1173" s="160"/>
      <c r="Q1173" s="1279"/>
      <c r="R1173" s="1291"/>
      <c r="S1173" s="1292"/>
      <c r="T1173" s="1292"/>
      <c r="U1173" s="1293"/>
      <c r="V1173" s="1292"/>
      <c r="W1173" s="1292"/>
      <c r="X1173" s="244"/>
      <c r="Y1173" s="244"/>
      <c r="Z1173" s="244"/>
      <c r="AA1173" s="244"/>
      <c r="AB1173" s="244"/>
      <c r="AC1173" s="244"/>
      <c r="AD1173" s="244"/>
      <c r="AE1173" s="244"/>
      <c r="AF1173" s="244"/>
      <c r="AG1173" s="245"/>
      <c r="AH1173" s="194"/>
      <c r="AI1173" s="189"/>
      <c r="AJ1173" s="189"/>
      <c r="AK1173" s="190"/>
      <c r="AL1173" s="1276"/>
      <c r="AM1173" s="1277"/>
      <c r="AN1173" s="1277"/>
      <c r="AO1173" s="1278"/>
    </row>
    <row r="1174" spans="1:41" ht="18.75" hidden="1" customHeight="1">
      <c r="A1174" s="135" t="s">
        <v>196</v>
      </c>
      <c r="B1174" s="135" t="s">
        <v>132</v>
      </c>
      <c r="C1174" s="135" t="s">
        <v>196</v>
      </c>
      <c r="D1174" s="135" t="s">
        <v>196</v>
      </c>
      <c r="E1174" s="135" t="s">
        <v>196</v>
      </c>
      <c r="F1174" s="135" t="s">
        <v>132</v>
      </c>
      <c r="G1174" s="135" t="s">
        <v>196</v>
      </c>
      <c r="H1174" s="135" t="s">
        <v>196</v>
      </c>
      <c r="I1174" s="135" t="s">
        <v>196</v>
      </c>
      <c r="J1174" s="176"/>
      <c r="K1174" s="177"/>
      <c r="L1174" s="178"/>
      <c r="M1174" s="179"/>
      <c r="N1174" s="160"/>
      <c r="O1174" s="180"/>
      <c r="P1174" s="191"/>
      <c r="Q1174" s="1257" t="s">
        <v>260</v>
      </c>
      <c r="R1174" s="205" t="s">
        <v>98</v>
      </c>
      <c r="S1174" s="206" t="s">
        <v>217</v>
      </c>
      <c r="T1174" s="206"/>
      <c r="U1174" s="207"/>
      <c r="V1174" s="208"/>
      <c r="W1174" s="208"/>
      <c r="X1174" s="207"/>
      <c r="Y1174" s="208"/>
      <c r="Z1174" s="209"/>
      <c r="AA1174" s="207"/>
      <c r="AB1174" s="208"/>
      <c r="AC1174" s="209"/>
      <c r="AD1174" s="210" t="s">
        <v>98</v>
      </c>
      <c r="AE1174" s="206" t="s">
        <v>261</v>
      </c>
      <c r="AF1174" s="202"/>
      <c r="AG1174" s="203"/>
      <c r="AH1174" s="189"/>
      <c r="AI1174" s="189"/>
      <c r="AJ1174" s="189"/>
      <c r="AK1174" s="190"/>
      <c r="AL1174" s="1276"/>
      <c r="AM1174" s="1277"/>
      <c r="AN1174" s="1277"/>
      <c r="AO1174" s="1278"/>
    </row>
    <row r="1175" spans="1:41" ht="18.75" hidden="1" customHeight="1">
      <c r="A1175" s="135" t="s">
        <v>196</v>
      </c>
      <c r="B1175" s="135" t="s">
        <v>132</v>
      </c>
      <c r="C1175" s="135" t="s">
        <v>196</v>
      </c>
      <c r="D1175" s="135" t="s">
        <v>196</v>
      </c>
      <c r="E1175" s="135" t="s">
        <v>196</v>
      </c>
      <c r="F1175" s="135" t="s">
        <v>132</v>
      </c>
      <c r="G1175" s="135" t="s">
        <v>196</v>
      </c>
      <c r="H1175" s="135" t="s">
        <v>196</v>
      </c>
      <c r="I1175" s="135" t="s">
        <v>196</v>
      </c>
      <c r="J1175" s="176"/>
      <c r="K1175" s="177"/>
      <c r="L1175" s="178"/>
      <c r="M1175" s="179"/>
      <c r="N1175" s="160"/>
      <c r="O1175" s="180"/>
      <c r="P1175" s="191"/>
      <c r="Q1175" s="1258"/>
      <c r="R1175" s="157" t="s">
        <v>98</v>
      </c>
      <c r="S1175" s="158" t="s">
        <v>262</v>
      </c>
      <c r="T1175" s="158"/>
      <c r="U1175" s="150"/>
      <c r="V1175" s="150" t="s">
        <v>98</v>
      </c>
      <c r="W1175" s="158" t="s">
        <v>263</v>
      </c>
      <c r="X1175" s="150"/>
      <c r="Y1175" s="150"/>
      <c r="Z1175" s="150" t="s">
        <v>98</v>
      </c>
      <c r="AA1175" s="158" t="s">
        <v>264</v>
      </c>
      <c r="AB1175" s="137"/>
      <c r="AC1175" s="158"/>
      <c r="AD1175" s="150" t="s">
        <v>98</v>
      </c>
      <c r="AE1175" s="158" t="s">
        <v>265</v>
      </c>
      <c r="AF1175" s="211"/>
      <c r="AG1175" s="212"/>
      <c r="AH1175" s="189"/>
      <c r="AI1175" s="189"/>
      <c r="AJ1175" s="189"/>
      <c r="AK1175" s="190"/>
      <c r="AL1175" s="1276"/>
      <c r="AM1175" s="1277"/>
      <c r="AN1175" s="1277"/>
      <c r="AO1175" s="1278"/>
    </row>
    <row r="1176" spans="1:41" ht="18.75" hidden="1" customHeight="1">
      <c r="A1176" s="135" t="s">
        <v>196</v>
      </c>
      <c r="B1176" s="135" t="s">
        <v>132</v>
      </c>
      <c r="C1176" s="135" t="s">
        <v>196</v>
      </c>
      <c r="D1176" s="135" t="s">
        <v>196</v>
      </c>
      <c r="E1176" s="135" t="s">
        <v>196</v>
      </c>
      <c r="F1176" s="135" t="s">
        <v>132</v>
      </c>
      <c r="G1176" s="135" t="s">
        <v>196</v>
      </c>
      <c r="H1176" s="135" t="s">
        <v>196</v>
      </c>
      <c r="I1176" s="135" t="s">
        <v>196</v>
      </c>
      <c r="J1176" s="176"/>
      <c r="K1176" s="177"/>
      <c r="L1176" s="178"/>
      <c r="M1176" s="179"/>
      <c r="N1176" s="160"/>
      <c r="O1176" s="180"/>
      <c r="P1176" s="191"/>
      <c r="Q1176" s="1258"/>
      <c r="R1176" s="157" t="s">
        <v>98</v>
      </c>
      <c r="S1176" s="158" t="s">
        <v>266</v>
      </c>
      <c r="T1176" s="158"/>
      <c r="U1176" s="150"/>
      <c r="V1176" s="150" t="s">
        <v>98</v>
      </c>
      <c r="W1176" s="158" t="s">
        <v>267</v>
      </c>
      <c r="X1176" s="150"/>
      <c r="Y1176" s="150"/>
      <c r="Z1176" s="150" t="s">
        <v>98</v>
      </c>
      <c r="AA1176" s="158" t="s">
        <v>268</v>
      </c>
      <c r="AB1176" s="137"/>
      <c r="AC1176" s="158"/>
      <c r="AD1176" s="150" t="s">
        <v>98</v>
      </c>
      <c r="AE1176" s="158" t="s">
        <v>269</v>
      </c>
      <c r="AF1176" s="211"/>
      <c r="AG1176" s="212"/>
      <c r="AH1176" s="189"/>
      <c r="AI1176" s="189"/>
      <c r="AJ1176" s="189"/>
      <c r="AK1176" s="190"/>
      <c r="AL1176" s="1276"/>
      <c r="AM1176" s="1277"/>
      <c r="AN1176" s="1277"/>
      <c r="AO1176" s="1278"/>
    </row>
    <row r="1177" spans="1:41" ht="18.75" hidden="1" customHeight="1">
      <c r="A1177" s="135" t="s">
        <v>196</v>
      </c>
      <c r="B1177" s="135" t="s">
        <v>132</v>
      </c>
      <c r="C1177" s="135" t="s">
        <v>196</v>
      </c>
      <c r="D1177" s="135" t="s">
        <v>196</v>
      </c>
      <c r="E1177" s="135" t="s">
        <v>196</v>
      </c>
      <c r="F1177" s="135" t="s">
        <v>132</v>
      </c>
      <c r="G1177" s="135" t="s">
        <v>196</v>
      </c>
      <c r="H1177" s="135" t="s">
        <v>196</v>
      </c>
      <c r="I1177" s="135" t="s">
        <v>196</v>
      </c>
      <c r="J1177" s="176"/>
      <c r="K1177" s="177"/>
      <c r="L1177" s="178"/>
      <c r="M1177" s="179"/>
      <c r="N1177" s="160"/>
      <c r="O1177" s="180"/>
      <c r="P1177" s="191"/>
      <c r="Q1177" s="1258"/>
      <c r="R1177" s="157" t="s">
        <v>98</v>
      </c>
      <c r="S1177" s="158" t="s">
        <v>270</v>
      </c>
      <c r="T1177" s="158"/>
      <c r="U1177" s="150"/>
      <c r="V1177" s="150" t="s">
        <v>98</v>
      </c>
      <c r="W1177" s="158" t="s">
        <v>271</v>
      </c>
      <c r="X1177" s="150"/>
      <c r="Y1177" s="150"/>
      <c r="Z1177" s="150" t="s">
        <v>98</v>
      </c>
      <c r="AA1177" s="158" t="s">
        <v>272</v>
      </c>
      <c r="AB1177" s="137"/>
      <c r="AC1177" s="158"/>
      <c r="AD1177" s="150" t="s">
        <v>98</v>
      </c>
      <c r="AE1177" s="158" t="s">
        <v>273</v>
      </c>
      <c r="AF1177" s="211"/>
      <c r="AG1177" s="212"/>
      <c r="AH1177" s="189"/>
      <c r="AI1177" s="189"/>
      <c r="AJ1177" s="189"/>
      <c r="AK1177" s="190"/>
      <c r="AL1177" s="1276"/>
      <c r="AM1177" s="1277"/>
      <c r="AN1177" s="1277"/>
      <c r="AO1177" s="1278"/>
    </row>
    <row r="1178" spans="1:41" ht="18.75" hidden="1" customHeight="1">
      <c r="A1178" s="135" t="s">
        <v>196</v>
      </c>
      <c r="B1178" s="135" t="s">
        <v>132</v>
      </c>
      <c r="C1178" s="135" t="s">
        <v>196</v>
      </c>
      <c r="D1178" s="135" t="s">
        <v>196</v>
      </c>
      <c r="E1178" s="135" t="s">
        <v>196</v>
      </c>
      <c r="F1178" s="135" t="s">
        <v>132</v>
      </c>
      <c r="G1178" s="135" t="s">
        <v>196</v>
      </c>
      <c r="H1178" s="135" t="s">
        <v>196</v>
      </c>
      <c r="I1178" s="135" t="s">
        <v>196</v>
      </c>
      <c r="J1178" s="176"/>
      <c r="K1178" s="177"/>
      <c r="L1178" s="178"/>
      <c r="M1178" s="179"/>
      <c r="N1178" s="160"/>
      <c r="O1178" s="180"/>
      <c r="P1178" s="191"/>
      <c r="Q1178" s="1258"/>
      <c r="R1178" s="157" t="s">
        <v>98</v>
      </c>
      <c r="S1178" s="158" t="s">
        <v>274</v>
      </c>
      <c r="T1178" s="158"/>
      <c r="U1178" s="150"/>
      <c r="V1178" s="150" t="s">
        <v>98</v>
      </c>
      <c r="W1178" s="158" t="s">
        <v>275</v>
      </c>
      <c r="X1178" s="150"/>
      <c r="Y1178" s="150"/>
      <c r="Z1178" s="150" t="s">
        <v>98</v>
      </c>
      <c r="AA1178" s="158" t="s">
        <v>276</v>
      </c>
      <c r="AB1178" s="137"/>
      <c r="AC1178" s="158"/>
      <c r="AD1178" s="150" t="s">
        <v>98</v>
      </c>
      <c r="AE1178" s="158" t="s">
        <v>277</v>
      </c>
      <c r="AF1178" s="211"/>
      <c r="AG1178" s="212"/>
      <c r="AH1178" s="189"/>
      <c r="AI1178" s="189"/>
      <c r="AJ1178" s="189"/>
      <c r="AK1178" s="190"/>
      <c r="AL1178" s="1276"/>
      <c r="AM1178" s="1277"/>
      <c r="AN1178" s="1277"/>
      <c r="AO1178" s="1278"/>
    </row>
    <row r="1179" spans="1:41" ht="18.75" hidden="1" customHeight="1">
      <c r="A1179" s="155" t="s">
        <v>196</v>
      </c>
      <c r="B1179" s="155" t="s">
        <v>132</v>
      </c>
      <c r="C1179" s="155" t="s">
        <v>196</v>
      </c>
      <c r="D1179" s="155" t="s">
        <v>196</v>
      </c>
      <c r="E1179" s="155" t="s">
        <v>196</v>
      </c>
      <c r="F1179" s="155" t="s">
        <v>132</v>
      </c>
      <c r="G1179" s="155" t="s">
        <v>196</v>
      </c>
      <c r="H1179" s="155" t="s">
        <v>196</v>
      </c>
      <c r="I1179" s="156" t="s">
        <v>196</v>
      </c>
      <c r="J1179" s="213"/>
      <c r="K1179" s="214"/>
      <c r="L1179" s="215"/>
      <c r="M1179" s="216"/>
      <c r="N1179" s="217"/>
      <c r="O1179" s="218"/>
      <c r="P1179" s="219"/>
      <c r="Q1179" s="1259"/>
      <c r="R1179" s="220" t="s">
        <v>98</v>
      </c>
      <c r="S1179" s="221" t="s">
        <v>278</v>
      </c>
      <c r="T1179" s="221"/>
      <c r="U1179" s="222"/>
      <c r="V1179" s="222"/>
      <c r="W1179" s="221"/>
      <c r="X1179" s="222"/>
      <c r="Y1179" s="222"/>
      <c r="Z1179" s="222"/>
      <c r="AA1179" s="221"/>
      <c r="AB1179" s="223"/>
      <c r="AC1179" s="221"/>
      <c r="AD1179" s="222"/>
      <c r="AE1179" s="221"/>
      <c r="AF1179" s="224"/>
      <c r="AG1179" s="225"/>
      <c r="AH1179" s="226"/>
      <c r="AI1179" s="226"/>
      <c r="AJ1179" s="226"/>
      <c r="AK1179" s="227"/>
      <c r="AL1179" s="1286"/>
      <c r="AM1179" s="1287"/>
      <c r="AN1179" s="1287"/>
      <c r="AO1179" s="1288"/>
    </row>
    <row r="1180" spans="1:41" ht="18.75" hidden="1" customHeight="1">
      <c r="A1180" s="135" t="s">
        <v>196</v>
      </c>
      <c r="B1180" s="135" t="s">
        <v>132</v>
      </c>
      <c r="C1180" s="135" t="s">
        <v>196</v>
      </c>
      <c r="D1180" s="135" t="s">
        <v>196</v>
      </c>
      <c r="E1180" s="135" t="s">
        <v>196</v>
      </c>
      <c r="F1180" s="135" t="s">
        <v>132</v>
      </c>
      <c r="G1180" s="135" t="s">
        <v>196</v>
      </c>
      <c r="H1180" s="135" t="s">
        <v>196</v>
      </c>
      <c r="I1180" s="135" t="s">
        <v>196</v>
      </c>
      <c r="J1180" s="161"/>
      <c r="K1180" s="162"/>
      <c r="L1180" s="163"/>
      <c r="M1180" s="164"/>
      <c r="N1180" s="153"/>
      <c r="O1180" s="165"/>
      <c r="P1180" s="153"/>
      <c r="Q1180" s="1272" t="s">
        <v>281</v>
      </c>
      <c r="R1180" s="174" t="s">
        <v>98</v>
      </c>
      <c r="S1180" s="151" t="s">
        <v>282</v>
      </c>
      <c r="T1180" s="253"/>
      <c r="U1180" s="269"/>
      <c r="V1180" s="255" t="s">
        <v>98</v>
      </c>
      <c r="W1180" s="151" t="s">
        <v>348</v>
      </c>
      <c r="X1180" s="254"/>
      <c r="Y1180" s="254"/>
      <c r="Z1180" s="255" t="s">
        <v>98</v>
      </c>
      <c r="AA1180" s="151" t="s">
        <v>349</v>
      </c>
      <c r="AB1180" s="254"/>
      <c r="AC1180" s="254"/>
      <c r="AD1180" s="255" t="s">
        <v>98</v>
      </c>
      <c r="AE1180" s="151" t="s">
        <v>350</v>
      </c>
      <c r="AF1180" s="254"/>
      <c r="AG1180" s="256"/>
      <c r="AH1180" s="174" t="s">
        <v>98</v>
      </c>
      <c r="AI1180" s="151" t="s">
        <v>220</v>
      </c>
      <c r="AJ1180" s="151"/>
      <c r="AK1180" s="175"/>
      <c r="AL1180" s="1273"/>
      <c r="AM1180" s="1274"/>
      <c r="AN1180" s="1274"/>
      <c r="AO1180" s="1275"/>
    </row>
    <row r="1181" spans="1:41" ht="18.75" hidden="1" customHeight="1">
      <c r="A1181" s="135" t="s">
        <v>196</v>
      </c>
      <c r="B1181" s="135" t="s">
        <v>132</v>
      </c>
      <c r="C1181" s="135" t="s">
        <v>196</v>
      </c>
      <c r="D1181" s="135" t="s">
        <v>196</v>
      </c>
      <c r="E1181" s="135" t="s">
        <v>196</v>
      </c>
      <c r="F1181" s="135" t="s">
        <v>132</v>
      </c>
      <c r="G1181" s="135" t="s">
        <v>196</v>
      </c>
      <c r="H1181" s="135" t="s">
        <v>196</v>
      </c>
      <c r="I1181" s="135" t="s">
        <v>196</v>
      </c>
      <c r="J1181" s="176"/>
      <c r="K1181" s="177"/>
      <c r="L1181" s="178"/>
      <c r="M1181" s="179"/>
      <c r="N1181" s="160"/>
      <c r="O1181" s="180"/>
      <c r="P1181" s="160"/>
      <c r="Q1181" s="1265"/>
      <c r="R1181" s="237" t="s">
        <v>98</v>
      </c>
      <c r="S1181" s="199" t="s">
        <v>351</v>
      </c>
      <c r="T1181" s="238"/>
      <c r="U1181" s="266"/>
      <c r="V1181" s="239" t="s">
        <v>98</v>
      </c>
      <c r="W1181" s="199" t="s">
        <v>283</v>
      </c>
      <c r="X1181" s="244"/>
      <c r="Y1181" s="244"/>
      <c r="Z1181" s="244"/>
      <c r="AA1181" s="244"/>
      <c r="AB1181" s="244"/>
      <c r="AC1181" s="244"/>
      <c r="AD1181" s="244"/>
      <c r="AE1181" s="244"/>
      <c r="AF1181" s="244"/>
      <c r="AG1181" s="245"/>
      <c r="AH1181" s="150" t="s">
        <v>98</v>
      </c>
      <c r="AI1181" s="158" t="s">
        <v>224</v>
      </c>
      <c r="AJ1181" s="189"/>
      <c r="AK1181" s="190"/>
      <c r="AL1181" s="1276"/>
      <c r="AM1181" s="1277"/>
      <c r="AN1181" s="1277"/>
      <c r="AO1181" s="1278"/>
    </row>
    <row r="1182" spans="1:41" ht="18.75" hidden="1" customHeight="1">
      <c r="A1182" s="135" t="s">
        <v>196</v>
      </c>
      <c r="B1182" s="135" t="s">
        <v>132</v>
      </c>
      <c r="C1182" s="135" t="s">
        <v>196</v>
      </c>
      <c r="D1182" s="135" t="s">
        <v>196</v>
      </c>
      <c r="E1182" s="135" t="s">
        <v>196</v>
      </c>
      <c r="F1182" s="135" t="s">
        <v>132</v>
      </c>
      <c r="G1182" s="135" t="s">
        <v>196</v>
      </c>
      <c r="H1182" s="135" t="s">
        <v>196</v>
      </c>
      <c r="I1182" s="135" t="s">
        <v>196</v>
      </c>
      <c r="J1182" s="176"/>
      <c r="K1182" s="177"/>
      <c r="L1182" s="178"/>
      <c r="M1182" s="179"/>
      <c r="N1182" s="160"/>
      <c r="O1182" s="180"/>
      <c r="P1182" s="160"/>
      <c r="Q1182" s="1263" t="s">
        <v>392</v>
      </c>
      <c r="R1182" s="205" t="s">
        <v>98</v>
      </c>
      <c r="S1182" s="206" t="s">
        <v>217</v>
      </c>
      <c r="T1182" s="206"/>
      <c r="U1182" s="249"/>
      <c r="V1182" s="210" t="s">
        <v>98</v>
      </c>
      <c r="W1182" s="206" t="s">
        <v>316</v>
      </c>
      <c r="X1182" s="206"/>
      <c r="Y1182" s="249"/>
      <c r="Z1182" s="210" t="s">
        <v>98</v>
      </c>
      <c r="AA1182" s="241" t="s">
        <v>352</v>
      </c>
      <c r="AB1182" s="241"/>
      <c r="AC1182" s="241"/>
      <c r="AD1182" s="202"/>
      <c r="AE1182" s="249"/>
      <c r="AF1182" s="241"/>
      <c r="AG1182" s="203"/>
      <c r="AH1182" s="194"/>
      <c r="AI1182" s="189"/>
      <c r="AJ1182" s="189"/>
      <c r="AK1182" s="190"/>
      <c r="AL1182" s="1276"/>
      <c r="AM1182" s="1277"/>
      <c r="AN1182" s="1277"/>
      <c r="AO1182" s="1278"/>
    </row>
    <row r="1183" spans="1:41" ht="18.75" hidden="1" customHeight="1">
      <c r="A1183" s="135" t="s">
        <v>196</v>
      </c>
      <c r="B1183" s="135" t="s">
        <v>132</v>
      </c>
      <c r="C1183" s="135" t="s">
        <v>196</v>
      </c>
      <c r="D1183" s="135" t="s">
        <v>196</v>
      </c>
      <c r="E1183" s="135" t="s">
        <v>196</v>
      </c>
      <c r="F1183" s="135" t="s">
        <v>132</v>
      </c>
      <c r="G1183" s="135" t="s">
        <v>196</v>
      </c>
      <c r="H1183" s="135" t="s">
        <v>196</v>
      </c>
      <c r="I1183" s="135" t="s">
        <v>196</v>
      </c>
      <c r="J1183" s="176"/>
      <c r="K1183" s="177"/>
      <c r="L1183" s="178"/>
      <c r="M1183" s="179"/>
      <c r="N1183" s="160"/>
      <c r="O1183" s="180"/>
      <c r="P1183" s="160"/>
      <c r="Q1183" s="1265"/>
      <c r="R1183" s="237" t="s">
        <v>98</v>
      </c>
      <c r="S1183" s="244" t="s">
        <v>353</v>
      </c>
      <c r="T1183" s="244"/>
      <c r="U1183" s="244"/>
      <c r="V1183" s="239" t="s">
        <v>98</v>
      </c>
      <c r="W1183" s="244" t="s">
        <v>354</v>
      </c>
      <c r="X1183" s="266"/>
      <c r="Y1183" s="244"/>
      <c r="Z1183" s="244"/>
      <c r="AA1183" s="266"/>
      <c r="AB1183" s="244"/>
      <c r="AC1183" s="244"/>
      <c r="AD1183" s="250"/>
      <c r="AE1183" s="266"/>
      <c r="AF1183" s="244"/>
      <c r="AG1183" s="257"/>
      <c r="AH1183" s="194"/>
      <c r="AI1183" s="189"/>
      <c r="AJ1183" s="189"/>
      <c r="AK1183" s="190"/>
      <c r="AL1183" s="1276"/>
      <c r="AM1183" s="1277"/>
      <c r="AN1183" s="1277"/>
      <c r="AO1183" s="1278"/>
    </row>
    <row r="1184" spans="1:41" ht="18.75" hidden="1" customHeight="1">
      <c r="A1184" s="135" t="s">
        <v>196</v>
      </c>
      <c r="B1184" s="135" t="s">
        <v>132</v>
      </c>
      <c r="C1184" s="135" t="s">
        <v>196</v>
      </c>
      <c r="D1184" s="135" t="s">
        <v>196</v>
      </c>
      <c r="E1184" s="135" t="s">
        <v>196</v>
      </c>
      <c r="F1184" s="135" t="s">
        <v>132</v>
      </c>
      <c r="G1184" s="135" t="s">
        <v>196</v>
      </c>
      <c r="H1184" s="135" t="s">
        <v>196</v>
      </c>
      <c r="I1184" s="135" t="s">
        <v>196</v>
      </c>
      <c r="J1184" s="176"/>
      <c r="K1184" s="177"/>
      <c r="L1184" s="178"/>
      <c r="M1184" s="179"/>
      <c r="N1184" s="160"/>
      <c r="O1184" s="180"/>
      <c r="P1184" s="160"/>
      <c r="Q1184" s="198" t="s">
        <v>24</v>
      </c>
      <c r="R1184" s="182" t="s">
        <v>98</v>
      </c>
      <c r="S1184" s="183" t="s">
        <v>285</v>
      </c>
      <c r="T1184" s="184"/>
      <c r="U1184" s="185"/>
      <c r="V1184" s="186" t="s">
        <v>98</v>
      </c>
      <c r="W1184" s="183" t="s">
        <v>286</v>
      </c>
      <c r="X1184" s="187"/>
      <c r="Y1184" s="187"/>
      <c r="Z1184" s="187"/>
      <c r="AA1184" s="187"/>
      <c r="AB1184" s="187"/>
      <c r="AC1184" s="187"/>
      <c r="AD1184" s="187"/>
      <c r="AE1184" s="187"/>
      <c r="AF1184" s="187"/>
      <c r="AG1184" s="193"/>
      <c r="AH1184" s="194"/>
      <c r="AI1184" s="189"/>
      <c r="AJ1184" s="189"/>
      <c r="AK1184" s="190"/>
      <c r="AL1184" s="1276"/>
      <c r="AM1184" s="1277"/>
      <c r="AN1184" s="1277"/>
      <c r="AO1184" s="1278"/>
    </row>
    <row r="1185" spans="1:41" ht="19.5" hidden="1" customHeight="1">
      <c r="A1185" s="135" t="s">
        <v>196</v>
      </c>
      <c r="B1185" s="135" t="s">
        <v>132</v>
      </c>
      <c r="C1185" s="135" t="s">
        <v>196</v>
      </c>
      <c r="D1185" s="135" t="s">
        <v>196</v>
      </c>
      <c r="E1185" s="135" t="s">
        <v>196</v>
      </c>
      <c r="F1185" s="135" t="s">
        <v>132</v>
      </c>
      <c r="G1185" s="135" t="s">
        <v>196</v>
      </c>
      <c r="H1185" s="135" t="s">
        <v>196</v>
      </c>
      <c r="I1185" s="135" t="s">
        <v>196</v>
      </c>
      <c r="J1185" s="176"/>
      <c r="K1185" s="177"/>
      <c r="L1185" s="178"/>
      <c r="M1185" s="179"/>
      <c r="N1185" s="160"/>
      <c r="O1185" s="180"/>
      <c r="P1185" s="191"/>
      <c r="Q1185" s="192" t="s">
        <v>225</v>
      </c>
      <c r="R1185" s="182" t="s">
        <v>98</v>
      </c>
      <c r="S1185" s="183" t="s">
        <v>222</v>
      </c>
      <c r="T1185" s="184"/>
      <c r="U1185" s="185"/>
      <c r="V1185" s="186" t="s">
        <v>98</v>
      </c>
      <c r="W1185" s="183" t="s">
        <v>226</v>
      </c>
      <c r="X1185" s="186"/>
      <c r="Y1185" s="183"/>
      <c r="Z1185" s="187"/>
      <c r="AA1185" s="187"/>
      <c r="AB1185" s="187"/>
      <c r="AC1185" s="187"/>
      <c r="AD1185" s="187"/>
      <c r="AE1185" s="187"/>
      <c r="AF1185" s="187"/>
      <c r="AG1185" s="193"/>
      <c r="AH1185" s="189"/>
      <c r="AI1185" s="189"/>
      <c r="AJ1185" s="189"/>
      <c r="AK1185" s="190"/>
      <c r="AL1185" s="1276"/>
      <c r="AM1185" s="1277"/>
      <c r="AN1185" s="1277"/>
      <c r="AO1185" s="1278"/>
    </row>
    <row r="1186" spans="1:41" ht="19.5" hidden="1" customHeight="1">
      <c r="A1186" s="135" t="s">
        <v>196</v>
      </c>
      <c r="B1186" s="135" t="s">
        <v>132</v>
      </c>
      <c r="C1186" s="135" t="s">
        <v>196</v>
      </c>
      <c r="D1186" s="135" t="s">
        <v>196</v>
      </c>
      <c r="E1186" s="135" t="s">
        <v>196</v>
      </c>
      <c r="F1186" s="135" t="s">
        <v>132</v>
      </c>
      <c r="G1186" s="135" t="s">
        <v>196</v>
      </c>
      <c r="H1186" s="135" t="s">
        <v>196</v>
      </c>
      <c r="I1186" s="135" t="s">
        <v>196</v>
      </c>
      <c r="J1186" s="176"/>
      <c r="K1186" s="177"/>
      <c r="L1186" s="178"/>
      <c r="M1186" s="179"/>
      <c r="N1186" s="160"/>
      <c r="O1186" s="180"/>
      <c r="P1186" s="191"/>
      <c r="Q1186" s="192" t="s">
        <v>227</v>
      </c>
      <c r="R1186" s="182" t="s">
        <v>98</v>
      </c>
      <c r="S1186" s="183" t="s">
        <v>222</v>
      </c>
      <c r="T1186" s="184"/>
      <c r="U1186" s="185"/>
      <c r="V1186" s="186" t="s">
        <v>98</v>
      </c>
      <c r="W1186" s="183" t="s">
        <v>226</v>
      </c>
      <c r="X1186" s="186"/>
      <c r="Y1186" s="183"/>
      <c r="Z1186" s="187"/>
      <c r="AA1186" s="187"/>
      <c r="AB1186" s="187"/>
      <c r="AC1186" s="187"/>
      <c r="AD1186" s="187"/>
      <c r="AE1186" s="187"/>
      <c r="AF1186" s="187"/>
      <c r="AG1186" s="193"/>
      <c r="AH1186" s="189"/>
      <c r="AI1186" s="189"/>
      <c r="AJ1186" s="189"/>
      <c r="AK1186" s="190"/>
      <c r="AL1186" s="1276"/>
      <c r="AM1186" s="1277"/>
      <c r="AN1186" s="1277"/>
      <c r="AO1186" s="1278"/>
    </row>
    <row r="1187" spans="1:41" ht="18.75" hidden="1" customHeight="1">
      <c r="A1187" s="135" t="s">
        <v>196</v>
      </c>
      <c r="B1187" s="135" t="s">
        <v>132</v>
      </c>
      <c r="C1187" s="135" t="s">
        <v>196</v>
      </c>
      <c r="D1187" s="135" t="s">
        <v>196</v>
      </c>
      <c r="E1187" s="135" t="s">
        <v>196</v>
      </c>
      <c r="F1187" s="135" t="s">
        <v>132</v>
      </c>
      <c r="G1187" s="135" t="s">
        <v>196</v>
      </c>
      <c r="H1187" s="135" t="s">
        <v>196</v>
      </c>
      <c r="I1187" s="135" t="s">
        <v>196</v>
      </c>
      <c r="J1187" s="176"/>
      <c r="K1187" s="177"/>
      <c r="L1187" s="178"/>
      <c r="M1187" s="179"/>
      <c r="N1187" s="160"/>
      <c r="O1187" s="180"/>
      <c r="P1187" s="160"/>
      <c r="Q1187" s="198" t="s">
        <v>356</v>
      </c>
      <c r="R1187" s="182" t="s">
        <v>98</v>
      </c>
      <c r="S1187" s="183" t="s">
        <v>282</v>
      </c>
      <c r="T1187" s="184"/>
      <c r="U1187" s="185"/>
      <c r="V1187" s="186" t="s">
        <v>98</v>
      </c>
      <c r="W1187" s="183" t="s">
        <v>358</v>
      </c>
      <c r="X1187" s="187"/>
      <c r="Y1187" s="187"/>
      <c r="Z1187" s="187"/>
      <c r="AA1187" s="187"/>
      <c r="AB1187" s="187"/>
      <c r="AC1187" s="187"/>
      <c r="AD1187" s="187"/>
      <c r="AE1187" s="187"/>
      <c r="AF1187" s="187"/>
      <c r="AG1187" s="193"/>
      <c r="AH1187" s="194"/>
      <c r="AI1187" s="189"/>
      <c r="AJ1187" s="189"/>
      <c r="AK1187" s="190"/>
      <c r="AL1187" s="1276"/>
      <c r="AM1187" s="1277"/>
      <c r="AN1187" s="1277"/>
      <c r="AO1187" s="1278"/>
    </row>
    <row r="1188" spans="1:41" ht="18.75" hidden="1" customHeight="1">
      <c r="A1188" s="135" t="s">
        <v>196</v>
      </c>
      <c r="B1188" s="135" t="s">
        <v>132</v>
      </c>
      <c r="C1188" s="135" t="s">
        <v>196</v>
      </c>
      <c r="D1188" s="135" t="s">
        <v>196</v>
      </c>
      <c r="E1188" s="135" t="s">
        <v>196</v>
      </c>
      <c r="F1188" s="135" t="s">
        <v>132</v>
      </c>
      <c r="G1188" s="135" t="s">
        <v>196</v>
      </c>
      <c r="H1188" s="135" t="s">
        <v>196</v>
      </c>
      <c r="I1188" s="135" t="s">
        <v>196</v>
      </c>
      <c r="J1188" s="176"/>
      <c r="K1188" s="177"/>
      <c r="L1188" s="178"/>
      <c r="M1188" s="179"/>
      <c r="N1188" s="160"/>
      <c r="O1188" s="180"/>
      <c r="P1188" s="160"/>
      <c r="Q1188" s="198" t="s">
        <v>359</v>
      </c>
      <c r="R1188" s="182" t="s">
        <v>98</v>
      </c>
      <c r="S1188" s="183" t="s">
        <v>282</v>
      </c>
      <c r="T1188" s="184"/>
      <c r="U1188" s="185"/>
      <c r="V1188" s="186" t="s">
        <v>98</v>
      </c>
      <c r="W1188" s="183" t="s">
        <v>358</v>
      </c>
      <c r="X1188" s="187"/>
      <c r="Y1188" s="187"/>
      <c r="Z1188" s="187"/>
      <c r="AA1188" s="187"/>
      <c r="AB1188" s="187"/>
      <c r="AC1188" s="187"/>
      <c r="AD1188" s="187"/>
      <c r="AE1188" s="187"/>
      <c r="AF1188" s="187"/>
      <c r="AG1188" s="193"/>
      <c r="AH1188" s="194"/>
      <c r="AI1188" s="189"/>
      <c r="AJ1188" s="189"/>
      <c r="AK1188" s="190"/>
      <c r="AL1188" s="1276"/>
      <c r="AM1188" s="1277"/>
      <c r="AN1188" s="1277"/>
      <c r="AO1188" s="1278"/>
    </row>
    <row r="1189" spans="1:41" ht="18.75" hidden="1" customHeight="1">
      <c r="A1189" s="135" t="s">
        <v>196</v>
      </c>
      <c r="B1189" s="135" t="s">
        <v>132</v>
      </c>
      <c r="C1189" s="135" t="s">
        <v>196</v>
      </c>
      <c r="D1189" s="135" t="s">
        <v>196</v>
      </c>
      <c r="E1189" s="135" t="s">
        <v>196</v>
      </c>
      <c r="F1189" s="135" t="s">
        <v>132</v>
      </c>
      <c r="G1189" s="135" t="s">
        <v>196</v>
      </c>
      <c r="H1189" s="135" t="s">
        <v>196</v>
      </c>
      <c r="I1189" s="135" t="s">
        <v>196</v>
      </c>
      <c r="J1189" s="176"/>
      <c r="K1189" s="177"/>
      <c r="L1189" s="178"/>
      <c r="M1189" s="179"/>
      <c r="N1189" s="160"/>
      <c r="O1189" s="180"/>
      <c r="P1189" s="160"/>
      <c r="Q1189" s="198" t="s">
        <v>487</v>
      </c>
      <c r="R1189" s="182" t="s">
        <v>98</v>
      </c>
      <c r="S1189" s="183" t="s">
        <v>217</v>
      </c>
      <c r="T1189" s="184"/>
      <c r="U1189" s="186" t="s">
        <v>98</v>
      </c>
      <c r="V1189" s="183" t="s">
        <v>232</v>
      </c>
      <c r="W1189" s="187"/>
      <c r="X1189" s="187"/>
      <c r="Y1189" s="187"/>
      <c r="Z1189" s="187"/>
      <c r="AA1189" s="187"/>
      <c r="AB1189" s="187"/>
      <c r="AC1189" s="187"/>
      <c r="AD1189" s="187"/>
      <c r="AE1189" s="187"/>
      <c r="AF1189" s="187"/>
      <c r="AG1189" s="193"/>
      <c r="AH1189" s="194"/>
      <c r="AI1189" s="189"/>
      <c r="AJ1189" s="189"/>
      <c r="AK1189" s="190"/>
      <c r="AL1189" s="1276"/>
      <c r="AM1189" s="1277"/>
      <c r="AN1189" s="1277"/>
      <c r="AO1189" s="1278"/>
    </row>
    <row r="1190" spans="1:41" ht="18.75" hidden="1" customHeight="1">
      <c r="A1190" s="135" t="s">
        <v>196</v>
      </c>
      <c r="B1190" s="135" t="s">
        <v>132</v>
      </c>
      <c r="C1190" s="135" t="s">
        <v>196</v>
      </c>
      <c r="D1190" s="135" t="s">
        <v>196</v>
      </c>
      <c r="E1190" s="135" t="s">
        <v>196</v>
      </c>
      <c r="F1190" s="135" t="s">
        <v>132</v>
      </c>
      <c r="G1190" s="135" t="s">
        <v>196</v>
      </c>
      <c r="H1190" s="135" t="s">
        <v>196</v>
      </c>
      <c r="I1190" s="135" t="s">
        <v>196</v>
      </c>
      <c r="J1190" s="176"/>
      <c r="K1190" s="177"/>
      <c r="L1190" s="178"/>
      <c r="M1190" s="179"/>
      <c r="N1190" s="160"/>
      <c r="O1190" s="180"/>
      <c r="P1190" s="160"/>
      <c r="Q1190" s="198" t="s">
        <v>406</v>
      </c>
      <c r="R1190" s="182" t="s">
        <v>98</v>
      </c>
      <c r="S1190" s="183" t="s">
        <v>285</v>
      </c>
      <c r="T1190" s="184"/>
      <c r="U1190" s="185"/>
      <c r="V1190" s="186" t="s">
        <v>98</v>
      </c>
      <c r="W1190" s="183" t="s">
        <v>286</v>
      </c>
      <c r="X1190" s="187"/>
      <c r="Y1190" s="187"/>
      <c r="Z1190" s="187"/>
      <c r="AA1190" s="187"/>
      <c r="AB1190" s="187"/>
      <c r="AC1190" s="187"/>
      <c r="AD1190" s="187"/>
      <c r="AE1190" s="187"/>
      <c r="AF1190" s="187"/>
      <c r="AG1190" s="193"/>
      <c r="AH1190" s="194"/>
      <c r="AI1190" s="189"/>
      <c r="AJ1190" s="189"/>
      <c r="AK1190" s="190"/>
      <c r="AL1190" s="1276"/>
      <c r="AM1190" s="1277"/>
      <c r="AN1190" s="1277"/>
      <c r="AO1190" s="1278"/>
    </row>
    <row r="1191" spans="1:41" ht="19.5" hidden="1" customHeight="1">
      <c r="A1191" s="135" t="s">
        <v>196</v>
      </c>
      <c r="B1191" s="135" t="s">
        <v>132</v>
      </c>
      <c r="C1191" s="135" t="s">
        <v>196</v>
      </c>
      <c r="D1191" s="135" t="s">
        <v>196</v>
      </c>
      <c r="E1191" s="135" t="s">
        <v>196</v>
      </c>
      <c r="F1191" s="135" t="s">
        <v>132</v>
      </c>
      <c r="G1191" s="135" t="s">
        <v>196</v>
      </c>
      <c r="H1191" s="135" t="s">
        <v>196</v>
      </c>
      <c r="I1191" s="135" t="s">
        <v>196</v>
      </c>
      <c r="J1191" s="176"/>
      <c r="K1191" s="177"/>
      <c r="L1191" s="178"/>
      <c r="M1191" s="179"/>
      <c r="N1191" s="160"/>
      <c r="O1191" s="180"/>
      <c r="P1191" s="191"/>
      <c r="Q1191" s="192" t="s">
        <v>50</v>
      </c>
      <c r="R1191" s="182" t="s">
        <v>98</v>
      </c>
      <c r="S1191" s="183" t="s">
        <v>217</v>
      </c>
      <c r="T1191" s="183"/>
      <c r="U1191" s="186" t="s">
        <v>98</v>
      </c>
      <c r="V1191" s="183" t="s">
        <v>232</v>
      </c>
      <c r="W1191" s="183"/>
      <c r="X1191" s="187"/>
      <c r="Y1191" s="183"/>
      <c r="Z1191" s="187"/>
      <c r="AA1191" s="187"/>
      <c r="AB1191" s="187"/>
      <c r="AC1191" s="187"/>
      <c r="AD1191" s="187"/>
      <c r="AE1191" s="187"/>
      <c r="AF1191" s="187"/>
      <c r="AG1191" s="193"/>
      <c r="AH1191" s="189"/>
      <c r="AI1191" s="189"/>
      <c r="AJ1191" s="189"/>
      <c r="AK1191" s="190"/>
      <c r="AL1191" s="1276"/>
      <c r="AM1191" s="1277"/>
      <c r="AN1191" s="1277"/>
      <c r="AO1191" s="1278"/>
    </row>
    <row r="1192" spans="1:41" ht="18.75" hidden="1" customHeight="1">
      <c r="A1192" s="135" t="s">
        <v>196</v>
      </c>
      <c r="B1192" s="135" t="s">
        <v>132</v>
      </c>
      <c r="C1192" s="135" t="s">
        <v>196</v>
      </c>
      <c r="D1192" s="135" t="s">
        <v>196</v>
      </c>
      <c r="E1192" s="135" t="s">
        <v>196</v>
      </c>
      <c r="F1192" s="135" t="s">
        <v>132</v>
      </c>
      <c r="G1192" s="135" t="s">
        <v>196</v>
      </c>
      <c r="H1192" s="135" t="s">
        <v>196</v>
      </c>
      <c r="I1192" s="135" t="s">
        <v>196</v>
      </c>
      <c r="J1192" s="157"/>
      <c r="K1192" s="177"/>
      <c r="L1192" s="178"/>
      <c r="M1192" s="157"/>
      <c r="N1192" s="160"/>
      <c r="O1192" s="180"/>
      <c r="P1192" s="160"/>
      <c r="Q1192" s="198" t="s">
        <v>309</v>
      </c>
      <c r="R1192" s="182" t="s">
        <v>98</v>
      </c>
      <c r="S1192" s="183" t="s">
        <v>217</v>
      </c>
      <c r="T1192" s="184"/>
      <c r="U1192" s="186" t="s">
        <v>98</v>
      </c>
      <c r="V1192" s="183" t="s">
        <v>232</v>
      </c>
      <c r="W1192" s="187"/>
      <c r="X1192" s="187"/>
      <c r="Y1192" s="187"/>
      <c r="Z1192" s="187"/>
      <c r="AA1192" s="187"/>
      <c r="AB1192" s="187"/>
      <c r="AC1192" s="187"/>
      <c r="AD1192" s="187"/>
      <c r="AE1192" s="187"/>
      <c r="AF1192" s="187"/>
      <c r="AG1192" s="193"/>
      <c r="AH1192" s="194"/>
      <c r="AI1192" s="189"/>
      <c r="AJ1192" s="189"/>
      <c r="AK1192" s="190"/>
      <c r="AL1192" s="1276"/>
      <c r="AM1192" s="1277"/>
      <c r="AN1192" s="1277"/>
      <c r="AO1192" s="1278"/>
    </row>
    <row r="1193" spans="1:41" ht="18.75" hidden="1" customHeight="1">
      <c r="A1193" s="135" t="s">
        <v>196</v>
      </c>
      <c r="B1193" s="135" t="s">
        <v>132</v>
      </c>
      <c r="C1193" s="135" t="s">
        <v>196</v>
      </c>
      <c r="D1193" s="135" t="s">
        <v>196</v>
      </c>
      <c r="E1193" s="135" t="s">
        <v>196</v>
      </c>
      <c r="F1193" s="135" t="s">
        <v>132</v>
      </c>
      <c r="G1193" s="135" t="s">
        <v>196</v>
      </c>
      <c r="H1193" s="135" t="s">
        <v>196</v>
      </c>
      <c r="I1193" s="135" t="s">
        <v>196</v>
      </c>
      <c r="J1193" s="176"/>
      <c r="K1193" s="177"/>
      <c r="L1193" s="178"/>
      <c r="M1193" s="179"/>
      <c r="N1193" s="160"/>
      <c r="O1193" s="180"/>
      <c r="P1193" s="160"/>
      <c r="Q1193" s="198" t="s">
        <v>56</v>
      </c>
      <c r="R1193" s="182" t="s">
        <v>98</v>
      </c>
      <c r="S1193" s="183" t="s">
        <v>217</v>
      </c>
      <c r="T1193" s="183"/>
      <c r="U1193" s="186" t="s">
        <v>98</v>
      </c>
      <c r="V1193" s="183" t="s">
        <v>229</v>
      </c>
      <c r="W1193" s="183"/>
      <c r="X1193" s="186" t="s">
        <v>98</v>
      </c>
      <c r="Y1193" s="183" t="s">
        <v>230</v>
      </c>
      <c r="Z1193" s="187"/>
      <c r="AA1193" s="187"/>
      <c r="AB1193" s="187"/>
      <c r="AC1193" s="187"/>
      <c r="AD1193" s="187"/>
      <c r="AE1193" s="187"/>
      <c r="AF1193" s="187"/>
      <c r="AG1193" s="193"/>
      <c r="AH1193" s="194"/>
      <c r="AI1193" s="189"/>
      <c r="AJ1193" s="189"/>
      <c r="AK1193" s="190"/>
      <c r="AL1193" s="1276"/>
      <c r="AM1193" s="1277"/>
      <c r="AN1193" s="1277"/>
      <c r="AO1193" s="1278"/>
    </row>
    <row r="1194" spans="1:41" ht="18.75" hidden="1" customHeight="1">
      <c r="A1194" s="135" t="s">
        <v>196</v>
      </c>
      <c r="B1194" s="135" t="s">
        <v>132</v>
      </c>
      <c r="C1194" s="135" t="s">
        <v>196</v>
      </c>
      <c r="D1194" s="135" t="s">
        <v>196</v>
      </c>
      <c r="E1194" s="135" t="s">
        <v>196</v>
      </c>
      <c r="F1194" s="135" t="s">
        <v>132</v>
      </c>
      <c r="G1194" s="135" t="s">
        <v>196</v>
      </c>
      <c r="H1194" s="135" t="s">
        <v>196</v>
      </c>
      <c r="I1194" s="135" t="s">
        <v>196</v>
      </c>
      <c r="J1194" s="157" t="s">
        <v>98</v>
      </c>
      <c r="K1194" s="177" t="s">
        <v>499</v>
      </c>
      <c r="L1194" s="178" t="s">
        <v>490</v>
      </c>
      <c r="M1194" s="157" t="s">
        <v>98</v>
      </c>
      <c r="N1194" s="160" t="s">
        <v>505</v>
      </c>
      <c r="O1194" s="180"/>
      <c r="P1194" s="160"/>
      <c r="Q1194" s="1263" t="s">
        <v>470</v>
      </c>
      <c r="R1194" s="205" t="s">
        <v>98</v>
      </c>
      <c r="S1194" s="206" t="s">
        <v>334</v>
      </c>
      <c r="T1194" s="206"/>
      <c r="U1194" s="202"/>
      <c r="V1194" s="202"/>
      <c r="W1194" s="202"/>
      <c r="X1194" s="202"/>
      <c r="Y1194" s="210" t="s">
        <v>98</v>
      </c>
      <c r="Z1194" s="206" t="s">
        <v>335</v>
      </c>
      <c r="AA1194" s="202"/>
      <c r="AB1194" s="202"/>
      <c r="AC1194" s="202"/>
      <c r="AD1194" s="202"/>
      <c r="AE1194" s="202"/>
      <c r="AF1194" s="202"/>
      <c r="AG1194" s="203"/>
      <c r="AH1194" s="194"/>
      <c r="AI1194" s="189"/>
      <c r="AJ1194" s="189"/>
      <c r="AK1194" s="190"/>
      <c r="AL1194" s="1276"/>
      <c r="AM1194" s="1277"/>
      <c r="AN1194" s="1277"/>
      <c r="AO1194" s="1278"/>
    </row>
    <row r="1195" spans="1:41" ht="18.75" hidden="1" customHeight="1">
      <c r="A1195" s="135" t="s">
        <v>196</v>
      </c>
      <c r="B1195" s="135" t="s">
        <v>132</v>
      </c>
      <c r="C1195" s="135" t="s">
        <v>196</v>
      </c>
      <c r="D1195" s="135" t="s">
        <v>196</v>
      </c>
      <c r="E1195" s="135" t="s">
        <v>196</v>
      </c>
      <c r="F1195" s="135" t="s">
        <v>132</v>
      </c>
      <c r="G1195" s="135" t="s">
        <v>196</v>
      </c>
      <c r="H1195" s="135" t="s">
        <v>196</v>
      </c>
      <c r="I1195" s="135" t="s">
        <v>196</v>
      </c>
      <c r="J1195" s="176"/>
      <c r="K1195" s="177"/>
      <c r="L1195" s="178"/>
      <c r="M1195" s="179"/>
      <c r="N1195" s="160"/>
      <c r="O1195" s="180"/>
      <c r="P1195" s="160"/>
      <c r="Q1195" s="1265"/>
      <c r="R1195" s="237" t="s">
        <v>98</v>
      </c>
      <c r="S1195" s="199" t="s">
        <v>367</v>
      </c>
      <c r="T1195" s="250"/>
      <c r="U1195" s="250"/>
      <c r="V1195" s="250"/>
      <c r="W1195" s="250"/>
      <c r="X1195" s="250"/>
      <c r="Y1195" s="250"/>
      <c r="Z1195" s="244"/>
      <c r="AA1195" s="250"/>
      <c r="AB1195" s="250"/>
      <c r="AC1195" s="250"/>
      <c r="AD1195" s="250"/>
      <c r="AE1195" s="250"/>
      <c r="AF1195" s="250"/>
      <c r="AG1195" s="257"/>
      <c r="AH1195" s="194"/>
      <c r="AI1195" s="189"/>
      <c r="AJ1195" s="189"/>
      <c r="AK1195" s="190"/>
      <c r="AL1195" s="1286"/>
      <c r="AM1195" s="1287"/>
      <c r="AN1195" s="1287"/>
      <c r="AO1195" s="1288"/>
    </row>
    <row r="1196" spans="1:41" ht="18.75" hidden="1" customHeight="1">
      <c r="A1196" s="135" t="s">
        <v>196</v>
      </c>
      <c r="B1196" s="135" t="s">
        <v>132</v>
      </c>
      <c r="C1196" s="135" t="s">
        <v>196</v>
      </c>
      <c r="D1196" s="135" t="s">
        <v>196</v>
      </c>
      <c r="E1196" s="135" t="s">
        <v>196</v>
      </c>
      <c r="F1196" s="135" t="s">
        <v>132</v>
      </c>
      <c r="G1196" s="135" t="s">
        <v>196</v>
      </c>
      <c r="H1196" s="135" t="s">
        <v>196</v>
      </c>
      <c r="I1196" s="135" t="s">
        <v>196</v>
      </c>
      <c r="J1196" s="176"/>
      <c r="K1196" s="177"/>
      <c r="L1196" s="178"/>
      <c r="M1196" s="179"/>
      <c r="N1196" s="160"/>
      <c r="O1196" s="293"/>
      <c r="P1196" s="160"/>
      <c r="Q1196" s="1323" t="s">
        <v>341</v>
      </c>
      <c r="R1196" s="157" t="s">
        <v>98</v>
      </c>
      <c r="S1196" s="158" t="s">
        <v>368</v>
      </c>
      <c r="T1196" s="298"/>
      <c r="U1196" s="293"/>
      <c r="V1196" s="150" t="s">
        <v>98</v>
      </c>
      <c r="W1196" s="158" t="s">
        <v>369</v>
      </c>
      <c r="X1196" s="211"/>
      <c r="Y1196" s="211"/>
      <c r="Z1196" s="150" t="s">
        <v>98</v>
      </c>
      <c r="AA1196" s="158" t="s">
        <v>370</v>
      </c>
      <c r="AB1196" s="211"/>
      <c r="AC1196" s="211"/>
      <c r="AD1196" s="211"/>
      <c r="AE1196" s="211"/>
      <c r="AF1196" s="211"/>
      <c r="AG1196" s="212"/>
      <c r="AH1196" s="194"/>
      <c r="AI1196" s="189"/>
      <c r="AJ1196" s="189"/>
      <c r="AK1196" s="190"/>
      <c r="AL1196" s="1276"/>
      <c r="AM1196" s="1277"/>
      <c r="AN1196" s="1277"/>
      <c r="AO1196" s="1278"/>
    </row>
    <row r="1197" spans="1:41" ht="18.75" hidden="1" customHeight="1">
      <c r="A1197" s="135" t="s">
        <v>196</v>
      </c>
      <c r="B1197" s="135" t="s">
        <v>132</v>
      </c>
      <c r="C1197" s="135" t="s">
        <v>196</v>
      </c>
      <c r="D1197" s="135" t="s">
        <v>196</v>
      </c>
      <c r="E1197" s="135" t="s">
        <v>196</v>
      </c>
      <c r="F1197" s="135" t="s">
        <v>132</v>
      </c>
      <c r="G1197" s="135" t="s">
        <v>196</v>
      </c>
      <c r="H1197" s="135" t="s">
        <v>196</v>
      </c>
      <c r="I1197" s="135" t="s">
        <v>196</v>
      </c>
      <c r="J1197" s="157"/>
      <c r="K1197" s="177"/>
      <c r="L1197" s="178"/>
      <c r="M1197" s="157"/>
      <c r="N1197" s="160"/>
      <c r="O1197" s="293"/>
      <c r="P1197" s="160"/>
      <c r="Q1197" s="1265"/>
      <c r="R1197" s="237" t="s">
        <v>98</v>
      </c>
      <c r="S1197" s="199" t="s">
        <v>371</v>
      </c>
      <c r="T1197" s="250"/>
      <c r="U1197" s="250"/>
      <c r="V1197" s="250"/>
      <c r="W1197" s="250"/>
      <c r="X1197" s="250"/>
      <c r="Y1197" s="250"/>
      <c r="Z1197" s="239" t="s">
        <v>98</v>
      </c>
      <c r="AA1197" s="199" t="s">
        <v>372</v>
      </c>
      <c r="AB1197" s="244"/>
      <c r="AC1197" s="250"/>
      <c r="AD1197" s="250"/>
      <c r="AE1197" s="250"/>
      <c r="AF1197" s="250"/>
      <c r="AG1197" s="257"/>
      <c r="AH1197" s="194"/>
      <c r="AI1197" s="189"/>
      <c r="AJ1197" s="189"/>
      <c r="AK1197" s="190"/>
      <c r="AL1197" s="1276"/>
      <c r="AM1197" s="1277"/>
      <c r="AN1197" s="1277"/>
      <c r="AO1197" s="1278"/>
    </row>
    <row r="1198" spans="1:41" ht="18.75" hidden="1" customHeight="1">
      <c r="A1198" s="135" t="s">
        <v>196</v>
      </c>
      <c r="B1198" s="135" t="s">
        <v>132</v>
      </c>
      <c r="C1198" s="135" t="s">
        <v>196</v>
      </c>
      <c r="D1198" s="135" t="s">
        <v>196</v>
      </c>
      <c r="E1198" s="135" t="s">
        <v>196</v>
      </c>
      <c r="F1198" s="135" t="s">
        <v>132</v>
      </c>
      <c r="G1198" s="135" t="s">
        <v>196</v>
      </c>
      <c r="H1198" s="135" t="s">
        <v>196</v>
      </c>
      <c r="I1198" s="135" t="s">
        <v>196</v>
      </c>
      <c r="J1198" s="176"/>
      <c r="K1198" s="177"/>
      <c r="L1198" s="178"/>
      <c r="M1198" s="179"/>
      <c r="N1198" s="160"/>
      <c r="O1198" s="180"/>
      <c r="P1198" s="160"/>
      <c r="Q1198" s="201" t="s">
        <v>255</v>
      </c>
      <c r="R1198" s="182" t="s">
        <v>98</v>
      </c>
      <c r="S1198" s="183" t="s">
        <v>217</v>
      </c>
      <c r="T1198" s="183"/>
      <c r="U1198" s="186" t="s">
        <v>98</v>
      </c>
      <c r="V1198" s="183" t="s">
        <v>229</v>
      </c>
      <c r="W1198" s="183"/>
      <c r="X1198" s="186" t="s">
        <v>98</v>
      </c>
      <c r="Y1198" s="183" t="s">
        <v>230</v>
      </c>
      <c r="Z1198" s="187"/>
      <c r="AA1198" s="187"/>
      <c r="AB1198" s="187"/>
      <c r="AC1198" s="187"/>
      <c r="AD1198" s="202"/>
      <c r="AE1198" s="202"/>
      <c r="AF1198" s="202"/>
      <c r="AG1198" s="203"/>
      <c r="AH1198" s="194"/>
      <c r="AI1198" s="189"/>
      <c r="AJ1198" s="189"/>
      <c r="AK1198" s="190"/>
      <c r="AL1198" s="1276"/>
      <c r="AM1198" s="1277"/>
      <c r="AN1198" s="1277"/>
      <c r="AO1198" s="1278"/>
    </row>
    <row r="1199" spans="1:41" ht="18.75" hidden="1" customHeight="1">
      <c r="A1199" s="135" t="s">
        <v>196</v>
      </c>
      <c r="B1199" s="135" t="s">
        <v>132</v>
      </c>
      <c r="C1199" s="135" t="s">
        <v>196</v>
      </c>
      <c r="D1199" s="135" t="s">
        <v>196</v>
      </c>
      <c r="E1199" s="135" t="s">
        <v>196</v>
      </c>
      <c r="F1199" s="135" t="s">
        <v>132</v>
      </c>
      <c r="G1199" s="135" t="s">
        <v>196</v>
      </c>
      <c r="H1199" s="135" t="s">
        <v>196</v>
      </c>
      <c r="I1199" s="135" t="s">
        <v>196</v>
      </c>
      <c r="J1199" s="176"/>
      <c r="K1199" s="177"/>
      <c r="L1199" s="178"/>
      <c r="M1199" s="179"/>
      <c r="N1199" s="160"/>
      <c r="O1199" s="180"/>
      <c r="P1199" s="160"/>
      <c r="Q1199" s="198" t="s">
        <v>69</v>
      </c>
      <c r="R1199" s="182" t="s">
        <v>98</v>
      </c>
      <c r="S1199" s="183" t="s">
        <v>217</v>
      </c>
      <c r="T1199" s="183"/>
      <c r="U1199" s="186" t="s">
        <v>98</v>
      </c>
      <c r="V1199" s="183" t="s">
        <v>258</v>
      </c>
      <c r="W1199" s="183"/>
      <c r="X1199" s="186" t="s">
        <v>98</v>
      </c>
      <c r="Y1199" s="183" t="s">
        <v>315</v>
      </c>
      <c r="Z1199" s="204"/>
      <c r="AA1199" s="186" t="s">
        <v>98</v>
      </c>
      <c r="AB1199" s="183" t="s">
        <v>259</v>
      </c>
      <c r="AC1199" s="204"/>
      <c r="AD1199" s="204"/>
      <c r="AE1199" s="204"/>
      <c r="AF1199" s="204"/>
      <c r="AG1199" s="247"/>
      <c r="AH1199" s="194"/>
      <c r="AI1199" s="189"/>
      <c r="AJ1199" s="189"/>
      <c r="AK1199" s="190"/>
      <c r="AL1199" s="1276"/>
      <c r="AM1199" s="1277"/>
      <c r="AN1199" s="1277"/>
      <c r="AO1199" s="1278"/>
    </row>
    <row r="1200" spans="1:41" ht="18.75" hidden="1" customHeight="1">
      <c r="A1200" s="135" t="s">
        <v>196</v>
      </c>
      <c r="B1200" s="135" t="s">
        <v>132</v>
      </c>
      <c r="C1200" s="135" t="s">
        <v>196</v>
      </c>
      <c r="D1200" s="135" t="s">
        <v>196</v>
      </c>
      <c r="E1200" s="135" t="s">
        <v>196</v>
      </c>
      <c r="F1200" s="135" t="s">
        <v>132</v>
      </c>
      <c r="G1200" s="135" t="s">
        <v>196</v>
      </c>
      <c r="H1200" s="135" t="s">
        <v>196</v>
      </c>
      <c r="I1200" s="135" t="s">
        <v>196</v>
      </c>
      <c r="J1200" s="176"/>
      <c r="K1200" s="177"/>
      <c r="L1200" s="178"/>
      <c r="M1200" s="179"/>
      <c r="N1200" s="160"/>
      <c r="O1200" s="180"/>
      <c r="P1200" s="160"/>
      <c r="Q1200" s="1257" t="s">
        <v>414</v>
      </c>
      <c r="R1200" s="1291" t="s">
        <v>98</v>
      </c>
      <c r="S1200" s="1292" t="s">
        <v>217</v>
      </c>
      <c r="T1200" s="1292"/>
      <c r="U1200" s="1293" t="s">
        <v>98</v>
      </c>
      <c r="V1200" s="1292" t="s">
        <v>232</v>
      </c>
      <c r="W1200" s="1292"/>
      <c r="X1200" s="241"/>
      <c r="Y1200" s="241"/>
      <c r="Z1200" s="241"/>
      <c r="AA1200" s="241"/>
      <c r="AB1200" s="241"/>
      <c r="AC1200" s="241"/>
      <c r="AD1200" s="241"/>
      <c r="AE1200" s="241"/>
      <c r="AF1200" s="241"/>
      <c r="AG1200" s="242"/>
      <c r="AH1200" s="194"/>
      <c r="AI1200" s="189"/>
      <c r="AJ1200" s="189"/>
      <c r="AK1200" s="190"/>
      <c r="AL1200" s="1276"/>
      <c r="AM1200" s="1277"/>
      <c r="AN1200" s="1277"/>
      <c r="AO1200" s="1278"/>
    </row>
    <row r="1201" spans="1:41" ht="18.75" hidden="1" customHeight="1">
      <c r="A1201" s="135" t="s">
        <v>196</v>
      </c>
      <c r="B1201" s="135" t="s">
        <v>132</v>
      </c>
      <c r="C1201" s="135" t="s">
        <v>196</v>
      </c>
      <c r="D1201" s="135" t="s">
        <v>196</v>
      </c>
      <c r="E1201" s="135" t="s">
        <v>196</v>
      </c>
      <c r="F1201" s="135" t="s">
        <v>132</v>
      </c>
      <c r="G1201" s="135" t="s">
        <v>196</v>
      </c>
      <c r="H1201" s="135" t="s">
        <v>196</v>
      </c>
      <c r="I1201" s="135" t="s">
        <v>196</v>
      </c>
      <c r="J1201" s="157"/>
      <c r="K1201" s="177"/>
      <c r="L1201" s="178"/>
      <c r="M1201" s="179"/>
      <c r="N1201" s="160"/>
      <c r="O1201" s="180"/>
      <c r="P1201" s="160"/>
      <c r="Q1201" s="1279"/>
      <c r="R1201" s="1291"/>
      <c r="S1201" s="1292"/>
      <c r="T1201" s="1292"/>
      <c r="U1201" s="1293"/>
      <c r="V1201" s="1292"/>
      <c r="W1201" s="1292"/>
      <c r="X1201" s="244"/>
      <c r="Y1201" s="244"/>
      <c r="Z1201" s="244"/>
      <c r="AA1201" s="244"/>
      <c r="AB1201" s="244"/>
      <c r="AC1201" s="244"/>
      <c r="AD1201" s="244"/>
      <c r="AE1201" s="244"/>
      <c r="AF1201" s="244"/>
      <c r="AG1201" s="245"/>
      <c r="AH1201" s="194"/>
      <c r="AI1201" s="189"/>
      <c r="AJ1201" s="189"/>
      <c r="AK1201" s="190"/>
      <c r="AL1201" s="1276"/>
      <c r="AM1201" s="1277"/>
      <c r="AN1201" s="1277"/>
      <c r="AO1201" s="1278"/>
    </row>
    <row r="1202" spans="1:41" ht="18.75" hidden="1" customHeight="1">
      <c r="A1202" s="135" t="s">
        <v>196</v>
      </c>
      <c r="B1202" s="135" t="s">
        <v>132</v>
      </c>
      <c r="C1202" s="135" t="s">
        <v>196</v>
      </c>
      <c r="D1202" s="135" t="s">
        <v>196</v>
      </c>
      <c r="E1202" s="135" t="s">
        <v>196</v>
      </c>
      <c r="F1202" s="135" t="s">
        <v>132</v>
      </c>
      <c r="G1202" s="135" t="s">
        <v>196</v>
      </c>
      <c r="H1202" s="135" t="s">
        <v>196</v>
      </c>
      <c r="I1202" s="135" t="s">
        <v>196</v>
      </c>
      <c r="J1202" s="176"/>
      <c r="K1202" s="177"/>
      <c r="L1202" s="178"/>
      <c r="M1202" s="179"/>
      <c r="N1202" s="160"/>
      <c r="O1202" s="180"/>
      <c r="P1202" s="191"/>
      <c r="Q1202" s="1257" t="s">
        <v>260</v>
      </c>
      <c r="R1202" s="205" t="s">
        <v>98</v>
      </c>
      <c r="S1202" s="206" t="s">
        <v>217</v>
      </c>
      <c r="T1202" s="206"/>
      <c r="U1202" s="207"/>
      <c r="V1202" s="208"/>
      <c r="W1202" s="208"/>
      <c r="X1202" s="207"/>
      <c r="Y1202" s="208"/>
      <c r="Z1202" s="209"/>
      <c r="AA1202" s="207"/>
      <c r="AB1202" s="208"/>
      <c r="AC1202" s="209"/>
      <c r="AD1202" s="210" t="s">
        <v>98</v>
      </c>
      <c r="AE1202" s="206" t="s">
        <v>261</v>
      </c>
      <c r="AF1202" s="202"/>
      <c r="AG1202" s="203"/>
      <c r="AH1202" s="189"/>
      <c r="AI1202" s="189"/>
      <c r="AJ1202" s="189"/>
      <c r="AK1202" s="190"/>
      <c r="AL1202" s="1276"/>
      <c r="AM1202" s="1277"/>
      <c r="AN1202" s="1277"/>
      <c r="AO1202" s="1278"/>
    </row>
    <row r="1203" spans="1:41" ht="18.75" hidden="1" customHeight="1">
      <c r="A1203" s="135" t="s">
        <v>196</v>
      </c>
      <c r="B1203" s="135" t="s">
        <v>132</v>
      </c>
      <c r="C1203" s="135" t="s">
        <v>196</v>
      </c>
      <c r="D1203" s="135" t="s">
        <v>196</v>
      </c>
      <c r="E1203" s="135" t="s">
        <v>196</v>
      </c>
      <c r="F1203" s="135" t="s">
        <v>132</v>
      </c>
      <c r="G1203" s="135" t="s">
        <v>196</v>
      </c>
      <c r="H1203" s="135" t="s">
        <v>196</v>
      </c>
      <c r="I1203" s="135" t="s">
        <v>196</v>
      </c>
      <c r="J1203" s="176"/>
      <c r="K1203" s="177"/>
      <c r="L1203" s="178"/>
      <c r="M1203" s="179"/>
      <c r="N1203" s="160"/>
      <c r="O1203" s="180"/>
      <c r="P1203" s="191"/>
      <c r="Q1203" s="1258"/>
      <c r="R1203" s="157" t="s">
        <v>98</v>
      </c>
      <c r="S1203" s="158" t="s">
        <v>262</v>
      </c>
      <c r="T1203" s="158"/>
      <c r="U1203" s="150"/>
      <c r="V1203" s="150" t="s">
        <v>98</v>
      </c>
      <c r="W1203" s="158" t="s">
        <v>263</v>
      </c>
      <c r="X1203" s="150"/>
      <c r="Y1203" s="150"/>
      <c r="Z1203" s="150" t="s">
        <v>98</v>
      </c>
      <c r="AA1203" s="158" t="s">
        <v>264</v>
      </c>
      <c r="AB1203" s="137"/>
      <c r="AC1203" s="158"/>
      <c r="AD1203" s="150" t="s">
        <v>98</v>
      </c>
      <c r="AE1203" s="158" t="s">
        <v>265</v>
      </c>
      <c r="AF1203" s="211"/>
      <c r="AG1203" s="212"/>
      <c r="AH1203" s="189"/>
      <c r="AI1203" s="189"/>
      <c r="AJ1203" s="189"/>
      <c r="AK1203" s="190"/>
      <c r="AL1203" s="1276"/>
      <c r="AM1203" s="1277"/>
      <c r="AN1203" s="1277"/>
      <c r="AO1203" s="1278"/>
    </row>
    <row r="1204" spans="1:41" ht="18.75" hidden="1" customHeight="1">
      <c r="A1204" s="135" t="s">
        <v>196</v>
      </c>
      <c r="B1204" s="135" t="s">
        <v>132</v>
      </c>
      <c r="C1204" s="135" t="s">
        <v>196</v>
      </c>
      <c r="D1204" s="135" t="s">
        <v>196</v>
      </c>
      <c r="E1204" s="135" t="s">
        <v>196</v>
      </c>
      <c r="F1204" s="135" t="s">
        <v>132</v>
      </c>
      <c r="G1204" s="135" t="s">
        <v>196</v>
      </c>
      <c r="H1204" s="135" t="s">
        <v>196</v>
      </c>
      <c r="I1204" s="135" t="s">
        <v>196</v>
      </c>
      <c r="J1204" s="176"/>
      <c r="K1204" s="177"/>
      <c r="L1204" s="178"/>
      <c r="M1204" s="179"/>
      <c r="N1204" s="160"/>
      <c r="O1204" s="180"/>
      <c r="P1204" s="191"/>
      <c r="Q1204" s="1258"/>
      <c r="R1204" s="157" t="s">
        <v>98</v>
      </c>
      <c r="S1204" s="158" t="s">
        <v>266</v>
      </c>
      <c r="T1204" s="158"/>
      <c r="U1204" s="150"/>
      <c r="V1204" s="150" t="s">
        <v>98</v>
      </c>
      <c r="W1204" s="158" t="s">
        <v>267</v>
      </c>
      <c r="X1204" s="150"/>
      <c r="Y1204" s="150"/>
      <c r="Z1204" s="150" t="s">
        <v>98</v>
      </c>
      <c r="AA1204" s="158" t="s">
        <v>268</v>
      </c>
      <c r="AB1204" s="137"/>
      <c r="AC1204" s="158"/>
      <c r="AD1204" s="150" t="s">
        <v>98</v>
      </c>
      <c r="AE1204" s="158" t="s">
        <v>269</v>
      </c>
      <c r="AF1204" s="211"/>
      <c r="AG1204" s="212"/>
      <c r="AH1204" s="189"/>
      <c r="AI1204" s="189"/>
      <c r="AJ1204" s="189"/>
      <c r="AK1204" s="190"/>
      <c r="AL1204" s="1276"/>
      <c r="AM1204" s="1277"/>
      <c r="AN1204" s="1277"/>
      <c r="AO1204" s="1278"/>
    </row>
    <row r="1205" spans="1:41" ht="18.75" hidden="1" customHeight="1">
      <c r="A1205" s="135" t="s">
        <v>196</v>
      </c>
      <c r="B1205" s="135" t="s">
        <v>132</v>
      </c>
      <c r="C1205" s="135" t="s">
        <v>196</v>
      </c>
      <c r="D1205" s="135" t="s">
        <v>196</v>
      </c>
      <c r="E1205" s="135" t="s">
        <v>196</v>
      </c>
      <c r="F1205" s="135" t="s">
        <v>132</v>
      </c>
      <c r="G1205" s="135" t="s">
        <v>196</v>
      </c>
      <c r="H1205" s="135" t="s">
        <v>196</v>
      </c>
      <c r="I1205" s="135" t="s">
        <v>196</v>
      </c>
      <c r="J1205" s="176"/>
      <c r="K1205" s="177"/>
      <c r="L1205" s="178"/>
      <c r="M1205" s="179"/>
      <c r="N1205" s="160"/>
      <c r="O1205" s="180"/>
      <c r="P1205" s="191"/>
      <c r="Q1205" s="1258"/>
      <c r="R1205" s="157" t="s">
        <v>98</v>
      </c>
      <c r="S1205" s="158" t="s">
        <v>270</v>
      </c>
      <c r="T1205" s="158"/>
      <c r="U1205" s="150"/>
      <c r="V1205" s="150" t="s">
        <v>98</v>
      </c>
      <c r="W1205" s="158" t="s">
        <v>271</v>
      </c>
      <c r="X1205" s="150"/>
      <c r="Y1205" s="150"/>
      <c r="Z1205" s="150" t="s">
        <v>98</v>
      </c>
      <c r="AA1205" s="158" t="s">
        <v>272</v>
      </c>
      <c r="AB1205" s="137"/>
      <c r="AC1205" s="158"/>
      <c r="AD1205" s="150" t="s">
        <v>98</v>
      </c>
      <c r="AE1205" s="158" t="s">
        <v>273</v>
      </c>
      <c r="AF1205" s="211"/>
      <c r="AG1205" s="212"/>
      <c r="AH1205" s="189"/>
      <c r="AI1205" s="189"/>
      <c r="AJ1205" s="189"/>
      <c r="AK1205" s="190"/>
      <c r="AL1205" s="1276"/>
      <c r="AM1205" s="1277"/>
      <c r="AN1205" s="1277"/>
      <c r="AO1205" s="1278"/>
    </row>
    <row r="1206" spans="1:41" ht="18.75" hidden="1" customHeight="1">
      <c r="A1206" s="135" t="s">
        <v>196</v>
      </c>
      <c r="B1206" s="135" t="s">
        <v>132</v>
      </c>
      <c r="C1206" s="135" t="s">
        <v>196</v>
      </c>
      <c r="D1206" s="135" t="s">
        <v>196</v>
      </c>
      <c r="E1206" s="135" t="s">
        <v>196</v>
      </c>
      <c r="F1206" s="135" t="s">
        <v>132</v>
      </c>
      <c r="G1206" s="135" t="s">
        <v>196</v>
      </c>
      <c r="H1206" s="135" t="s">
        <v>196</v>
      </c>
      <c r="I1206" s="135" t="s">
        <v>196</v>
      </c>
      <c r="J1206" s="176"/>
      <c r="K1206" s="177"/>
      <c r="L1206" s="178"/>
      <c r="M1206" s="179"/>
      <c r="N1206" s="160"/>
      <c r="O1206" s="180"/>
      <c r="P1206" s="191"/>
      <c r="Q1206" s="1258"/>
      <c r="R1206" s="157" t="s">
        <v>98</v>
      </c>
      <c r="S1206" s="158" t="s">
        <v>274</v>
      </c>
      <c r="T1206" s="158"/>
      <c r="U1206" s="150"/>
      <c r="V1206" s="150" t="s">
        <v>98</v>
      </c>
      <c r="W1206" s="158" t="s">
        <v>275</v>
      </c>
      <c r="X1206" s="150"/>
      <c r="Y1206" s="150"/>
      <c r="Z1206" s="150" t="s">
        <v>98</v>
      </c>
      <c r="AA1206" s="158" t="s">
        <v>276</v>
      </c>
      <c r="AB1206" s="137"/>
      <c r="AC1206" s="158"/>
      <c r="AD1206" s="150" t="s">
        <v>98</v>
      </c>
      <c r="AE1206" s="158" t="s">
        <v>277</v>
      </c>
      <c r="AF1206" s="211"/>
      <c r="AG1206" s="212"/>
      <c r="AH1206" s="189"/>
      <c r="AI1206" s="189"/>
      <c r="AJ1206" s="189"/>
      <c r="AK1206" s="190"/>
      <c r="AL1206" s="1276"/>
      <c r="AM1206" s="1277"/>
      <c r="AN1206" s="1277"/>
      <c r="AO1206" s="1278"/>
    </row>
    <row r="1207" spans="1:41" ht="18.75" hidden="1" customHeight="1">
      <c r="A1207" s="155" t="s">
        <v>196</v>
      </c>
      <c r="B1207" s="155" t="s">
        <v>132</v>
      </c>
      <c r="C1207" s="155" t="s">
        <v>196</v>
      </c>
      <c r="D1207" s="155" t="s">
        <v>196</v>
      </c>
      <c r="E1207" s="155" t="s">
        <v>196</v>
      </c>
      <c r="F1207" s="155" t="s">
        <v>132</v>
      </c>
      <c r="G1207" s="155" t="s">
        <v>196</v>
      </c>
      <c r="H1207" s="155" t="s">
        <v>196</v>
      </c>
      <c r="I1207" s="156" t="s">
        <v>196</v>
      </c>
      <c r="J1207" s="213"/>
      <c r="K1207" s="214"/>
      <c r="L1207" s="215"/>
      <c r="M1207" s="216"/>
      <c r="N1207" s="217"/>
      <c r="O1207" s="218"/>
      <c r="P1207" s="219"/>
      <c r="Q1207" s="1259"/>
      <c r="R1207" s="220" t="s">
        <v>98</v>
      </c>
      <c r="S1207" s="221" t="s">
        <v>278</v>
      </c>
      <c r="T1207" s="221"/>
      <c r="U1207" s="222"/>
      <c r="V1207" s="222"/>
      <c r="W1207" s="221"/>
      <c r="X1207" s="222"/>
      <c r="Y1207" s="222"/>
      <c r="Z1207" s="222"/>
      <c r="AA1207" s="221"/>
      <c r="AB1207" s="223"/>
      <c r="AC1207" s="221"/>
      <c r="AD1207" s="222"/>
      <c r="AE1207" s="221"/>
      <c r="AF1207" s="224"/>
      <c r="AG1207" s="225"/>
      <c r="AH1207" s="226"/>
      <c r="AI1207" s="226"/>
      <c r="AJ1207" s="226"/>
      <c r="AK1207" s="227"/>
      <c r="AL1207" s="1286"/>
      <c r="AM1207" s="1287"/>
      <c r="AN1207" s="1287"/>
      <c r="AO1207" s="1288"/>
    </row>
    <row r="1208" spans="1:41" ht="18.75" hidden="1" customHeight="1">
      <c r="A1208" s="135" t="s">
        <v>196</v>
      </c>
      <c r="B1208" s="135" t="s">
        <v>132</v>
      </c>
      <c r="C1208" s="135" t="s">
        <v>196</v>
      </c>
      <c r="D1208" s="135" t="s">
        <v>196</v>
      </c>
      <c r="E1208" s="135" t="s">
        <v>196</v>
      </c>
      <c r="F1208" s="135" t="s">
        <v>132</v>
      </c>
      <c r="G1208" s="135" t="s">
        <v>196</v>
      </c>
      <c r="H1208" s="135" t="s">
        <v>196</v>
      </c>
      <c r="I1208" s="135" t="s">
        <v>196</v>
      </c>
      <c r="J1208" s="161"/>
      <c r="K1208" s="162"/>
      <c r="L1208" s="163"/>
      <c r="M1208" s="164"/>
      <c r="N1208" s="153"/>
      <c r="O1208" s="165"/>
      <c r="P1208" s="153"/>
      <c r="Q1208" s="1272" t="s">
        <v>281</v>
      </c>
      <c r="R1208" s="174" t="s">
        <v>98</v>
      </c>
      <c r="S1208" s="151" t="s">
        <v>282</v>
      </c>
      <c r="T1208" s="253"/>
      <c r="U1208" s="269"/>
      <c r="V1208" s="255" t="s">
        <v>98</v>
      </c>
      <c r="W1208" s="151" t="s">
        <v>348</v>
      </c>
      <c r="X1208" s="254"/>
      <c r="Y1208" s="254"/>
      <c r="Z1208" s="255" t="s">
        <v>98</v>
      </c>
      <c r="AA1208" s="151" t="s">
        <v>349</v>
      </c>
      <c r="AB1208" s="254"/>
      <c r="AC1208" s="254"/>
      <c r="AD1208" s="255" t="s">
        <v>98</v>
      </c>
      <c r="AE1208" s="151" t="s">
        <v>350</v>
      </c>
      <c r="AF1208" s="254"/>
      <c r="AG1208" s="256"/>
      <c r="AH1208" s="255" t="s">
        <v>98</v>
      </c>
      <c r="AI1208" s="151" t="s">
        <v>220</v>
      </c>
      <c r="AJ1208" s="151"/>
      <c r="AK1208" s="175"/>
      <c r="AL1208" s="1273"/>
      <c r="AM1208" s="1274"/>
      <c r="AN1208" s="1274"/>
      <c r="AO1208" s="1275"/>
    </row>
    <row r="1209" spans="1:41" ht="18.75" hidden="1" customHeight="1">
      <c r="A1209" s="135" t="s">
        <v>196</v>
      </c>
      <c r="B1209" s="135" t="s">
        <v>132</v>
      </c>
      <c r="C1209" s="135" t="s">
        <v>196</v>
      </c>
      <c r="D1209" s="135" t="s">
        <v>196</v>
      </c>
      <c r="E1209" s="135" t="s">
        <v>196</v>
      </c>
      <c r="F1209" s="135" t="s">
        <v>132</v>
      </c>
      <c r="G1209" s="135" t="s">
        <v>196</v>
      </c>
      <c r="H1209" s="135" t="s">
        <v>196</v>
      </c>
      <c r="I1209" s="135" t="s">
        <v>196</v>
      </c>
      <c r="J1209" s="176"/>
      <c r="K1209" s="177"/>
      <c r="L1209" s="178"/>
      <c r="M1209" s="179"/>
      <c r="N1209" s="160"/>
      <c r="O1209" s="180"/>
      <c r="P1209" s="160"/>
      <c r="Q1209" s="1265"/>
      <c r="R1209" s="237" t="s">
        <v>98</v>
      </c>
      <c r="S1209" s="199" t="s">
        <v>351</v>
      </c>
      <c r="T1209" s="238"/>
      <c r="U1209" s="266"/>
      <c r="V1209" s="239" t="s">
        <v>98</v>
      </c>
      <c r="W1209" s="199" t="s">
        <v>283</v>
      </c>
      <c r="X1209" s="244"/>
      <c r="Y1209" s="244"/>
      <c r="Z1209" s="244"/>
      <c r="AA1209" s="244"/>
      <c r="AB1209" s="244"/>
      <c r="AC1209" s="244"/>
      <c r="AD1209" s="244"/>
      <c r="AE1209" s="244"/>
      <c r="AF1209" s="244"/>
      <c r="AG1209" s="245"/>
      <c r="AH1209" s="260" t="s">
        <v>98</v>
      </c>
      <c r="AI1209" s="258" t="s">
        <v>224</v>
      </c>
      <c r="AJ1209" s="259"/>
      <c r="AK1209" s="190"/>
      <c r="AL1209" s="1276"/>
      <c r="AM1209" s="1277"/>
      <c r="AN1209" s="1277"/>
      <c r="AO1209" s="1278"/>
    </row>
    <row r="1210" spans="1:41" ht="18.75" hidden="1" customHeight="1">
      <c r="A1210" s="135" t="s">
        <v>196</v>
      </c>
      <c r="B1210" s="135" t="s">
        <v>132</v>
      </c>
      <c r="C1210" s="135" t="s">
        <v>196</v>
      </c>
      <c r="D1210" s="135" t="s">
        <v>196</v>
      </c>
      <c r="E1210" s="135" t="s">
        <v>196</v>
      </c>
      <c r="F1210" s="135" t="s">
        <v>132</v>
      </c>
      <c r="G1210" s="135" t="s">
        <v>196</v>
      </c>
      <c r="H1210" s="135" t="s">
        <v>196</v>
      </c>
      <c r="I1210" s="135" t="s">
        <v>196</v>
      </c>
      <c r="J1210" s="176"/>
      <c r="K1210" s="177"/>
      <c r="L1210" s="178"/>
      <c r="M1210" s="179"/>
      <c r="N1210" s="160"/>
      <c r="O1210" s="180"/>
      <c r="P1210" s="160"/>
      <c r="Q1210" s="1263" t="s">
        <v>216</v>
      </c>
      <c r="R1210" s="205" t="s">
        <v>98</v>
      </c>
      <c r="S1210" s="206" t="s">
        <v>217</v>
      </c>
      <c r="T1210" s="206"/>
      <c r="U1210" s="249"/>
      <c r="V1210" s="210" t="s">
        <v>98</v>
      </c>
      <c r="W1210" s="206" t="s">
        <v>316</v>
      </c>
      <c r="X1210" s="206"/>
      <c r="Y1210" s="249"/>
      <c r="Z1210" s="210" t="s">
        <v>98</v>
      </c>
      <c r="AA1210" s="241" t="s">
        <v>352</v>
      </c>
      <c r="AB1210" s="241"/>
      <c r="AC1210" s="241"/>
      <c r="AD1210" s="202"/>
      <c r="AE1210" s="249"/>
      <c r="AF1210" s="241"/>
      <c r="AG1210" s="203"/>
      <c r="AH1210" s="194"/>
      <c r="AI1210" s="259"/>
      <c r="AJ1210" s="259"/>
      <c r="AK1210" s="190"/>
      <c r="AL1210" s="1276"/>
      <c r="AM1210" s="1277"/>
      <c r="AN1210" s="1277"/>
      <c r="AO1210" s="1278"/>
    </row>
    <row r="1211" spans="1:41" ht="18.75" hidden="1" customHeight="1">
      <c r="A1211" s="135" t="s">
        <v>196</v>
      </c>
      <c r="B1211" s="135" t="s">
        <v>132</v>
      </c>
      <c r="C1211" s="135" t="s">
        <v>196</v>
      </c>
      <c r="D1211" s="135" t="s">
        <v>196</v>
      </c>
      <c r="E1211" s="135" t="s">
        <v>196</v>
      </c>
      <c r="F1211" s="135" t="s">
        <v>132</v>
      </c>
      <c r="G1211" s="135" t="s">
        <v>196</v>
      </c>
      <c r="H1211" s="135" t="s">
        <v>196</v>
      </c>
      <c r="I1211" s="135" t="s">
        <v>196</v>
      </c>
      <c r="J1211" s="176"/>
      <c r="K1211" s="177"/>
      <c r="L1211" s="178"/>
      <c r="M1211" s="179"/>
      <c r="N1211" s="160"/>
      <c r="O1211" s="180"/>
      <c r="P1211" s="160"/>
      <c r="Q1211" s="1265"/>
      <c r="R1211" s="237" t="s">
        <v>98</v>
      </c>
      <c r="S1211" s="244" t="s">
        <v>353</v>
      </c>
      <c r="T1211" s="244"/>
      <c r="U1211" s="244"/>
      <c r="V1211" s="239" t="s">
        <v>98</v>
      </c>
      <c r="W1211" s="244" t="s">
        <v>354</v>
      </c>
      <c r="X1211" s="266"/>
      <c r="Y1211" s="244"/>
      <c r="Z1211" s="244"/>
      <c r="AA1211" s="266"/>
      <c r="AB1211" s="244"/>
      <c r="AC1211" s="244"/>
      <c r="AD1211" s="250"/>
      <c r="AE1211" s="266"/>
      <c r="AF1211" s="244"/>
      <c r="AG1211" s="257"/>
      <c r="AH1211" s="194"/>
      <c r="AI1211" s="259"/>
      <c r="AJ1211" s="259"/>
      <c r="AK1211" s="190"/>
      <c r="AL1211" s="1276"/>
      <c r="AM1211" s="1277"/>
      <c r="AN1211" s="1277"/>
      <c r="AO1211" s="1278"/>
    </row>
    <row r="1212" spans="1:41" ht="18.75" hidden="1" customHeight="1">
      <c r="A1212" s="135" t="s">
        <v>196</v>
      </c>
      <c r="B1212" s="135" t="s">
        <v>132</v>
      </c>
      <c r="C1212" s="135" t="s">
        <v>196</v>
      </c>
      <c r="D1212" s="135" t="s">
        <v>196</v>
      </c>
      <c r="E1212" s="135" t="s">
        <v>196</v>
      </c>
      <c r="F1212" s="135" t="s">
        <v>132</v>
      </c>
      <c r="G1212" s="135" t="s">
        <v>196</v>
      </c>
      <c r="H1212" s="135" t="s">
        <v>196</v>
      </c>
      <c r="I1212" s="135" t="s">
        <v>196</v>
      </c>
      <c r="J1212" s="176"/>
      <c r="K1212" s="177"/>
      <c r="L1212" s="178"/>
      <c r="M1212" s="179"/>
      <c r="N1212" s="160"/>
      <c r="O1212" s="180"/>
      <c r="P1212" s="160"/>
      <c r="Q1212" s="198" t="s">
        <v>24</v>
      </c>
      <c r="R1212" s="182" t="s">
        <v>98</v>
      </c>
      <c r="S1212" s="183" t="s">
        <v>285</v>
      </c>
      <c r="T1212" s="184"/>
      <c r="U1212" s="185"/>
      <c r="V1212" s="186" t="s">
        <v>98</v>
      </c>
      <c r="W1212" s="183" t="s">
        <v>286</v>
      </c>
      <c r="X1212" s="187"/>
      <c r="Y1212" s="187"/>
      <c r="Z1212" s="187"/>
      <c r="AA1212" s="187"/>
      <c r="AB1212" s="187"/>
      <c r="AC1212" s="187"/>
      <c r="AD1212" s="187"/>
      <c r="AE1212" s="187"/>
      <c r="AF1212" s="187"/>
      <c r="AG1212" s="193"/>
      <c r="AH1212" s="194"/>
      <c r="AI1212" s="259"/>
      <c r="AJ1212" s="259"/>
      <c r="AK1212" s="190"/>
      <c r="AL1212" s="1276"/>
      <c r="AM1212" s="1277"/>
      <c r="AN1212" s="1277"/>
      <c r="AO1212" s="1278"/>
    </row>
    <row r="1213" spans="1:41" ht="19.5" hidden="1" customHeight="1">
      <c r="A1213" s="135" t="s">
        <v>196</v>
      </c>
      <c r="B1213" s="135" t="s">
        <v>132</v>
      </c>
      <c r="C1213" s="135" t="s">
        <v>196</v>
      </c>
      <c r="D1213" s="135" t="s">
        <v>196</v>
      </c>
      <c r="E1213" s="135" t="s">
        <v>196</v>
      </c>
      <c r="F1213" s="135" t="s">
        <v>132</v>
      </c>
      <c r="G1213" s="135" t="s">
        <v>196</v>
      </c>
      <c r="H1213" s="135" t="s">
        <v>196</v>
      </c>
      <c r="I1213" s="135" t="s">
        <v>196</v>
      </c>
      <c r="J1213" s="176"/>
      <c r="K1213" s="177"/>
      <c r="L1213" s="178"/>
      <c r="M1213" s="179"/>
      <c r="N1213" s="160"/>
      <c r="O1213" s="180"/>
      <c r="P1213" s="191"/>
      <c r="Q1213" s="192" t="s">
        <v>225</v>
      </c>
      <c r="R1213" s="182" t="s">
        <v>98</v>
      </c>
      <c r="S1213" s="183" t="s">
        <v>222</v>
      </c>
      <c r="T1213" s="184"/>
      <c r="U1213" s="185"/>
      <c r="V1213" s="186" t="s">
        <v>98</v>
      </c>
      <c r="W1213" s="183" t="s">
        <v>226</v>
      </c>
      <c r="X1213" s="186"/>
      <c r="Y1213" s="183"/>
      <c r="Z1213" s="187"/>
      <c r="AA1213" s="187"/>
      <c r="AB1213" s="187"/>
      <c r="AC1213" s="187"/>
      <c r="AD1213" s="187"/>
      <c r="AE1213" s="187"/>
      <c r="AF1213" s="187"/>
      <c r="AG1213" s="193"/>
      <c r="AH1213" s="259"/>
      <c r="AI1213" s="259"/>
      <c r="AJ1213" s="259"/>
      <c r="AK1213" s="190"/>
      <c r="AL1213" s="1276"/>
      <c r="AM1213" s="1277"/>
      <c r="AN1213" s="1277"/>
      <c r="AO1213" s="1278"/>
    </row>
    <row r="1214" spans="1:41" ht="19.5" hidden="1" customHeight="1">
      <c r="A1214" s="135" t="s">
        <v>196</v>
      </c>
      <c r="B1214" s="135" t="s">
        <v>132</v>
      </c>
      <c r="C1214" s="135" t="s">
        <v>196</v>
      </c>
      <c r="D1214" s="135" t="s">
        <v>196</v>
      </c>
      <c r="E1214" s="135" t="s">
        <v>196</v>
      </c>
      <c r="F1214" s="135" t="s">
        <v>132</v>
      </c>
      <c r="G1214" s="135" t="s">
        <v>196</v>
      </c>
      <c r="H1214" s="135" t="s">
        <v>196</v>
      </c>
      <c r="I1214" s="135" t="s">
        <v>196</v>
      </c>
      <c r="J1214" s="176"/>
      <c r="K1214" s="177"/>
      <c r="L1214" s="178"/>
      <c r="M1214" s="179"/>
      <c r="N1214" s="160"/>
      <c r="O1214" s="180"/>
      <c r="P1214" s="191"/>
      <c r="Q1214" s="192" t="s">
        <v>227</v>
      </c>
      <c r="R1214" s="182" t="s">
        <v>98</v>
      </c>
      <c r="S1214" s="183" t="s">
        <v>222</v>
      </c>
      <c r="T1214" s="184"/>
      <c r="U1214" s="185"/>
      <c r="V1214" s="186" t="s">
        <v>98</v>
      </c>
      <c r="W1214" s="183" t="s">
        <v>226</v>
      </c>
      <c r="X1214" s="186"/>
      <c r="Y1214" s="183"/>
      <c r="Z1214" s="187"/>
      <c r="AA1214" s="187"/>
      <c r="AB1214" s="187"/>
      <c r="AC1214" s="187"/>
      <c r="AD1214" s="187"/>
      <c r="AE1214" s="187"/>
      <c r="AF1214" s="187"/>
      <c r="AG1214" s="193"/>
      <c r="AH1214" s="259"/>
      <c r="AI1214" s="259"/>
      <c r="AJ1214" s="259"/>
      <c r="AK1214" s="190"/>
      <c r="AL1214" s="1276"/>
      <c r="AM1214" s="1277"/>
      <c r="AN1214" s="1277"/>
      <c r="AO1214" s="1278"/>
    </row>
    <row r="1215" spans="1:41" ht="18.75" hidden="1" customHeight="1">
      <c r="A1215" s="135" t="s">
        <v>196</v>
      </c>
      <c r="B1215" s="135" t="s">
        <v>132</v>
      </c>
      <c r="C1215" s="135" t="s">
        <v>196</v>
      </c>
      <c r="D1215" s="135" t="s">
        <v>196</v>
      </c>
      <c r="E1215" s="135" t="s">
        <v>196</v>
      </c>
      <c r="F1215" s="135" t="s">
        <v>132</v>
      </c>
      <c r="G1215" s="135" t="s">
        <v>196</v>
      </c>
      <c r="H1215" s="135" t="s">
        <v>196</v>
      </c>
      <c r="I1215" s="135" t="s">
        <v>196</v>
      </c>
      <c r="J1215" s="176"/>
      <c r="K1215" s="177"/>
      <c r="L1215" s="178"/>
      <c r="M1215" s="179"/>
      <c r="N1215" s="160"/>
      <c r="O1215" s="180"/>
      <c r="P1215" s="160"/>
      <c r="Q1215" s="198" t="s">
        <v>356</v>
      </c>
      <c r="R1215" s="182" t="s">
        <v>98</v>
      </c>
      <c r="S1215" s="183" t="s">
        <v>282</v>
      </c>
      <c r="T1215" s="184"/>
      <c r="U1215" s="185"/>
      <c r="V1215" s="186" t="s">
        <v>98</v>
      </c>
      <c r="W1215" s="183" t="s">
        <v>358</v>
      </c>
      <c r="X1215" s="187"/>
      <c r="Y1215" s="187"/>
      <c r="Z1215" s="187"/>
      <c r="AA1215" s="187"/>
      <c r="AB1215" s="187"/>
      <c r="AC1215" s="187"/>
      <c r="AD1215" s="187"/>
      <c r="AE1215" s="187"/>
      <c r="AF1215" s="187"/>
      <c r="AG1215" s="193"/>
      <c r="AH1215" s="194"/>
      <c r="AI1215" s="259"/>
      <c r="AJ1215" s="259"/>
      <c r="AK1215" s="190"/>
      <c r="AL1215" s="1276"/>
      <c r="AM1215" s="1277"/>
      <c r="AN1215" s="1277"/>
      <c r="AO1215" s="1278"/>
    </row>
    <row r="1216" spans="1:41" ht="18.75" hidden="1" customHeight="1">
      <c r="A1216" s="135" t="s">
        <v>196</v>
      </c>
      <c r="B1216" s="135" t="s">
        <v>132</v>
      </c>
      <c r="C1216" s="135" t="s">
        <v>196</v>
      </c>
      <c r="D1216" s="135" t="s">
        <v>196</v>
      </c>
      <c r="E1216" s="135" t="s">
        <v>196</v>
      </c>
      <c r="F1216" s="135" t="s">
        <v>132</v>
      </c>
      <c r="G1216" s="135" t="s">
        <v>196</v>
      </c>
      <c r="H1216" s="135" t="s">
        <v>196</v>
      </c>
      <c r="I1216" s="135" t="s">
        <v>196</v>
      </c>
      <c r="J1216" s="176"/>
      <c r="K1216" s="177"/>
      <c r="L1216" s="178"/>
      <c r="M1216" s="179"/>
      <c r="N1216" s="160"/>
      <c r="O1216" s="180"/>
      <c r="P1216" s="160"/>
      <c r="Q1216" s="198" t="s">
        <v>359</v>
      </c>
      <c r="R1216" s="182" t="s">
        <v>98</v>
      </c>
      <c r="S1216" s="183" t="s">
        <v>282</v>
      </c>
      <c r="T1216" s="184"/>
      <c r="U1216" s="185"/>
      <c r="V1216" s="186" t="s">
        <v>98</v>
      </c>
      <c r="W1216" s="183" t="s">
        <v>358</v>
      </c>
      <c r="X1216" s="187"/>
      <c r="Y1216" s="187"/>
      <c r="Z1216" s="187"/>
      <c r="AA1216" s="187"/>
      <c r="AB1216" s="187"/>
      <c r="AC1216" s="187"/>
      <c r="AD1216" s="187"/>
      <c r="AE1216" s="187"/>
      <c r="AF1216" s="187"/>
      <c r="AG1216" s="193"/>
      <c r="AH1216" s="194"/>
      <c r="AI1216" s="259"/>
      <c r="AJ1216" s="259"/>
      <c r="AK1216" s="190"/>
      <c r="AL1216" s="1276"/>
      <c r="AM1216" s="1277"/>
      <c r="AN1216" s="1277"/>
      <c r="AO1216" s="1278"/>
    </row>
    <row r="1217" spans="1:41" ht="18.75" hidden="1" customHeight="1">
      <c r="A1217" s="135" t="s">
        <v>196</v>
      </c>
      <c r="B1217" s="135" t="s">
        <v>132</v>
      </c>
      <c r="C1217" s="135" t="s">
        <v>196</v>
      </c>
      <c r="D1217" s="135" t="s">
        <v>196</v>
      </c>
      <c r="E1217" s="135" t="s">
        <v>196</v>
      </c>
      <c r="F1217" s="135" t="s">
        <v>132</v>
      </c>
      <c r="G1217" s="135" t="s">
        <v>196</v>
      </c>
      <c r="H1217" s="135" t="s">
        <v>196</v>
      </c>
      <c r="I1217" s="135" t="s">
        <v>196</v>
      </c>
      <c r="J1217" s="157"/>
      <c r="K1217" s="177"/>
      <c r="L1217" s="178"/>
      <c r="M1217" s="157"/>
      <c r="N1217" s="160"/>
      <c r="O1217" s="157"/>
      <c r="P1217" s="160"/>
      <c r="Q1217" s="198" t="s">
        <v>487</v>
      </c>
      <c r="R1217" s="182" t="s">
        <v>98</v>
      </c>
      <c r="S1217" s="183" t="s">
        <v>217</v>
      </c>
      <c r="T1217" s="184"/>
      <c r="U1217" s="186" t="s">
        <v>98</v>
      </c>
      <c r="V1217" s="183" t="s">
        <v>232</v>
      </c>
      <c r="W1217" s="187"/>
      <c r="X1217" s="187"/>
      <c r="Y1217" s="187"/>
      <c r="Z1217" s="187"/>
      <c r="AA1217" s="187"/>
      <c r="AB1217" s="187"/>
      <c r="AC1217" s="187"/>
      <c r="AD1217" s="187"/>
      <c r="AE1217" s="187"/>
      <c r="AF1217" s="187"/>
      <c r="AG1217" s="193"/>
      <c r="AH1217" s="194"/>
      <c r="AI1217" s="259"/>
      <c r="AJ1217" s="259"/>
      <c r="AK1217" s="190"/>
      <c r="AL1217" s="1276"/>
      <c r="AM1217" s="1277"/>
      <c r="AN1217" s="1277"/>
      <c r="AO1217" s="1278"/>
    </row>
    <row r="1218" spans="1:41" ht="18.75" hidden="1" customHeight="1">
      <c r="A1218" s="135" t="s">
        <v>196</v>
      </c>
      <c r="B1218" s="135" t="s">
        <v>132</v>
      </c>
      <c r="C1218" s="135" t="s">
        <v>196</v>
      </c>
      <c r="D1218" s="135" t="s">
        <v>196</v>
      </c>
      <c r="E1218" s="135" t="s">
        <v>196</v>
      </c>
      <c r="F1218" s="135" t="s">
        <v>132</v>
      </c>
      <c r="G1218" s="135" t="s">
        <v>196</v>
      </c>
      <c r="H1218" s="135" t="s">
        <v>196</v>
      </c>
      <c r="I1218" s="135" t="s">
        <v>196</v>
      </c>
      <c r="J1218" s="176"/>
      <c r="K1218" s="177"/>
      <c r="L1218" s="178"/>
      <c r="M1218" s="179"/>
      <c r="N1218" s="160"/>
      <c r="O1218" s="157"/>
      <c r="P1218" s="160"/>
      <c r="Q1218" s="198" t="s">
        <v>406</v>
      </c>
      <c r="R1218" s="182" t="s">
        <v>98</v>
      </c>
      <c r="S1218" s="183" t="s">
        <v>285</v>
      </c>
      <c r="T1218" s="184"/>
      <c r="U1218" s="185"/>
      <c r="V1218" s="186" t="s">
        <v>98</v>
      </c>
      <c r="W1218" s="183" t="s">
        <v>286</v>
      </c>
      <c r="X1218" s="187"/>
      <c r="Y1218" s="187"/>
      <c r="Z1218" s="187"/>
      <c r="AA1218" s="187"/>
      <c r="AB1218" s="187"/>
      <c r="AC1218" s="187"/>
      <c r="AD1218" s="187"/>
      <c r="AE1218" s="187"/>
      <c r="AF1218" s="187"/>
      <c r="AG1218" s="193"/>
      <c r="AH1218" s="194"/>
      <c r="AI1218" s="259"/>
      <c r="AJ1218" s="259"/>
      <c r="AK1218" s="190"/>
      <c r="AL1218" s="1276"/>
      <c r="AM1218" s="1277"/>
      <c r="AN1218" s="1277"/>
      <c r="AO1218" s="1278"/>
    </row>
    <row r="1219" spans="1:41" ht="19.5" hidden="1" customHeight="1">
      <c r="A1219" s="135" t="s">
        <v>196</v>
      </c>
      <c r="B1219" s="135" t="s">
        <v>132</v>
      </c>
      <c r="C1219" s="135" t="s">
        <v>196</v>
      </c>
      <c r="D1219" s="135" t="s">
        <v>196</v>
      </c>
      <c r="E1219" s="135" t="s">
        <v>196</v>
      </c>
      <c r="F1219" s="135" t="s">
        <v>132</v>
      </c>
      <c r="G1219" s="135" t="s">
        <v>196</v>
      </c>
      <c r="H1219" s="135" t="s">
        <v>196</v>
      </c>
      <c r="I1219" s="135" t="s">
        <v>196</v>
      </c>
      <c r="J1219" s="176"/>
      <c r="K1219" s="177"/>
      <c r="L1219" s="178"/>
      <c r="M1219" s="179"/>
      <c r="N1219" s="160"/>
      <c r="O1219" s="180"/>
      <c r="P1219" s="191"/>
      <c r="Q1219" s="192" t="s">
        <v>50</v>
      </c>
      <c r="R1219" s="182" t="s">
        <v>98</v>
      </c>
      <c r="S1219" s="183" t="s">
        <v>217</v>
      </c>
      <c r="T1219" s="183"/>
      <c r="U1219" s="186" t="s">
        <v>98</v>
      </c>
      <c r="V1219" s="183" t="s">
        <v>232</v>
      </c>
      <c r="W1219" s="183"/>
      <c r="X1219" s="187"/>
      <c r="Y1219" s="183"/>
      <c r="Z1219" s="187"/>
      <c r="AA1219" s="187"/>
      <c r="AB1219" s="187"/>
      <c r="AC1219" s="187"/>
      <c r="AD1219" s="187"/>
      <c r="AE1219" s="187"/>
      <c r="AF1219" s="187"/>
      <c r="AG1219" s="193"/>
      <c r="AH1219" s="259"/>
      <c r="AI1219" s="259"/>
      <c r="AJ1219" s="259"/>
      <c r="AK1219" s="190"/>
      <c r="AL1219" s="1276"/>
      <c r="AM1219" s="1277"/>
      <c r="AN1219" s="1277"/>
      <c r="AO1219" s="1278"/>
    </row>
    <row r="1220" spans="1:41" ht="18.75" hidden="1" customHeight="1">
      <c r="A1220" s="135" t="s">
        <v>196</v>
      </c>
      <c r="B1220" s="135" t="s">
        <v>132</v>
      </c>
      <c r="C1220" s="135" t="s">
        <v>196</v>
      </c>
      <c r="D1220" s="135" t="s">
        <v>196</v>
      </c>
      <c r="E1220" s="135" t="s">
        <v>196</v>
      </c>
      <c r="F1220" s="135" t="s">
        <v>132</v>
      </c>
      <c r="G1220" s="135" t="s">
        <v>196</v>
      </c>
      <c r="H1220" s="135" t="s">
        <v>196</v>
      </c>
      <c r="I1220" s="135" t="s">
        <v>196</v>
      </c>
      <c r="J1220" s="157" t="s">
        <v>98</v>
      </c>
      <c r="K1220" s="177" t="s">
        <v>499</v>
      </c>
      <c r="L1220" s="178" t="s">
        <v>490</v>
      </c>
      <c r="M1220" s="157" t="s">
        <v>98</v>
      </c>
      <c r="N1220" s="160" t="s">
        <v>476</v>
      </c>
      <c r="O1220" s="157" t="s">
        <v>98</v>
      </c>
      <c r="P1220" s="160" t="s">
        <v>385</v>
      </c>
      <c r="Q1220" s="198" t="s">
        <v>309</v>
      </c>
      <c r="R1220" s="182" t="s">
        <v>98</v>
      </c>
      <c r="S1220" s="183" t="s">
        <v>217</v>
      </c>
      <c r="T1220" s="184"/>
      <c r="U1220" s="186" t="s">
        <v>98</v>
      </c>
      <c r="V1220" s="183" t="s">
        <v>232</v>
      </c>
      <c r="W1220" s="187"/>
      <c r="X1220" s="187"/>
      <c r="Y1220" s="187"/>
      <c r="Z1220" s="187"/>
      <c r="AA1220" s="187"/>
      <c r="AB1220" s="187"/>
      <c r="AC1220" s="187"/>
      <c r="AD1220" s="187"/>
      <c r="AE1220" s="187"/>
      <c r="AF1220" s="187"/>
      <c r="AG1220" s="193"/>
      <c r="AH1220" s="194"/>
      <c r="AI1220" s="259"/>
      <c r="AJ1220" s="259"/>
      <c r="AK1220" s="190"/>
      <c r="AL1220" s="1276"/>
      <c r="AM1220" s="1277"/>
      <c r="AN1220" s="1277"/>
      <c r="AO1220" s="1278"/>
    </row>
    <row r="1221" spans="1:41" ht="18.75" hidden="1" customHeight="1">
      <c r="A1221" s="135" t="s">
        <v>196</v>
      </c>
      <c r="B1221" s="135" t="s">
        <v>132</v>
      </c>
      <c r="C1221" s="135" t="s">
        <v>196</v>
      </c>
      <c r="D1221" s="135" t="s">
        <v>196</v>
      </c>
      <c r="E1221" s="135" t="s">
        <v>196</v>
      </c>
      <c r="F1221" s="135" t="s">
        <v>132</v>
      </c>
      <c r="G1221" s="135" t="s">
        <v>196</v>
      </c>
      <c r="H1221" s="135" t="s">
        <v>196</v>
      </c>
      <c r="I1221" s="135" t="s">
        <v>196</v>
      </c>
      <c r="J1221" s="176"/>
      <c r="K1221" s="177"/>
      <c r="L1221" s="178"/>
      <c r="M1221" s="179"/>
      <c r="N1221" s="160"/>
      <c r="O1221" s="157" t="s">
        <v>98</v>
      </c>
      <c r="P1221" s="160" t="s">
        <v>386</v>
      </c>
      <c r="Q1221" s="198" t="s">
        <v>56</v>
      </c>
      <c r="R1221" s="182" t="s">
        <v>98</v>
      </c>
      <c r="S1221" s="183" t="s">
        <v>217</v>
      </c>
      <c r="T1221" s="183"/>
      <c r="U1221" s="186" t="s">
        <v>98</v>
      </c>
      <c r="V1221" s="183" t="s">
        <v>229</v>
      </c>
      <c r="W1221" s="183"/>
      <c r="X1221" s="186" t="s">
        <v>98</v>
      </c>
      <c r="Y1221" s="183" t="s">
        <v>230</v>
      </c>
      <c r="Z1221" s="187"/>
      <c r="AA1221" s="187"/>
      <c r="AB1221" s="187"/>
      <c r="AC1221" s="187"/>
      <c r="AD1221" s="187"/>
      <c r="AE1221" s="187"/>
      <c r="AF1221" s="187"/>
      <c r="AG1221" s="193"/>
      <c r="AH1221" s="194"/>
      <c r="AI1221" s="259"/>
      <c r="AJ1221" s="259"/>
      <c r="AK1221" s="190"/>
      <c r="AL1221" s="1276"/>
      <c r="AM1221" s="1277"/>
      <c r="AN1221" s="1277"/>
      <c r="AO1221" s="1278"/>
    </row>
    <row r="1222" spans="1:41" ht="18.75" hidden="1" customHeight="1">
      <c r="A1222" s="135" t="s">
        <v>196</v>
      </c>
      <c r="B1222" s="135" t="s">
        <v>132</v>
      </c>
      <c r="C1222" s="135" t="s">
        <v>196</v>
      </c>
      <c r="D1222" s="135" t="s">
        <v>196</v>
      </c>
      <c r="E1222" s="135" t="s">
        <v>196</v>
      </c>
      <c r="F1222" s="135" t="s">
        <v>132</v>
      </c>
      <c r="G1222" s="135" t="s">
        <v>196</v>
      </c>
      <c r="H1222" s="135" t="s">
        <v>196</v>
      </c>
      <c r="I1222" s="135" t="s">
        <v>196</v>
      </c>
      <c r="J1222" s="157"/>
      <c r="K1222" s="177"/>
      <c r="L1222" s="178"/>
      <c r="M1222" s="157"/>
      <c r="N1222" s="160"/>
      <c r="O1222" s="157"/>
      <c r="P1222" s="160"/>
      <c r="Q1222" s="201" t="s">
        <v>255</v>
      </c>
      <c r="R1222" s="182" t="s">
        <v>98</v>
      </c>
      <c r="S1222" s="183" t="s">
        <v>217</v>
      </c>
      <c r="T1222" s="183"/>
      <c r="U1222" s="186" t="s">
        <v>98</v>
      </c>
      <c r="V1222" s="183" t="s">
        <v>229</v>
      </c>
      <c r="W1222" s="183"/>
      <c r="X1222" s="186" t="s">
        <v>98</v>
      </c>
      <c r="Y1222" s="183" t="s">
        <v>230</v>
      </c>
      <c r="Z1222" s="187"/>
      <c r="AA1222" s="187"/>
      <c r="AB1222" s="187"/>
      <c r="AC1222" s="187"/>
      <c r="AD1222" s="202"/>
      <c r="AE1222" s="202"/>
      <c r="AF1222" s="202"/>
      <c r="AG1222" s="203"/>
      <c r="AH1222" s="194"/>
      <c r="AI1222" s="259"/>
      <c r="AJ1222" s="259"/>
      <c r="AK1222" s="190"/>
      <c r="AL1222" s="1276"/>
      <c r="AM1222" s="1277"/>
      <c r="AN1222" s="1277"/>
      <c r="AO1222" s="1278"/>
    </row>
    <row r="1223" spans="1:41" ht="18.75" hidden="1" customHeight="1">
      <c r="A1223" s="135" t="s">
        <v>196</v>
      </c>
      <c r="B1223" s="135" t="s">
        <v>132</v>
      </c>
      <c r="C1223" s="135" t="s">
        <v>196</v>
      </c>
      <c r="D1223" s="135" t="s">
        <v>196</v>
      </c>
      <c r="E1223" s="135" t="s">
        <v>196</v>
      </c>
      <c r="F1223" s="135" t="s">
        <v>132</v>
      </c>
      <c r="G1223" s="135" t="s">
        <v>196</v>
      </c>
      <c r="H1223" s="135" t="s">
        <v>196</v>
      </c>
      <c r="I1223" s="135" t="s">
        <v>196</v>
      </c>
      <c r="J1223" s="176"/>
      <c r="K1223" s="177"/>
      <c r="L1223" s="178"/>
      <c r="M1223" s="179"/>
      <c r="N1223" s="160"/>
      <c r="O1223" s="157"/>
      <c r="P1223" s="299"/>
      <c r="Q1223" s="300" t="s">
        <v>69</v>
      </c>
      <c r="R1223" s="182" t="s">
        <v>98</v>
      </c>
      <c r="S1223" s="183" t="s">
        <v>217</v>
      </c>
      <c r="T1223" s="183"/>
      <c r="U1223" s="186" t="s">
        <v>98</v>
      </c>
      <c r="V1223" s="183" t="s">
        <v>258</v>
      </c>
      <c r="W1223" s="183"/>
      <c r="X1223" s="186" t="s">
        <v>98</v>
      </c>
      <c r="Y1223" s="183" t="s">
        <v>315</v>
      </c>
      <c r="Z1223" s="204"/>
      <c r="AA1223" s="186" t="s">
        <v>98</v>
      </c>
      <c r="AB1223" s="183" t="s">
        <v>259</v>
      </c>
      <c r="AC1223" s="204"/>
      <c r="AD1223" s="204"/>
      <c r="AE1223" s="204"/>
      <c r="AF1223" s="204"/>
      <c r="AG1223" s="301"/>
      <c r="AH1223" s="259"/>
      <c r="AI1223" s="259"/>
      <c r="AJ1223" s="259"/>
      <c r="AK1223" s="190"/>
      <c r="AL1223" s="1286"/>
      <c r="AM1223" s="1287"/>
      <c r="AN1223" s="1287"/>
      <c r="AO1223" s="1288"/>
    </row>
    <row r="1224" spans="1:41" ht="18.75" hidden="1" customHeight="1">
      <c r="A1224" s="135" t="s">
        <v>196</v>
      </c>
      <c r="B1224" s="135" t="s">
        <v>132</v>
      </c>
      <c r="C1224" s="135" t="s">
        <v>196</v>
      </c>
      <c r="D1224" s="135" t="s">
        <v>196</v>
      </c>
      <c r="E1224" s="135" t="s">
        <v>196</v>
      </c>
      <c r="F1224" s="135" t="s">
        <v>132</v>
      </c>
      <c r="G1224" s="135" t="s">
        <v>196</v>
      </c>
      <c r="H1224" s="135" t="s">
        <v>196</v>
      </c>
      <c r="I1224" s="135" t="s">
        <v>196</v>
      </c>
      <c r="J1224" s="176"/>
      <c r="K1224" s="177"/>
      <c r="L1224" s="178"/>
      <c r="M1224" s="179"/>
      <c r="N1224" s="160"/>
      <c r="O1224" s="180"/>
      <c r="P1224" s="160"/>
      <c r="Q1224" s="1258" t="s">
        <v>414</v>
      </c>
      <c r="R1224" s="1315" t="s">
        <v>98</v>
      </c>
      <c r="S1224" s="1283" t="s">
        <v>217</v>
      </c>
      <c r="T1224" s="1283"/>
      <c r="U1224" s="1318" t="s">
        <v>98</v>
      </c>
      <c r="V1224" s="1283" t="s">
        <v>232</v>
      </c>
      <c r="W1224" s="1283"/>
      <c r="X1224" s="261"/>
      <c r="Y1224" s="261"/>
      <c r="Z1224" s="261"/>
      <c r="AA1224" s="261"/>
      <c r="AB1224" s="261"/>
      <c r="AC1224" s="261"/>
      <c r="AD1224" s="261"/>
      <c r="AE1224" s="261"/>
      <c r="AF1224" s="261"/>
      <c r="AG1224" s="243"/>
      <c r="AH1224" s="194"/>
      <c r="AI1224" s="259"/>
      <c r="AJ1224" s="259"/>
      <c r="AK1224" s="190"/>
      <c r="AL1224" s="1276"/>
      <c r="AM1224" s="1277"/>
      <c r="AN1224" s="1277"/>
      <c r="AO1224" s="1278"/>
    </row>
    <row r="1225" spans="1:41" ht="18.75" hidden="1" customHeight="1">
      <c r="A1225" s="135" t="s">
        <v>196</v>
      </c>
      <c r="B1225" s="135" t="s">
        <v>132</v>
      </c>
      <c r="C1225" s="135" t="s">
        <v>196</v>
      </c>
      <c r="D1225" s="135" t="s">
        <v>196</v>
      </c>
      <c r="E1225" s="135" t="s">
        <v>196</v>
      </c>
      <c r="F1225" s="135" t="s">
        <v>132</v>
      </c>
      <c r="G1225" s="135" t="s">
        <v>196</v>
      </c>
      <c r="H1225" s="135" t="s">
        <v>196</v>
      </c>
      <c r="I1225" s="135" t="s">
        <v>196</v>
      </c>
      <c r="J1225" s="176"/>
      <c r="K1225" s="177"/>
      <c r="L1225" s="178"/>
      <c r="M1225" s="179"/>
      <c r="N1225" s="160"/>
      <c r="O1225" s="180"/>
      <c r="P1225" s="160"/>
      <c r="Q1225" s="1279"/>
      <c r="R1225" s="1291"/>
      <c r="S1225" s="1292"/>
      <c r="T1225" s="1292"/>
      <c r="U1225" s="1293"/>
      <c r="V1225" s="1292"/>
      <c r="W1225" s="1292"/>
      <c r="X1225" s="244"/>
      <c r="Y1225" s="244"/>
      <c r="Z1225" s="244"/>
      <c r="AA1225" s="244"/>
      <c r="AB1225" s="244"/>
      <c r="AC1225" s="244"/>
      <c r="AD1225" s="244"/>
      <c r="AE1225" s="244"/>
      <c r="AF1225" s="244"/>
      <c r="AG1225" s="245"/>
      <c r="AH1225" s="194"/>
      <c r="AI1225" s="259"/>
      <c r="AJ1225" s="259"/>
      <c r="AK1225" s="190"/>
      <c r="AL1225" s="1276"/>
      <c r="AM1225" s="1277"/>
      <c r="AN1225" s="1277"/>
      <c r="AO1225" s="1278"/>
    </row>
    <row r="1226" spans="1:41" ht="18.75" hidden="1" customHeight="1">
      <c r="A1226" s="135" t="s">
        <v>196</v>
      </c>
      <c r="B1226" s="135" t="s">
        <v>132</v>
      </c>
      <c r="C1226" s="135" t="s">
        <v>196</v>
      </c>
      <c r="D1226" s="135" t="s">
        <v>196</v>
      </c>
      <c r="E1226" s="135" t="s">
        <v>196</v>
      </c>
      <c r="F1226" s="135" t="s">
        <v>132</v>
      </c>
      <c r="G1226" s="135" t="s">
        <v>196</v>
      </c>
      <c r="H1226" s="135" t="s">
        <v>196</v>
      </c>
      <c r="I1226" s="135" t="s">
        <v>196</v>
      </c>
      <c r="J1226" s="176"/>
      <c r="K1226" s="177"/>
      <c r="L1226" s="178"/>
      <c r="M1226" s="179"/>
      <c r="N1226" s="160"/>
      <c r="O1226" s="180"/>
      <c r="P1226" s="191"/>
      <c r="Q1226" s="1257" t="s">
        <v>260</v>
      </c>
      <c r="R1226" s="205" t="s">
        <v>98</v>
      </c>
      <c r="S1226" s="206" t="s">
        <v>217</v>
      </c>
      <c r="T1226" s="206"/>
      <c r="U1226" s="207"/>
      <c r="V1226" s="208"/>
      <c r="W1226" s="208"/>
      <c r="X1226" s="207"/>
      <c r="Y1226" s="208"/>
      <c r="Z1226" s="209"/>
      <c r="AA1226" s="207"/>
      <c r="AB1226" s="208"/>
      <c r="AC1226" s="209"/>
      <c r="AD1226" s="210" t="s">
        <v>98</v>
      </c>
      <c r="AE1226" s="206" t="s">
        <v>261</v>
      </c>
      <c r="AF1226" s="202"/>
      <c r="AG1226" s="203"/>
      <c r="AH1226" s="259"/>
      <c r="AI1226" s="259"/>
      <c r="AJ1226" s="259"/>
      <c r="AK1226" s="190"/>
      <c r="AL1226" s="1276"/>
      <c r="AM1226" s="1277"/>
      <c r="AN1226" s="1277"/>
      <c r="AO1226" s="1278"/>
    </row>
    <row r="1227" spans="1:41" ht="18.75" hidden="1" customHeight="1">
      <c r="A1227" s="135" t="s">
        <v>196</v>
      </c>
      <c r="B1227" s="135" t="s">
        <v>132</v>
      </c>
      <c r="C1227" s="135" t="s">
        <v>196</v>
      </c>
      <c r="D1227" s="135" t="s">
        <v>196</v>
      </c>
      <c r="E1227" s="135" t="s">
        <v>196</v>
      </c>
      <c r="F1227" s="135" t="s">
        <v>132</v>
      </c>
      <c r="G1227" s="135" t="s">
        <v>196</v>
      </c>
      <c r="H1227" s="135" t="s">
        <v>196</v>
      </c>
      <c r="I1227" s="135" t="s">
        <v>196</v>
      </c>
      <c r="J1227" s="176"/>
      <c r="K1227" s="177"/>
      <c r="L1227" s="178"/>
      <c r="M1227" s="179"/>
      <c r="N1227" s="160"/>
      <c r="O1227" s="180"/>
      <c r="P1227" s="191"/>
      <c r="Q1227" s="1258"/>
      <c r="R1227" s="157" t="s">
        <v>98</v>
      </c>
      <c r="S1227" s="258" t="s">
        <v>262</v>
      </c>
      <c r="T1227" s="258"/>
      <c r="U1227" s="260"/>
      <c r="V1227" s="260" t="s">
        <v>98</v>
      </c>
      <c r="W1227" s="258" t="s">
        <v>263</v>
      </c>
      <c r="X1227" s="260"/>
      <c r="Y1227" s="260"/>
      <c r="Z1227" s="260" t="s">
        <v>98</v>
      </c>
      <c r="AA1227" s="258" t="s">
        <v>264</v>
      </c>
      <c r="AB1227" s="261"/>
      <c r="AC1227" s="258"/>
      <c r="AD1227" s="260" t="s">
        <v>98</v>
      </c>
      <c r="AE1227" s="258" t="s">
        <v>265</v>
      </c>
      <c r="AF1227" s="262"/>
      <c r="AG1227" s="212"/>
      <c r="AH1227" s="259"/>
      <c r="AI1227" s="259"/>
      <c r="AJ1227" s="259"/>
      <c r="AK1227" s="190"/>
      <c r="AL1227" s="1276"/>
      <c r="AM1227" s="1277"/>
      <c r="AN1227" s="1277"/>
      <c r="AO1227" s="1278"/>
    </row>
    <row r="1228" spans="1:41" ht="18.75" hidden="1" customHeight="1">
      <c r="A1228" s="135" t="s">
        <v>196</v>
      </c>
      <c r="B1228" s="135" t="s">
        <v>132</v>
      </c>
      <c r="C1228" s="135" t="s">
        <v>196</v>
      </c>
      <c r="D1228" s="135" t="s">
        <v>196</v>
      </c>
      <c r="E1228" s="135" t="s">
        <v>196</v>
      </c>
      <c r="F1228" s="135" t="s">
        <v>132</v>
      </c>
      <c r="G1228" s="135" t="s">
        <v>196</v>
      </c>
      <c r="H1228" s="135" t="s">
        <v>196</v>
      </c>
      <c r="I1228" s="135" t="s">
        <v>196</v>
      </c>
      <c r="J1228" s="176"/>
      <c r="K1228" s="177"/>
      <c r="L1228" s="178"/>
      <c r="M1228" s="179"/>
      <c r="N1228" s="160"/>
      <c r="O1228" s="180"/>
      <c r="P1228" s="191"/>
      <c r="Q1228" s="1258"/>
      <c r="R1228" s="157" t="s">
        <v>98</v>
      </c>
      <c r="S1228" s="258" t="s">
        <v>266</v>
      </c>
      <c r="T1228" s="258"/>
      <c r="U1228" s="260"/>
      <c r="V1228" s="260" t="s">
        <v>98</v>
      </c>
      <c r="W1228" s="258" t="s">
        <v>267</v>
      </c>
      <c r="X1228" s="260"/>
      <c r="Y1228" s="260"/>
      <c r="Z1228" s="260" t="s">
        <v>98</v>
      </c>
      <c r="AA1228" s="258" t="s">
        <v>268</v>
      </c>
      <c r="AB1228" s="261"/>
      <c r="AC1228" s="258"/>
      <c r="AD1228" s="260" t="s">
        <v>98</v>
      </c>
      <c r="AE1228" s="258" t="s">
        <v>269</v>
      </c>
      <c r="AF1228" s="262"/>
      <c r="AG1228" s="212"/>
      <c r="AH1228" s="259"/>
      <c r="AI1228" s="259"/>
      <c r="AJ1228" s="259"/>
      <c r="AK1228" s="190"/>
      <c r="AL1228" s="1276"/>
      <c r="AM1228" s="1277"/>
      <c r="AN1228" s="1277"/>
      <c r="AO1228" s="1278"/>
    </row>
    <row r="1229" spans="1:41" ht="18.75" hidden="1" customHeight="1">
      <c r="A1229" s="135" t="s">
        <v>196</v>
      </c>
      <c r="B1229" s="135" t="s">
        <v>132</v>
      </c>
      <c r="C1229" s="135" t="s">
        <v>196</v>
      </c>
      <c r="D1229" s="135" t="s">
        <v>196</v>
      </c>
      <c r="E1229" s="135" t="s">
        <v>196</v>
      </c>
      <c r="F1229" s="135" t="s">
        <v>132</v>
      </c>
      <c r="G1229" s="135" t="s">
        <v>196</v>
      </c>
      <c r="H1229" s="135" t="s">
        <v>196</v>
      </c>
      <c r="I1229" s="135" t="s">
        <v>196</v>
      </c>
      <c r="J1229" s="176"/>
      <c r="K1229" s="177"/>
      <c r="L1229" s="178"/>
      <c r="M1229" s="179"/>
      <c r="N1229" s="160"/>
      <c r="O1229" s="180"/>
      <c r="P1229" s="191"/>
      <c r="Q1229" s="1258"/>
      <c r="R1229" s="157" t="s">
        <v>98</v>
      </c>
      <c r="S1229" s="258" t="s">
        <v>270</v>
      </c>
      <c r="T1229" s="258"/>
      <c r="U1229" s="260"/>
      <c r="V1229" s="260" t="s">
        <v>98</v>
      </c>
      <c r="W1229" s="258" t="s">
        <v>271</v>
      </c>
      <c r="X1229" s="260"/>
      <c r="Y1229" s="260"/>
      <c r="Z1229" s="260" t="s">
        <v>98</v>
      </c>
      <c r="AA1229" s="258" t="s">
        <v>272</v>
      </c>
      <c r="AB1229" s="261"/>
      <c r="AC1229" s="258"/>
      <c r="AD1229" s="260" t="s">
        <v>98</v>
      </c>
      <c r="AE1229" s="258" t="s">
        <v>273</v>
      </c>
      <c r="AF1229" s="262"/>
      <c r="AG1229" s="212"/>
      <c r="AH1229" s="259"/>
      <c r="AI1229" s="259"/>
      <c r="AJ1229" s="259"/>
      <c r="AK1229" s="190"/>
      <c r="AL1229" s="1276"/>
      <c r="AM1229" s="1277"/>
      <c r="AN1229" s="1277"/>
      <c r="AO1229" s="1278"/>
    </row>
    <row r="1230" spans="1:41" ht="18.75" hidden="1" customHeight="1">
      <c r="A1230" s="148" t="s">
        <v>196</v>
      </c>
      <c r="B1230" s="148" t="s">
        <v>132</v>
      </c>
      <c r="C1230" s="148" t="s">
        <v>196</v>
      </c>
      <c r="D1230" s="148" t="s">
        <v>196</v>
      </c>
      <c r="E1230" s="148" t="s">
        <v>196</v>
      </c>
      <c r="F1230" s="148" t="s">
        <v>132</v>
      </c>
      <c r="G1230" s="148" t="s">
        <v>196</v>
      </c>
      <c r="H1230" s="148" t="s">
        <v>196</v>
      </c>
      <c r="I1230" s="149" t="s">
        <v>196</v>
      </c>
      <c r="J1230" s="176"/>
      <c r="K1230" s="177"/>
      <c r="L1230" s="178"/>
      <c r="M1230" s="179"/>
      <c r="N1230" s="160"/>
      <c r="O1230" s="180"/>
      <c r="P1230" s="191"/>
      <c r="Q1230" s="1258"/>
      <c r="R1230" s="157" t="s">
        <v>98</v>
      </c>
      <c r="S1230" s="258" t="s">
        <v>274</v>
      </c>
      <c r="T1230" s="258"/>
      <c r="U1230" s="260"/>
      <c r="V1230" s="260" t="s">
        <v>98</v>
      </c>
      <c r="W1230" s="258" t="s">
        <v>275</v>
      </c>
      <c r="X1230" s="260"/>
      <c r="Y1230" s="260"/>
      <c r="Z1230" s="260" t="s">
        <v>98</v>
      </c>
      <c r="AA1230" s="258" t="s">
        <v>276</v>
      </c>
      <c r="AB1230" s="261"/>
      <c r="AC1230" s="258"/>
      <c r="AD1230" s="260" t="s">
        <v>98</v>
      </c>
      <c r="AE1230" s="258" t="s">
        <v>277</v>
      </c>
      <c r="AF1230" s="262"/>
      <c r="AG1230" s="212"/>
      <c r="AH1230" s="259"/>
      <c r="AI1230" s="259"/>
      <c r="AJ1230" s="259"/>
      <c r="AK1230" s="190"/>
      <c r="AL1230" s="1276"/>
      <c r="AM1230" s="1277"/>
      <c r="AN1230" s="1277"/>
      <c r="AO1230" s="1278"/>
    </row>
    <row r="1231" spans="1:41" ht="18.75" hidden="1" customHeight="1">
      <c r="A1231" s="155" t="s">
        <v>196</v>
      </c>
      <c r="B1231" s="155" t="s">
        <v>132</v>
      </c>
      <c r="C1231" s="155" t="s">
        <v>196</v>
      </c>
      <c r="D1231" s="155" t="s">
        <v>196</v>
      </c>
      <c r="E1231" s="155" t="s">
        <v>196</v>
      </c>
      <c r="F1231" s="155" t="s">
        <v>132</v>
      </c>
      <c r="G1231" s="155" t="s">
        <v>196</v>
      </c>
      <c r="H1231" s="155" t="s">
        <v>196</v>
      </c>
      <c r="I1231" s="156" t="s">
        <v>196</v>
      </c>
      <c r="J1231" s="213"/>
      <c r="K1231" s="214"/>
      <c r="L1231" s="215"/>
      <c r="M1231" s="216"/>
      <c r="N1231" s="217"/>
      <c r="O1231" s="218"/>
      <c r="P1231" s="219"/>
      <c r="Q1231" s="1259"/>
      <c r="R1231" s="220" t="s">
        <v>98</v>
      </c>
      <c r="S1231" s="221" t="s">
        <v>278</v>
      </c>
      <c r="T1231" s="221"/>
      <c r="U1231" s="222"/>
      <c r="V1231" s="222"/>
      <c r="W1231" s="221"/>
      <c r="X1231" s="222"/>
      <c r="Y1231" s="222"/>
      <c r="Z1231" s="222"/>
      <c r="AA1231" s="221"/>
      <c r="AB1231" s="223"/>
      <c r="AC1231" s="221"/>
      <c r="AD1231" s="222"/>
      <c r="AE1231" s="221"/>
      <c r="AF1231" s="224"/>
      <c r="AG1231" s="225"/>
      <c r="AH1231" s="226"/>
      <c r="AI1231" s="226"/>
      <c r="AJ1231" s="226"/>
      <c r="AK1231" s="227"/>
      <c r="AL1231" s="1286"/>
      <c r="AM1231" s="1287"/>
      <c r="AN1231" s="1287"/>
      <c r="AO1231" s="1288"/>
    </row>
    <row r="1232" spans="1:41" hidden="1">
      <c r="A1232" s="135" t="s">
        <v>195</v>
      </c>
      <c r="B1232" s="135" t="s">
        <v>196</v>
      </c>
      <c r="C1232" s="135" t="s">
        <v>196</v>
      </c>
      <c r="D1232" s="135" t="s">
        <v>196</v>
      </c>
      <c r="E1232" s="135" t="s">
        <v>196</v>
      </c>
      <c r="F1232" s="135" t="s">
        <v>196</v>
      </c>
      <c r="G1232" s="135" t="s">
        <v>134</v>
      </c>
      <c r="H1232" s="135" t="s">
        <v>132</v>
      </c>
      <c r="I1232" s="135" t="s">
        <v>132</v>
      </c>
      <c r="J1232" s="136"/>
      <c r="K1232" s="136"/>
      <c r="L1232" s="137"/>
      <c r="M1232" s="137"/>
      <c r="N1232" s="137"/>
      <c r="O1232" s="137"/>
      <c r="P1232" s="137"/>
      <c r="Q1232" s="137"/>
      <c r="R1232" s="137"/>
      <c r="S1232" s="137"/>
      <c r="T1232" s="137"/>
      <c r="U1232" s="137"/>
      <c r="V1232" s="137"/>
      <c r="W1232" s="137"/>
      <c r="X1232" s="137"/>
      <c r="Y1232" s="137"/>
      <c r="Z1232" s="137"/>
      <c r="AA1232" s="137"/>
      <c r="AB1232" s="137"/>
      <c r="AC1232" s="137"/>
      <c r="AD1232" s="137"/>
      <c r="AE1232" s="137"/>
      <c r="AF1232" s="137"/>
      <c r="AG1232" s="137"/>
      <c r="AH1232" s="137"/>
      <c r="AI1232" s="137"/>
      <c r="AJ1232" s="137"/>
      <c r="AK1232" s="137"/>
      <c r="AL1232" s="137"/>
      <c r="AM1232" s="137"/>
      <c r="AN1232" s="137"/>
      <c r="AO1232" s="137"/>
    </row>
    <row r="1233" spans="1:41" hidden="1">
      <c r="A1233" s="135" t="s">
        <v>196</v>
      </c>
      <c r="B1233" s="135" t="s">
        <v>196</v>
      </c>
      <c r="C1233" s="135" t="s">
        <v>196</v>
      </c>
      <c r="D1233" s="135" t="s">
        <v>196</v>
      </c>
      <c r="E1233" s="135" t="s">
        <v>196</v>
      </c>
      <c r="F1233" s="135" t="s">
        <v>196</v>
      </c>
      <c r="G1233" s="135" t="s">
        <v>132</v>
      </c>
      <c r="H1233" s="135" t="s">
        <v>132</v>
      </c>
      <c r="I1233" s="135" t="s">
        <v>132</v>
      </c>
      <c r="J1233" s="136"/>
      <c r="K1233" s="136"/>
      <c r="L1233" s="137"/>
      <c r="M1233" s="137"/>
      <c r="N1233" s="137"/>
      <c r="O1233" s="137"/>
      <c r="P1233" s="137"/>
      <c r="Q1233" s="137"/>
      <c r="R1233" s="137"/>
      <c r="S1233" s="137"/>
      <c r="T1233" s="137"/>
      <c r="U1233" s="137"/>
      <c r="V1233" s="137"/>
      <c r="W1233" s="137"/>
      <c r="X1233" s="137"/>
      <c r="Y1233" s="137"/>
      <c r="Z1233" s="137"/>
      <c r="AA1233" s="137"/>
      <c r="AB1233" s="137"/>
      <c r="AC1233" s="137"/>
      <c r="AD1233" s="137"/>
      <c r="AE1233" s="137"/>
      <c r="AF1233" s="137"/>
      <c r="AG1233" s="137"/>
      <c r="AH1233" s="137"/>
      <c r="AI1233" s="137"/>
      <c r="AJ1233" s="137"/>
      <c r="AK1233" s="137"/>
      <c r="AL1233" s="137"/>
      <c r="AM1233" s="137"/>
      <c r="AN1233" s="137"/>
      <c r="AO1233" s="137"/>
    </row>
    <row r="1234" spans="1:41" hidden="1">
      <c r="A1234" s="135" t="s">
        <v>196</v>
      </c>
      <c r="B1234" s="135" t="s">
        <v>196</v>
      </c>
      <c r="C1234" s="135" t="s">
        <v>196</v>
      </c>
      <c r="D1234" s="135" t="s">
        <v>196</v>
      </c>
      <c r="E1234" s="135" t="s">
        <v>196</v>
      </c>
      <c r="F1234" s="135" t="s">
        <v>196</v>
      </c>
      <c r="G1234" s="135" t="s">
        <v>132</v>
      </c>
      <c r="H1234" s="135" t="s">
        <v>132</v>
      </c>
      <c r="I1234" s="135" t="s">
        <v>132</v>
      </c>
      <c r="J1234" s="136"/>
      <c r="K1234" s="136"/>
      <c r="L1234" s="137"/>
      <c r="M1234" s="137"/>
      <c r="N1234" s="137"/>
      <c r="O1234" s="137"/>
      <c r="P1234" s="211"/>
      <c r="Q1234" s="137"/>
      <c r="R1234" s="137"/>
      <c r="S1234" s="137"/>
      <c r="T1234" s="137"/>
      <c r="U1234" s="137"/>
      <c r="V1234" s="137"/>
      <c r="W1234" s="137"/>
      <c r="X1234" s="137"/>
      <c r="Y1234" s="137"/>
      <c r="Z1234" s="137"/>
      <c r="AA1234" s="137"/>
      <c r="AB1234" s="137"/>
      <c r="AC1234" s="137"/>
      <c r="AD1234" s="137"/>
      <c r="AE1234" s="137"/>
      <c r="AF1234" s="137"/>
      <c r="AG1234" s="137"/>
      <c r="AH1234" s="137"/>
      <c r="AI1234" s="137"/>
      <c r="AJ1234" s="137"/>
      <c r="AK1234" s="137"/>
      <c r="AL1234" s="137"/>
      <c r="AM1234" s="137"/>
      <c r="AN1234" s="137"/>
      <c r="AO1234" s="137"/>
    </row>
    <row r="1235" spans="1:41" ht="20.25" hidden="1" customHeight="1">
      <c r="A1235" s="135" t="s">
        <v>196</v>
      </c>
      <c r="B1235" s="135" t="s">
        <v>196</v>
      </c>
      <c r="C1235" s="135" t="s">
        <v>196</v>
      </c>
      <c r="D1235" s="135" t="s">
        <v>196</v>
      </c>
      <c r="E1235" s="135" t="s">
        <v>196</v>
      </c>
      <c r="F1235" s="135" t="s">
        <v>196</v>
      </c>
      <c r="G1235" s="135" t="s">
        <v>132</v>
      </c>
      <c r="H1235" s="135" t="s">
        <v>132</v>
      </c>
      <c r="I1235" s="135" t="s">
        <v>132</v>
      </c>
      <c r="J1235" s="277" t="s">
        <v>506</v>
      </c>
      <c r="K1235" s="277"/>
      <c r="L1235" s="137"/>
      <c r="M1235" s="137"/>
      <c r="N1235" s="137"/>
      <c r="O1235" s="137"/>
      <c r="P1235" s="211"/>
      <c r="Q1235" s="137"/>
      <c r="R1235" s="137"/>
      <c r="S1235" s="137"/>
      <c r="T1235" s="137"/>
      <c r="U1235" s="137"/>
      <c r="V1235" s="137"/>
      <c r="W1235" s="137"/>
      <c r="X1235" s="137"/>
      <c r="Y1235" s="137"/>
      <c r="Z1235" s="137"/>
      <c r="AA1235" s="137"/>
      <c r="AB1235" s="137"/>
      <c r="AC1235" s="137"/>
      <c r="AD1235" s="137"/>
      <c r="AE1235" s="137"/>
      <c r="AF1235" s="137"/>
      <c r="AG1235" s="137"/>
      <c r="AH1235" s="137"/>
      <c r="AI1235" s="137"/>
      <c r="AJ1235" s="137"/>
      <c r="AK1235" s="137"/>
      <c r="AL1235" s="137"/>
      <c r="AM1235" s="137"/>
      <c r="AN1235" s="137"/>
      <c r="AO1235" s="137"/>
    </row>
    <row r="1236" spans="1:41" ht="20.25" hidden="1" customHeight="1">
      <c r="A1236" s="135" t="s">
        <v>196</v>
      </c>
      <c r="B1236" s="135" t="s">
        <v>196</v>
      </c>
      <c r="C1236" s="135" t="s">
        <v>196</v>
      </c>
      <c r="D1236" s="135" t="s">
        <v>196</v>
      </c>
      <c r="E1236" s="135" t="s">
        <v>196</v>
      </c>
      <c r="F1236" s="135" t="s">
        <v>196</v>
      </c>
      <c r="G1236" s="135" t="s">
        <v>132</v>
      </c>
      <c r="H1236" s="135" t="s">
        <v>132</v>
      </c>
      <c r="I1236" s="135" t="s">
        <v>132</v>
      </c>
      <c r="J1236" s="1253" t="s">
        <v>507</v>
      </c>
      <c r="K1236" s="1253"/>
      <c r="L1236" s="1253"/>
      <c r="M1236" s="1253"/>
      <c r="N1236" s="1253"/>
      <c r="O1236" s="1253"/>
      <c r="P1236" s="1253"/>
      <c r="Q1236" s="1253"/>
      <c r="R1236" s="1253"/>
      <c r="S1236" s="1253"/>
      <c r="T1236" s="1253"/>
      <c r="U1236" s="1253"/>
      <c r="V1236" s="1253"/>
      <c r="W1236" s="1253"/>
      <c r="X1236" s="1253"/>
      <c r="Y1236" s="1253"/>
      <c r="Z1236" s="1253"/>
      <c r="AA1236" s="1253"/>
      <c r="AB1236" s="1253"/>
      <c r="AC1236" s="1253"/>
      <c r="AD1236" s="1253"/>
      <c r="AE1236" s="1253"/>
      <c r="AF1236" s="1253"/>
      <c r="AG1236" s="1253"/>
      <c r="AH1236" s="1253"/>
      <c r="AI1236" s="1253"/>
      <c r="AJ1236" s="1253"/>
      <c r="AK1236" s="1253"/>
      <c r="AL1236" s="1253"/>
      <c r="AM1236" s="1253"/>
      <c r="AN1236" s="1253"/>
      <c r="AO1236" s="1253"/>
    </row>
    <row r="1237" spans="1:41" ht="20.25" hidden="1" customHeight="1">
      <c r="A1237" s="135" t="s">
        <v>196</v>
      </c>
      <c r="B1237" s="135" t="s">
        <v>196</v>
      </c>
      <c r="C1237" s="135" t="s">
        <v>196</v>
      </c>
      <c r="D1237" s="135" t="s">
        <v>196</v>
      </c>
      <c r="E1237" s="135" t="s">
        <v>196</v>
      </c>
      <c r="F1237" s="135" t="s">
        <v>196</v>
      </c>
      <c r="G1237" s="135" t="s">
        <v>132</v>
      </c>
      <c r="H1237" s="135" t="s">
        <v>132</v>
      </c>
      <c r="I1237" s="135" t="s">
        <v>132</v>
      </c>
      <c r="J1237" s="136"/>
      <c r="K1237" s="136"/>
      <c r="L1237" s="137"/>
      <c r="M1237" s="137"/>
      <c r="N1237" s="137"/>
      <c r="O1237" s="137"/>
      <c r="P1237" s="211"/>
      <c r="Q1237" s="137"/>
      <c r="R1237" s="137"/>
      <c r="S1237" s="137"/>
      <c r="T1237" s="137"/>
      <c r="U1237" s="137"/>
      <c r="V1237" s="137"/>
      <c r="W1237" s="137"/>
      <c r="X1237" s="137"/>
      <c r="Y1237" s="137"/>
      <c r="Z1237" s="137"/>
      <c r="AA1237" s="137"/>
      <c r="AB1237" s="137"/>
      <c r="AC1237" s="137"/>
      <c r="AD1237" s="137"/>
      <c r="AE1237" s="137"/>
      <c r="AF1237" s="137"/>
      <c r="AG1237" s="137"/>
      <c r="AH1237" s="137"/>
      <c r="AI1237" s="137"/>
      <c r="AJ1237" s="137"/>
      <c r="AK1237" s="137"/>
      <c r="AL1237" s="137"/>
      <c r="AM1237" s="137"/>
      <c r="AN1237" s="137"/>
      <c r="AO1237" s="137"/>
    </row>
    <row r="1238" spans="1:41" ht="30" hidden="1" customHeight="1">
      <c r="A1238" s="135" t="s">
        <v>196</v>
      </c>
      <c r="B1238" s="135" t="s">
        <v>196</v>
      </c>
      <c r="C1238" s="135" t="s">
        <v>196</v>
      </c>
      <c r="D1238" s="135" t="s">
        <v>196</v>
      </c>
      <c r="E1238" s="135" t="s">
        <v>196</v>
      </c>
      <c r="F1238" s="135" t="s">
        <v>196</v>
      </c>
      <c r="G1238" s="135" t="s">
        <v>132</v>
      </c>
      <c r="H1238" s="135" t="s">
        <v>132</v>
      </c>
      <c r="I1238" s="135" t="s">
        <v>132</v>
      </c>
      <c r="J1238" s="136"/>
      <c r="K1238" s="136"/>
      <c r="L1238" s="137"/>
      <c r="M1238" s="137"/>
      <c r="N1238" s="137"/>
      <c r="O1238" s="137"/>
      <c r="P1238" s="211"/>
      <c r="Q1238" s="137"/>
      <c r="R1238" s="137"/>
      <c r="S1238" s="136"/>
      <c r="T1238" s="136"/>
      <c r="U1238" s="136"/>
      <c r="V1238" s="136"/>
      <c r="W1238" s="136"/>
      <c r="X1238" s="136"/>
      <c r="Y1238" s="136"/>
      <c r="Z1238" s="136"/>
      <c r="AA1238" s="136"/>
      <c r="AB1238" s="1254" t="s">
        <v>508</v>
      </c>
      <c r="AC1238" s="1254"/>
      <c r="AD1238" s="1254"/>
      <c r="AE1238" s="1254"/>
      <c r="AF1238" s="141"/>
      <c r="AG1238" s="142"/>
      <c r="AH1238" s="142"/>
      <c r="AI1238" s="142"/>
      <c r="AJ1238" s="142"/>
      <c r="AK1238" s="142"/>
      <c r="AL1238" s="142"/>
      <c r="AM1238" s="142"/>
      <c r="AN1238" s="142"/>
      <c r="AO1238" s="143"/>
    </row>
    <row r="1239" spans="1:41" ht="20.25" hidden="1" customHeight="1">
      <c r="A1239" s="155" t="s">
        <v>196</v>
      </c>
      <c r="B1239" s="155" t="s">
        <v>196</v>
      </c>
      <c r="C1239" s="155" t="s">
        <v>196</v>
      </c>
      <c r="D1239" s="155" t="s">
        <v>196</v>
      </c>
      <c r="E1239" s="155" t="s">
        <v>196</v>
      </c>
      <c r="F1239" s="155" t="s">
        <v>196</v>
      </c>
      <c r="G1239" s="155" t="s">
        <v>132</v>
      </c>
      <c r="H1239" s="155" t="s">
        <v>132</v>
      </c>
      <c r="I1239" s="155" t="s">
        <v>132</v>
      </c>
      <c r="J1239" s="136"/>
      <c r="K1239" s="136"/>
      <c r="L1239" s="137"/>
      <c r="M1239" s="137"/>
      <c r="N1239" s="137"/>
      <c r="O1239" s="137"/>
      <c r="P1239" s="211"/>
      <c r="Q1239" s="137"/>
      <c r="R1239" s="137"/>
      <c r="S1239" s="137"/>
      <c r="T1239" s="137"/>
      <c r="U1239" s="137"/>
      <c r="V1239" s="137"/>
      <c r="W1239" s="137"/>
      <c r="X1239" s="137"/>
      <c r="Y1239" s="137"/>
      <c r="Z1239" s="137"/>
      <c r="AA1239" s="137"/>
      <c r="AB1239" s="137"/>
      <c r="AC1239" s="137"/>
      <c r="AD1239" s="137"/>
      <c r="AE1239" s="137"/>
      <c r="AF1239" s="137"/>
      <c r="AG1239" s="137"/>
      <c r="AH1239" s="137"/>
      <c r="AI1239" s="137"/>
      <c r="AJ1239" s="137"/>
      <c r="AK1239" s="137"/>
      <c r="AL1239" s="137"/>
      <c r="AM1239" s="137"/>
      <c r="AN1239" s="137"/>
      <c r="AO1239" s="137"/>
    </row>
    <row r="1240" spans="1:41" ht="18" hidden="1" customHeight="1">
      <c r="A1240" s="135" t="s">
        <v>196</v>
      </c>
      <c r="B1240" s="135" t="s">
        <v>196</v>
      </c>
      <c r="C1240" s="135" t="s">
        <v>196</v>
      </c>
      <c r="D1240" s="135" t="s">
        <v>196</v>
      </c>
      <c r="E1240" s="135" t="s">
        <v>196</v>
      </c>
      <c r="F1240" s="135" t="s">
        <v>196</v>
      </c>
      <c r="G1240" s="135" t="s">
        <v>132</v>
      </c>
      <c r="H1240" s="135" t="s">
        <v>132</v>
      </c>
      <c r="I1240" s="135" t="s">
        <v>132</v>
      </c>
      <c r="J1240" s="1254" t="s">
        <v>478</v>
      </c>
      <c r="K1240" s="1254"/>
      <c r="L1240" s="1254"/>
      <c r="M1240" s="1254" t="s">
        <v>201</v>
      </c>
      <c r="N1240" s="1254"/>
      <c r="O1240" s="1332" t="s">
        <v>202</v>
      </c>
      <c r="P1240" s="1332"/>
      <c r="Q1240" s="1254" t="s">
        <v>479</v>
      </c>
      <c r="R1240" s="1254"/>
      <c r="S1240" s="1254"/>
      <c r="T1240" s="1254"/>
      <c r="U1240" s="1254"/>
      <c r="V1240" s="1254"/>
      <c r="W1240" s="1254"/>
      <c r="X1240" s="1254"/>
      <c r="Y1240" s="1254"/>
      <c r="Z1240" s="1254"/>
      <c r="AA1240" s="1254"/>
      <c r="AB1240" s="1254"/>
      <c r="AC1240" s="1254"/>
      <c r="AD1240" s="1254"/>
      <c r="AE1240" s="1254"/>
      <c r="AF1240" s="1254"/>
      <c r="AG1240" s="1254"/>
      <c r="AH1240" s="1254" t="s">
        <v>18</v>
      </c>
      <c r="AI1240" s="1254"/>
      <c r="AJ1240" s="1254"/>
      <c r="AK1240" s="1254"/>
      <c r="AL1240" s="1254" t="s">
        <v>204</v>
      </c>
      <c r="AM1240" s="1254"/>
      <c r="AN1240" s="1254"/>
      <c r="AO1240" s="1333"/>
    </row>
    <row r="1241" spans="1:41" ht="18.75" hidden="1" customHeight="1">
      <c r="A1241" s="135" t="s">
        <v>196</v>
      </c>
      <c r="B1241" s="135" t="s">
        <v>196</v>
      </c>
      <c r="C1241" s="135" t="s">
        <v>196</v>
      </c>
      <c r="D1241" s="135" t="s">
        <v>196</v>
      </c>
      <c r="E1241" s="135" t="s">
        <v>196</v>
      </c>
      <c r="F1241" s="135" t="s">
        <v>196</v>
      </c>
      <c r="G1241" s="135" t="s">
        <v>132</v>
      </c>
      <c r="H1241" s="135" t="s">
        <v>132</v>
      </c>
      <c r="I1241" s="135" t="s">
        <v>132</v>
      </c>
      <c r="J1241" s="1266" t="s">
        <v>205</v>
      </c>
      <c r="K1241" s="1266"/>
      <c r="L1241" s="1336"/>
      <c r="M1241" s="279"/>
      <c r="N1241" s="256"/>
      <c r="O1241" s="164"/>
      <c r="P1241" s="302"/>
      <c r="Q1241" s="1272" t="s">
        <v>206</v>
      </c>
      <c r="R1241" s="255" t="s">
        <v>98</v>
      </c>
      <c r="S1241" s="151" t="s">
        <v>207</v>
      </c>
      <c r="T1241" s="152"/>
      <c r="U1241" s="152"/>
      <c r="V1241" s="255" t="s">
        <v>98</v>
      </c>
      <c r="W1241" s="151" t="s">
        <v>208</v>
      </c>
      <c r="X1241" s="152"/>
      <c r="Y1241" s="152"/>
      <c r="Z1241" s="255" t="s">
        <v>98</v>
      </c>
      <c r="AA1241" s="151" t="s">
        <v>209</v>
      </c>
      <c r="AB1241" s="152"/>
      <c r="AC1241" s="152"/>
      <c r="AD1241" s="255" t="s">
        <v>98</v>
      </c>
      <c r="AE1241" s="151" t="s">
        <v>210</v>
      </c>
      <c r="AF1241" s="152"/>
      <c r="AG1241" s="153"/>
      <c r="AH1241" s="1273"/>
      <c r="AI1241" s="1273"/>
      <c r="AJ1241" s="1273"/>
      <c r="AK1241" s="1273"/>
      <c r="AL1241" s="1273"/>
      <c r="AM1241" s="1273"/>
      <c r="AN1241" s="1273"/>
      <c r="AO1241" s="1324"/>
    </row>
    <row r="1242" spans="1:41" ht="18.75" hidden="1" customHeight="1">
      <c r="A1242" s="155" t="s">
        <v>196</v>
      </c>
      <c r="B1242" s="155" t="s">
        <v>196</v>
      </c>
      <c r="C1242" s="155" t="s">
        <v>196</v>
      </c>
      <c r="D1242" s="155" t="s">
        <v>196</v>
      </c>
      <c r="E1242" s="155" t="s">
        <v>196</v>
      </c>
      <c r="F1242" s="155" t="s">
        <v>196</v>
      </c>
      <c r="G1242" s="155" t="s">
        <v>132</v>
      </c>
      <c r="H1242" s="155" t="s">
        <v>132</v>
      </c>
      <c r="I1242" s="156" t="s">
        <v>132</v>
      </c>
      <c r="J1242" s="1254"/>
      <c r="K1242" s="1254"/>
      <c r="L1242" s="1333"/>
      <c r="M1242" s="280"/>
      <c r="N1242" s="281"/>
      <c r="O1242" s="216"/>
      <c r="P1242" s="225"/>
      <c r="Q1242" s="1300"/>
      <c r="R1242" s="220" t="s">
        <v>98</v>
      </c>
      <c r="S1242" s="221" t="s">
        <v>212</v>
      </c>
      <c r="T1242" s="282"/>
      <c r="U1242" s="282"/>
      <c r="V1242" s="222" t="s">
        <v>98</v>
      </c>
      <c r="W1242" s="221" t="s">
        <v>213</v>
      </c>
      <c r="X1242" s="282"/>
      <c r="Y1242" s="282"/>
      <c r="Z1242" s="222" t="s">
        <v>98</v>
      </c>
      <c r="AA1242" s="221" t="s">
        <v>214</v>
      </c>
      <c r="AB1242" s="282"/>
      <c r="AC1242" s="282"/>
      <c r="AD1242" s="222" t="s">
        <v>98</v>
      </c>
      <c r="AE1242" s="221" t="s">
        <v>215</v>
      </c>
      <c r="AF1242" s="282"/>
      <c r="AG1242" s="217"/>
      <c r="AH1242" s="1325"/>
      <c r="AI1242" s="1325"/>
      <c r="AJ1242" s="1325"/>
      <c r="AK1242" s="1325"/>
      <c r="AL1242" s="1325"/>
      <c r="AM1242" s="1325"/>
      <c r="AN1242" s="1325"/>
      <c r="AO1242" s="1326"/>
    </row>
    <row r="1243" spans="1:41" ht="18.75" hidden="1" customHeight="1">
      <c r="A1243" s="135" t="s">
        <v>196</v>
      </c>
      <c r="B1243" s="135" t="s">
        <v>196</v>
      </c>
      <c r="C1243" s="135" t="s">
        <v>196</v>
      </c>
      <c r="D1243" s="135" t="s">
        <v>196</v>
      </c>
      <c r="E1243" s="135" t="s">
        <v>196</v>
      </c>
      <c r="F1243" s="135" t="s">
        <v>196</v>
      </c>
      <c r="G1243" s="135" t="s">
        <v>196</v>
      </c>
      <c r="H1243" s="135" t="s">
        <v>132</v>
      </c>
      <c r="I1243" s="135" t="s">
        <v>196</v>
      </c>
      <c r="J1243" s="161"/>
      <c r="K1243" s="162"/>
      <c r="L1243" s="229"/>
      <c r="M1243" s="165"/>
      <c r="N1243" s="153"/>
      <c r="O1243" s="165"/>
      <c r="P1243" s="303"/>
      <c r="Q1243" s="304" t="s">
        <v>216</v>
      </c>
      <c r="R1243" s="167" t="s">
        <v>98</v>
      </c>
      <c r="S1243" s="168" t="s">
        <v>217</v>
      </c>
      <c r="T1243" s="168"/>
      <c r="U1243" s="169"/>
      <c r="V1243" s="170" t="s">
        <v>98</v>
      </c>
      <c r="W1243" s="168" t="s">
        <v>218</v>
      </c>
      <c r="X1243" s="168"/>
      <c r="Y1243" s="169"/>
      <c r="Z1243" s="170" t="s">
        <v>98</v>
      </c>
      <c r="AA1243" s="171" t="s">
        <v>219</v>
      </c>
      <c r="AB1243" s="171"/>
      <c r="AC1243" s="171"/>
      <c r="AD1243" s="171"/>
      <c r="AE1243" s="171"/>
      <c r="AF1243" s="171"/>
      <c r="AG1243" s="263"/>
      <c r="AH1243" s="174" t="s">
        <v>98</v>
      </c>
      <c r="AI1243" s="151" t="s">
        <v>220</v>
      </c>
      <c r="AJ1243" s="151"/>
      <c r="AK1243" s="175"/>
      <c r="AL1243" s="174" t="s">
        <v>98</v>
      </c>
      <c r="AM1243" s="151" t="s">
        <v>220</v>
      </c>
      <c r="AN1243" s="151"/>
      <c r="AO1243" s="175"/>
    </row>
    <row r="1244" spans="1:41" ht="18.75" hidden="1" customHeight="1">
      <c r="A1244" s="135" t="s">
        <v>196</v>
      </c>
      <c r="B1244" s="135" t="s">
        <v>196</v>
      </c>
      <c r="C1244" s="135" t="s">
        <v>196</v>
      </c>
      <c r="D1244" s="135" t="s">
        <v>196</v>
      </c>
      <c r="E1244" s="135" t="s">
        <v>196</v>
      </c>
      <c r="F1244" s="135" t="s">
        <v>196</v>
      </c>
      <c r="G1244" s="135" t="s">
        <v>196</v>
      </c>
      <c r="H1244" s="135" t="s">
        <v>132</v>
      </c>
      <c r="I1244" s="135" t="s">
        <v>196</v>
      </c>
      <c r="J1244" s="176"/>
      <c r="K1244" s="177"/>
      <c r="L1244" s="231"/>
      <c r="M1244" s="180"/>
      <c r="N1244" s="160"/>
      <c r="O1244" s="180"/>
      <c r="P1244" s="305"/>
      <c r="Q1244" s="181" t="s">
        <v>221</v>
      </c>
      <c r="R1244" s="182" t="s">
        <v>98</v>
      </c>
      <c r="S1244" s="183" t="s">
        <v>222</v>
      </c>
      <c r="T1244" s="184"/>
      <c r="U1244" s="185"/>
      <c r="V1244" s="186" t="s">
        <v>98</v>
      </c>
      <c r="W1244" s="183" t="s">
        <v>223</v>
      </c>
      <c r="X1244" s="187"/>
      <c r="Y1244" s="187"/>
      <c r="Z1244" s="184"/>
      <c r="AA1244" s="184"/>
      <c r="AB1244" s="184"/>
      <c r="AC1244" s="184"/>
      <c r="AD1244" s="184"/>
      <c r="AE1244" s="184"/>
      <c r="AF1244" s="184"/>
      <c r="AG1244" s="197"/>
      <c r="AH1244" s="157" t="s">
        <v>98</v>
      </c>
      <c r="AI1244" s="158" t="s">
        <v>224</v>
      </c>
      <c r="AJ1244" s="189"/>
      <c r="AK1244" s="190"/>
      <c r="AL1244" s="157" t="s">
        <v>98</v>
      </c>
      <c r="AM1244" s="158" t="s">
        <v>224</v>
      </c>
      <c r="AN1244" s="189"/>
      <c r="AO1244" s="190"/>
    </row>
    <row r="1245" spans="1:41" ht="19.5" hidden="1" customHeight="1">
      <c r="A1245" s="135" t="s">
        <v>196</v>
      </c>
      <c r="B1245" s="135" t="s">
        <v>196</v>
      </c>
      <c r="C1245" s="135" t="s">
        <v>196</v>
      </c>
      <c r="D1245" s="135" t="s">
        <v>196</v>
      </c>
      <c r="E1245" s="135" t="s">
        <v>196</v>
      </c>
      <c r="F1245" s="135" t="s">
        <v>196</v>
      </c>
      <c r="G1245" s="135" t="s">
        <v>196</v>
      </c>
      <c r="H1245" s="135" t="s">
        <v>132</v>
      </c>
      <c r="I1245" s="135" t="s">
        <v>196</v>
      </c>
      <c r="J1245" s="176"/>
      <c r="K1245" s="177"/>
      <c r="L1245" s="178"/>
      <c r="M1245" s="179"/>
      <c r="N1245" s="160"/>
      <c r="O1245" s="180"/>
      <c r="P1245" s="191"/>
      <c r="Q1245" s="181" t="s">
        <v>225</v>
      </c>
      <c r="R1245" s="182" t="s">
        <v>98</v>
      </c>
      <c r="S1245" s="183" t="s">
        <v>222</v>
      </c>
      <c r="T1245" s="184"/>
      <c r="U1245" s="185"/>
      <c r="V1245" s="186" t="s">
        <v>98</v>
      </c>
      <c r="W1245" s="183" t="s">
        <v>226</v>
      </c>
      <c r="X1245" s="186"/>
      <c r="Y1245" s="183"/>
      <c r="Z1245" s="187"/>
      <c r="AA1245" s="187"/>
      <c r="AB1245" s="187"/>
      <c r="AC1245" s="187"/>
      <c r="AD1245" s="187"/>
      <c r="AE1245" s="187"/>
      <c r="AF1245" s="187"/>
      <c r="AG1245" s="193"/>
      <c r="AH1245" s="189"/>
      <c r="AI1245" s="189"/>
      <c r="AJ1245" s="189"/>
      <c r="AK1245" s="190"/>
      <c r="AL1245" s="194"/>
      <c r="AM1245" s="189"/>
      <c r="AN1245" s="189"/>
      <c r="AO1245" s="190"/>
    </row>
    <row r="1246" spans="1:41" ht="19.5" hidden="1" customHeight="1">
      <c r="A1246" s="135" t="s">
        <v>196</v>
      </c>
      <c r="B1246" s="135" t="s">
        <v>196</v>
      </c>
      <c r="C1246" s="135" t="s">
        <v>196</v>
      </c>
      <c r="D1246" s="135" t="s">
        <v>196</v>
      </c>
      <c r="E1246" s="135" t="s">
        <v>196</v>
      </c>
      <c r="F1246" s="135" t="s">
        <v>196</v>
      </c>
      <c r="G1246" s="135" t="s">
        <v>196</v>
      </c>
      <c r="H1246" s="135" t="s">
        <v>132</v>
      </c>
      <c r="I1246" s="135" t="s">
        <v>196</v>
      </c>
      <c r="J1246" s="176"/>
      <c r="K1246" s="177"/>
      <c r="L1246" s="178"/>
      <c r="M1246" s="179"/>
      <c r="N1246" s="160"/>
      <c r="O1246" s="180"/>
      <c r="P1246" s="191"/>
      <c r="Q1246" s="181" t="s">
        <v>227</v>
      </c>
      <c r="R1246" s="182" t="s">
        <v>98</v>
      </c>
      <c r="S1246" s="183" t="s">
        <v>222</v>
      </c>
      <c r="T1246" s="184"/>
      <c r="U1246" s="185"/>
      <c r="V1246" s="186" t="s">
        <v>98</v>
      </c>
      <c r="W1246" s="183" t="s">
        <v>226</v>
      </c>
      <c r="X1246" s="186"/>
      <c r="Y1246" s="183"/>
      <c r="Z1246" s="187"/>
      <c r="AA1246" s="187"/>
      <c r="AB1246" s="187"/>
      <c r="AC1246" s="187"/>
      <c r="AD1246" s="187"/>
      <c r="AE1246" s="187"/>
      <c r="AF1246" s="187"/>
      <c r="AG1246" s="193"/>
      <c r="AH1246" s="189"/>
      <c r="AI1246" s="189"/>
      <c r="AJ1246" s="189"/>
      <c r="AK1246" s="190"/>
      <c r="AL1246" s="194"/>
      <c r="AM1246" s="189"/>
      <c r="AN1246" s="189"/>
      <c r="AO1246" s="190"/>
    </row>
    <row r="1247" spans="1:41" ht="18.75" hidden="1" customHeight="1">
      <c r="A1247" s="135" t="s">
        <v>196</v>
      </c>
      <c r="B1247" s="135" t="s">
        <v>196</v>
      </c>
      <c r="C1247" s="135" t="s">
        <v>196</v>
      </c>
      <c r="D1247" s="135" t="s">
        <v>196</v>
      </c>
      <c r="E1247" s="135" t="s">
        <v>196</v>
      </c>
      <c r="F1247" s="135" t="s">
        <v>196</v>
      </c>
      <c r="G1247" s="135" t="s">
        <v>196</v>
      </c>
      <c r="H1247" s="135" t="s">
        <v>132</v>
      </c>
      <c r="I1247" s="135" t="s">
        <v>196</v>
      </c>
      <c r="J1247" s="176"/>
      <c r="K1247" s="177"/>
      <c r="L1247" s="231"/>
      <c r="M1247" s="180"/>
      <c r="N1247" s="160"/>
      <c r="O1247" s="180"/>
      <c r="P1247" s="305"/>
      <c r="Q1247" s="240" t="s">
        <v>509</v>
      </c>
      <c r="R1247" s="205" t="s">
        <v>98</v>
      </c>
      <c r="S1247" s="183" t="s">
        <v>217</v>
      </c>
      <c r="T1247" s="183"/>
      <c r="U1247" s="186" t="s">
        <v>98</v>
      </c>
      <c r="V1247" s="183" t="s">
        <v>229</v>
      </c>
      <c r="W1247" s="183"/>
      <c r="X1247" s="210" t="s">
        <v>98</v>
      </c>
      <c r="Y1247" s="183" t="s">
        <v>230</v>
      </c>
      <c r="Z1247" s="204"/>
      <c r="AA1247" s="204"/>
      <c r="AB1247" s="204"/>
      <c r="AC1247" s="204"/>
      <c r="AD1247" s="204"/>
      <c r="AE1247" s="204"/>
      <c r="AF1247" s="204"/>
      <c r="AG1247" s="247"/>
      <c r="AH1247" s="194"/>
      <c r="AI1247" s="189"/>
      <c r="AJ1247" s="189"/>
      <c r="AK1247" s="190"/>
      <c r="AL1247" s="194"/>
      <c r="AM1247" s="189"/>
      <c r="AN1247" s="189"/>
      <c r="AO1247" s="190"/>
    </row>
    <row r="1248" spans="1:41" ht="18.75" hidden="1" customHeight="1">
      <c r="A1248" s="135" t="s">
        <v>196</v>
      </c>
      <c r="B1248" s="135" t="s">
        <v>196</v>
      </c>
      <c r="C1248" s="135" t="s">
        <v>196</v>
      </c>
      <c r="D1248" s="135" t="s">
        <v>196</v>
      </c>
      <c r="E1248" s="135" t="s">
        <v>196</v>
      </c>
      <c r="F1248" s="135" t="s">
        <v>196</v>
      </c>
      <c r="G1248" s="135" t="s">
        <v>196</v>
      </c>
      <c r="H1248" s="135" t="s">
        <v>132</v>
      </c>
      <c r="I1248" s="135" t="s">
        <v>196</v>
      </c>
      <c r="J1248" s="176"/>
      <c r="K1248" s="177"/>
      <c r="L1248" s="231"/>
      <c r="M1248" s="180"/>
      <c r="N1248" s="160"/>
      <c r="O1248" s="180"/>
      <c r="P1248" s="305"/>
      <c r="Q1248" s="1327" t="s">
        <v>510</v>
      </c>
      <c r="R1248" s="1314" t="s">
        <v>98</v>
      </c>
      <c r="S1248" s="1316" t="s">
        <v>217</v>
      </c>
      <c r="T1248" s="1316"/>
      <c r="U1248" s="1317" t="s">
        <v>98</v>
      </c>
      <c r="V1248" s="1316" t="s">
        <v>232</v>
      </c>
      <c r="W1248" s="1316"/>
      <c r="X1248" s="206"/>
      <c r="Y1248" s="206"/>
      <c r="Z1248" s="206"/>
      <c r="AA1248" s="206"/>
      <c r="AB1248" s="206"/>
      <c r="AC1248" s="206"/>
      <c r="AD1248" s="206"/>
      <c r="AE1248" s="206"/>
      <c r="AF1248" s="206"/>
      <c r="AG1248" s="251"/>
      <c r="AH1248" s="194"/>
      <c r="AI1248" s="189"/>
      <c r="AJ1248" s="189"/>
      <c r="AK1248" s="190"/>
      <c r="AL1248" s="194"/>
      <c r="AM1248" s="189"/>
      <c r="AN1248" s="189"/>
      <c r="AO1248" s="190"/>
    </row>
    <row r="1249" spans="1:41" ht="18.75" hidden="1" customHeight="1">
      <c r="A1249" s="135" t="s">
        <v>196</v>
      </c>
      <c r="B1249" s="135" t="s">
        <v>196</v>
      </c>
      <c r="C1249" s="135" t="s">
        <v>196</v>
      </c>
      <c r="D1249" s="135" t="s">
        <v>196</v>
      </c>
      <c r="E1249" s="135" t="s">
        <v>196</v>
      </c>
      <c r="F1249" s="135" t="s">
        <v>196</v>
      </c>
      <c r="G1249" s="135" t="s">
        <v>196</v>
      </c>
      <c r="H1249" s="135" t="s">
        <v>132</v>
      </c>
      <c r="I1249" s="135" t="s">
        <v>196</v>
      </c>
      <c r="J1249" s="176"/>
      <c r="K1249" s="177"/>
      <c r="L1249" s="231"/>
      <c r="M1249" s="180"/>
      <c r="N1249" s="160"/>
      <c r="O1249" s="180"/>
      <c r="P1249" s="305"/>
      <c r="Q1249" s="1328"/>
      <c r="R1249" s="1329"/>
      <c r="S1249" s="1330"/>
      <c r="T1249" s="1330"/>
      <c r="U1249" s="1331"/>
      <c r="V1249" s="1330"/>
      <c r="W1249" s="1330"/>
      <c r="X1249" s="306"/>
      <c r="Y1249" s="306"/>
      <c r="Z1249" s="306"/>
      <c r="AA1249" s="306"/>
      <c r="AB1249" s="306"/>
      <c r="AC1249" s="306"/>
      <c r="AD1249" s="306"/>
      <c r="AE1249" s="306"/>
      <c r="AF1249" s="306"/>
      <c r="AG1249" s="306"/>
      <c r="AH1249" s="194"/>
      <c r="AI1249" s="189"/>
      <c r="AJ1249" s="189"/>
      <c r="AK1249" s="189"/>
      <c r="AL1249" s="194"/>
      <c r="AM1249" s="189"/>
      <c r="AN1249" s="189"/>
      <c r="AO1249" s="190"/>
    </row>
    <row r="1250" spans="1:41" ht="18.75" hidden="1" customHeight="1">
      <c r="A1250" s="135" t="s">
        <v>196</v>
      </c>
      <c r="B1250" s="135" t="s">
        <v>196</v>
      </c>
      <c r="C1250" s="135" t="s">
        <v>196</v>
      </c>
      <c r="D1250" s="135" t="s">
        <v>196</v>
      </c>
      <c r="E1250" s="135" t="s">
        <v>196</v>
      </c>
      <c r="F1250" s="135" t="s">
        <v>196</v>
      </c>
      <c r="G1250" s="135" t="s">
        <v>196</v>
      </c>
      <c r="H1250" s="135" t="s">
        <v>132</v>
      </c>
      <c r="I1250" s="135" t="s">
        <v>196</v>
      </c>
      <c r="J1250" s="176"/>
      <c r="K1250" s="177"/>
      <c r="L1250" s="231"/>
      <c r="M1250" s="180"/>
      <c r="N1250" s="160"/>
      <c r="O1250" s="180"/>
      <c r="P1250" s="305"/>
      <c r="Q1250" s="264" t="s">
        <v>233</v>
      </c>
      <c r="R1250" s="237" t="s">
        <v>98</v>
      </c>
      <c r="S1250" s="199" t="s">
        <v>217</v>
      </c>
      <c r="T1250" s="199"/>
      <c r="U1250" s="239" t="s">
        <v>98</v>
      </c>
      <c r="V1250" s="199" t="s">
        <v>234</v>
      </c>
      <c r="W1250" s="199"/>
      <c r="X1250" s="239" t="s">
        <v>98</v>
      </c>
      <c r="Y1250" s="199" t="s">
        <v>235</v>
      </c>
      <c r="Z1250" s="244"/>
      <c r="AA1250" s="244"/>
      <c r="AB1250" s="244"/>
      <c r="AC1250" s="244"/>
      <c r="AD1250" s="244"/>
      <c r="AE1250" s="244"/>
      <c r="AF1250" s="244"/>
      <c r="AG1250" s="245"/>
      <c r="AH1250" s="194"/>
      <c r="AI1250" s="189"/>
      <c r="AJ1250" s="189"/>
      <c r="AK1250" s="190"/>
      <c r="AL1250" s="194"/>
      <c r="AM1250" s="189"/>
      <c r="AN1250" s="189"/>
      <c r="AO1250" s="190"/>
    </row>
    <row r="1251" spans="1:41" ht="18.75" hidden="1" customHeight="1">
      <c r="A1251" s="135" t="s">
        <v>196</v>
      </c>
      <c r="B1251" s="135" t="s">
        <v>196</v>
      </c>
      <c r="C1251" s="135" t="s">
        <v>196</v>
      </c>
      <c r="D1251" s="135" t="s">
        <v>196</v>
      </c>
      <c r="E1251" s="135" t="s">
        <v>196</v>
      </c>
      <c r="F1251" s="135" t="s">
        <v>196</v>
      </c>
      <c r="G1251" s="135" t="s">
        <v>196</v>
      </c>
      <c r="H1251" s="135" t="s">
        <v>132</v>
      </c>
      <c r="I1251" s="135" t="s">
        <v>196</v>
      </c>
      <c r="J1251" s="176"/>
      <c r="K1251" s="177"/>
      <c r="L1251" s="231"/>
      <c r="M1251" s="180"/>
      <c r="N1251" s="160"/>
      <c r="O1251" s="180"/>
      <c r="P1251" s="305"/>
      <c r="Q1251" s="196" t="s">
        <v>236</v>
      </c>
      <c r="R1251" s="182" t="s">
        <v>98</v>
      </c>
      <c r="S1251" s="183" t="s">
        <v>217</v>
      </c>
      <c r="T1251" s="184"/>
      <c r="U1251" s="186" t="s">
        <v>98</v>
      </c>
      <c r="V1251" s="183" t="s">
        <v>232</v>
      </c>
      <c r="W1251" s="204"/>
      <c r="X1251" s="204"/>
      <c r="Y1251" s="204"/>
      <c r="Z1251" s="204"/>
      <c r="AA1251" s="204"/>
      <c r="AB1251" s="204"/>
      <c r="AC1251" s="204"/>
      <c r="AD1251" s="204"/>
      <c r="AE1251" s="204"/>
      <c r="AF1251" s="204"/>
      <c r="AG1251" s="247"/>
      <c r="AH1251" s="194"/>
      <c r="AI1251" s="189"/>
      <c r="AJ1251" s="189"/>
      <c r="AK1251" s="190"/>
      <c r="AL1251" s="194"/>
      <c r="AM1251" s="189"/>
      <c r="AN1251" s="189"/>
      <c r="AO1251" s="190"/>
    </row>
    <row r="1252" spans="1:41" ht="18.75" hidden="1" customHeight="1">
      <c r="A1252" s="135" t="s">
        <v>196</v>
      </c>
      <c r="B1252" s="135" t="s">
        <v>196</v>
      </c>
      <c r="C1252" s="135" t="s">
        <v>196</v>
      </c>
      <c r="D1252" s="135" t="s">
        <v>196</v>
      </c>
      <c r="E1252" s="135" t="s">
        <v>196</v>
      </c>
      <c r="F1252" s="135" t="s">
        <v>196</v>
      </c>
      <c r="G1252" s="135" t="s">
        <v>196</v>
      </c>
      <c r="H1252" s="135" t="s">
        <v>132</v>
      </c>
      <c r="I1252" s="135" t="s">
        <v>196</v>
      </c>
      <c r="J1252" s="157" t="s">
        <v>98</v>
      </c>
      <c r="K1252" s="177">
        <v>36</v>
      </c>
      <c r="L1252" s="231" t="s">
        <v>511</v>
      </c>
      <c r="M1252" s="157" t="s">
        <v>98</v>
      </c>
      <c r="N1252" s="160" t="s">
        <v>482</v>
      </c>
      <c r="O1252" s="180"/>
      <c r="P1252" s="305"/>
      <c r="Q1252" s="198" t="s">
        <v>512</v>
      </c>
      <c r="R1252" s="182" t="s">
        <v>98</v>
      </c>
      <c r="S1252" s="183" t="s">
        <v>217</v>
      </c>
      <c r="T1252" s="184"/>
      <c r="U1252" s="186" t="s">
        <v>98</v>
      </c>
      <c r="V1252" s="183" t="s">
        <v>232</v>
      </c>
      <c r="W1252" s="204"/>
      <c r="X1252" s="204"/>
      <c r="Y1252" s="204"/>
      <c r="Z1252" s="204"/>
      <c r="AA1252" s="204"/>
      <c r="AB1252" s="204"/>
      <c r="AC1252" s="204"/>
      <c r="AD1252" s="204"/>
      <c r="AE1252" s="204"/>
      <c r="AF1252" s="204"/>
      <c r="AG1252" s="247"/>
      <c r="AH1252" s="194"/>
      <c r="AI1252" s="189"/>
      <c r="AJ1252" s="189"/>
      <c r="AK1252" s="190"/>
      <c r="AL1252" s="194"/>
      <c r="AM1252" s="189"/>
      <c r="AN1252" s="189"/>
      <c r="AO1252" s="190"/>
    </row>
    <row r="1253" spans="1:41" ht="18.75" hidden="1" customHeight="1">
      <c r="A1253" s="135" t="s">
        <v>196</v>
      </c>
      <c r="B1253" s="135" t="s">
        <v>196</v>
      </c>
      <c r="C1253" s="135" t="s">
        <v>196</v>
      </c>
      <c r="D1253" s="135" t="s">
        <v>196</v>
      </c>
      <c r="E1253" s="135" t="s">
        <v>196</v>
      </c>
      <c r="F1253" s="135" t="s">
        <v>196</v>
      </c>
      <c r="G1253" s="135" t="s">
        <v>196</v>
      </c>
      <c r="H1253" s="135" t="s">
        <v>132</v>
      </c>
      <c r="I1253" s="135" t="s">
        <v>196</v>
      </c>
      <c r="J1253" s="176"/>
      <c r="K1253" s="177"/>
      <c r="L1253" s="231" t="s">
        <v>513</v>
      </c>
      <c r="M1253" s="157" t="s">
        <v>98</v>
      </c>
      <c r="N1253" s="160" t="s">
        <v>484</v>
      </c>
      <c r="O1253" s="180"/>
      <c r="P1253" s="305"/>
      <c r="Q1253" s="181" t="s">
        <v>238</v>
      </c>
      <c r="R1253" s="182" t="s">
        <v>98</v>
      </c>
      <c r="S1253" s="183" t="s">
        <v>217</v>
      </c>
      <c r="T1253" s="183"/>
      <c r="U1253" s="186" t="s">
        <v>98</v>
      </c>
      <c r="V1253" s="183" t="s">
        <v>239</v>
      </c>
      <c r="W1253" s="183"/>
      <c r="X1253" s="186" t="s">
        <v>98</v>
      </c>
      <c r="Y1253" s="183" t="s">
        <v>240</v>
      </c>
      <c r="Z1253" s="183"/>
      <c r="AA1253" s="183"/>
      <c r="AB1253" s="183"/>
      <c r="AC1253" s="183"/>
      <c r="AD1253" s="183"/>
      <c r="AE1253" s="184"/>
      <c r="AF1253" s="184"/>
      <c r="AG1253" s="197"/>
      <c r="AH1253" s="194"/>
      <c r="AI1253" s="189"/>
      <c r="AJ1253" s="189"/>
      <c r="AK1253" s="190"/>
      <c r="AL1253" s="194"/>
      <c r="AM1253" s="189"/>
      <c r="AN1253" s="189"/>
      <c r="AO1253" s="190"/>
    </row>
    <row r="1254" spans="1:41" ht="18.75" hidden="1" customHeight="1">
      <c r="A1254" s="135" t="s">
        <v>196</v>
      </c>
      <c r="B1254" s="135" t="s">
        <v>196</v>
      </c>
      <c r="C1254" s="135" t="s">
        <v>196</v>
      </c>
      <c r="D1254" s="135" t="s">
        <v>196</v>
      </c>
      <c r="E1254" s="135" t="s">
        <v>196</v>
      </c>
      <c r="F1254" s="135" t="s">
        <v>196</v>
      </c>
      <c r="G1254" s="135" t="s">
        <v>196</v>
      </c>
      <c r="H1254" s="135" t="s">
        <v>132</v>
      </c>
      <c r="I1254" s="135" t="s">
        <v>196</v>
      </c>
      <c r="J1254" s="176"/>
      <c r="K1254" s="177"/>
      <c r="L1254" s="200"/>
      <c r="M1254" s="157" t="s">
        <v>98</v>
      </c>
      <c r="N1254" s="160" t="s">
        <v>485</v>
      </c>
      <c r="O1254" s="180"/>
      <c r="P1254" s="305"/>
      <c r="Q1254" s="240" t="s">
        <v>241</v>
      </c>
      <c r="R1254" s="182" t="s">
        <v>98</v>
      </c>
      <c r="S1254" s="183" t="s">
        <v>217</v>
      </c>
      <c r="T1254" s="184"/>
      <c r="U1254" s="186" t="s">
        <v>98</v>
      </c>
      <c r="V1254" s="183" t="s">
        <v>232</v>
      </c>
      <c r="W1254" s="204"/>
      <c r="X1254" s="204"/>
      <c r="Y1254" s="204"/>
      <c r="Z1254" s="204"/>
      <c r="AA1254" s="204"/>
      <c r="AB1254" s="204"/>
      <c r="AC1254" s="204"/>
      <c r="AD1254" s="204"/>
      <c r="AE1254" s="204"/>
      <c r="AF1254" s="204"/>
      <c r="AG1254" s="247"/>
      <c r="AH1254" s="194"/>
      <c r="AI1254" s="189"/>
      <c r="AJ1254" s="189"/>
      <c r="AK1254" s="190"/>
      <c r="AL1254" s="194"/>
      <c r="AM1254" s="189"/>
      <c r="AN1254" s="189"/>
      <c r="AO1254" s="190"/>
    </row>
    <row r="1255" spans="1:41" ht="18.75" hidden="1" customHeight="1">
      <c r="A1255" s="135" t="s">
        <v>196</v>
      </c>
      <c r="B1255" s="135" t="s">
        <v>196</v>
      </c>
      <c r="C1255" s="135" t="s">
        <v>196</v>
      </c>
      <c r="D1255" s="135" t="s">
        <v>196</v>
      </c>
      <c r="E1255" s="135" t="s">
        <v>196</v>
      </c>
      <c r="F1255" s="135" t="s">
        <v>196</v>
      </c>
      <c r="G1255" s="135" t="s">
        <v>196</v>
      </c>
      <c r="H1255" s="135" t="s">
        <v>132</v>
      </c>
      <c r="I1255" s="135" t="s">
        <v>196</v>
      </c>
      <c r="J1255" s="176"/>
      <c r="K1255" s="177"/>
      <c r="L1255" s="231"/>
      <c r="M1255" s="157" t="s">
        <v>98</v>
      </c>
      <c r="N1255" s="160" t="s">
        <v>514</v>
      </c>
      <c r="O1255" s="180"/>
      <c r="P1255" s="305"/>
      <c r="Q1255" s="240" t="s">
        <v>244</v>
      </c>
      <c r="R1255" s="182" t="s">
        <v>98</v>
      </c>
      <c r="S1255" s="183" t="s">
        <v>217</v>
      </c>
      <c r="T1255" s="184"/>
      <c r="U1255" s="186" t="s">
        <v>98</v>
      </c>
      <c r="V1255" s="183" t="s">
        <v>232</v>
      </c>
      <c r="W1255" s="204"/>
      <c r="X1255" s="204"/>
      <c r="Y1255" s="204"/>
      <c r="Z1255" s="204"/>
      <c r="AA1255" s="204"/>
      <c r="AB1255" s="204"/>
      <c r="AC1255" s="204"/>
      <c r="AD1255" s="204"/>
      <c r="AE1255" s="204"/>
      <c r="AF1255" s="204"/>
      <c r="AG1255" s="247"/>
      <c r="AH1255" s="194"/>
      <c r="AI1255" s="189"/>
      <c r="AJ1255" s="189"/>
      <c r="AK1255" s="190"/>
      <c r="AL1255" s="194"/>
      <c r="AM1255" s="189"/>
      <c r="AN1255" s="189"/>
      <c r="AO1255" s="190"/>
    </row>
    <row r="1256" spans="1:41" ht="18.75" hidden="1" customHeight="1">
      <c r="A1256" s="135" t="s">
        <v>196</v>
      </c>
      <c r="B1256" s="135" t="s">
        <v>196</v>
      </c>
      <c r="C1256" s="135" t="s">
        <v>196</v>
      </c>
      <c r="D1256" s="135" t="s">
        <v>196</v>
      </c>
      <c r="E1256" s="135" t="s">
        <v>196</v>
      </c>
      <c r="F1256" s="135" t="s">
        <v>196</v>
      </c>
      <c r="G1256" s="135" t="s">
        <v>196</v>
      </c>
      <c r="H1256" s="135" t="s">
        <v>132</v>
      </c>
      <c r="I1256" s="135" t="s">
        <v>196</v>
      </c>
      <c r="J1256" s="176"/>
      <c r="K1256" s="177"/>
      <c r="L1256" s="231"/>
      <c r="M1256" s="157" t="s">
        <v>98</v>
      </c>
      <c r="N1256" s="160" t="s">
        <v>515</v>
      </c>
      <c r="O1256" s="180"/>
      <c r="P1256" s="305"/>
      <c r="Q1256" s="240" t="s">
        <v>56</v>
      </c>
      <c r="R1256" s="205" t="s">
        <v>98</v>
      </c>
      <c r="S1256" s="183" t="s">
        <v>217</v>
      </c>
      <c r="T1256" s="183"/>
      <c r="U1256" s="186" t="s">
        <v>98</v>
      </c>
      <c r="V1256" s="183" t="s">
        <v>229</v>
      </c>
      <c r="W1256" s="183"/>
      <c r="X1256" s="210" t="s">
        <v>98</v>
      </c>
      <c r="Y1256" s="183" t="s">
        <v>230</v>
      </c>
      <c r="Z1256" s="204"/>
      <c r="AA1256" s="204"/>
      <c r="AB1256" s="204"/>
      <c r="AC1256" s="204"/>
      <c r="AD1256" s="204"/>
      <c r="AE1256" s="204"/>
      <c r="AF1256" s="204"/>
      <c r="AG1256" s="247"/>
      <c r="AH1256" s="194"/>
      <c r="AI1256" s="189"/>
      <c r="AJ1256" s="189"/>
      <c r="AK1256" s="190"/>
      <c r="AL1256" s="194"/>
      <c r="AM1256" s="189"/>
      <c r="AN1256" s="189"/>
      <c r="AO1256" s="190"/>
    </row>
    <row r="1257" spans="1:41" ht="18.75" hidden="1" customHeight="1">
      <c r="A1257" s="135" t="s">
        <v>196</v>
      </c>
      <c r="B1257" s="135" t="s">
        <v>196</v>
      </c>
      <c r="C1257" s="135" t="s">
        <v>196</v>
      </c>
      <c r="D1257" s="135" t="s">
        <v>196</v>
      </c>
      <c r="E1257" s="135" t="s">
        <v>196</v>
      </c>
      <c r="F1257" s="135" t="s">
        <v>196</v>
      </c>
      <c r="G1257" s="135" t="s">
        <v>196</v>
      </c>
      <c r="H1257" s="135" t="s">
        <v>132</v>
      </c>
      <c r="I1257" s="135" t="s">
        <v>196</v>
      </c>
      <c r="J1257" s="176"/>
      <c r="K1257" s="177"/>
      <c r="L1257" s="178"/>
      <c r="M1257" s="150" t="s">
        <v>98</v>
      </c>
      <c r="N1257" s="160" t="s">
        <v>516</v>
      </c>
      <c r="O1257" s="180"/>
      <c r="P1257" s="305"/>
      <c r="Q1257" s="196" t="s">
        <v>242</v>
      </c>
      <c r="R1257" s="182" t="s">
        <v>98</v>
      </c>
      <c r="S1257" s="183" t="s">
        <v>217</v>
      </c>
      <c r="T1257" s="184"/>
      <c r="U1257" s="186" t="s">
        <v>98</v>
      </c>
      <c r="V1257" s="183" t="s">
        <v>232</v>
      </c>
      <c r="W1257" s="204"/>
      <c r="X1257" s="204"/>
      <c r="Y1257" s="204"/>
      <c r="Z1257" s="204"/>
      <c r="AA1257" s="204"/>
      <c r="AB1257" s="204"/>
      <c r="AC1257" s="204"/>
      <c r="AD1257" s="204"/>
      <c r="AE1257" s="204"/>
      <c r="AF1257" s="204"/>
      <c r="AG1257" s="247"/>
      <c r="AH1257" s="194"/>
      <c r="AI1257" s="189"/>
      <c r="AJ1257" s="189"/>
      <c r="AK1257" s="190"/>
      <c r="AL1257" s="194"/>
      <c r="AM1257" s="189"/>
      <c r="AN1257" s="189"/>
      <c r="AO1257" s="190"/>
    </row>
    <row r="1258" spans="1:41" ht="18.75" hidden="1" customHeight="1">
      <c r="A1258" s="135" t="s">
        <v>196</v>
      </c>
      <c r="B1258" s="135" t="s">
        <v>196</v>
      </c>
      <c r="C1258" s="135" t="s">
        <v>196</v>
      </c>
      <c r="D1258" s="135" t="s">
        <v>196</v>
      </c>
      <c r="E1258" s="135" t="s">
        <v>196</v>
      </c>
      <c r="F1258" s="135" t="s">
        <v>196</v>
      </c>
      <c r="G1258" s="135" t="s">
        <v>196</v>
      </c>
      <c r="H1258" s="135" t="s">
        <v>132</v>
      </c>
      <c r="I1258" s="135" t="s">
        <v>196</v>
      </c>
      <c r="J1258" s="296"/>
      <c r="K1258" s="177"/>
      <c r="L1258" s="297"/>
      <c r="M1258" s="137"/>
      <c r="N1258" s="137"/>
      <c r="O1258" s="180"/>
      <c r="P1258" s="160"/>
      <c r="Q1258" s="198" t="s">
        <v>250</v>
      </c>
      <c r="R1258" s="182" t="s">
        <v>98</v>
      </c>
      <c r="S1258" s="183" t="s">
        <v>217</v>
      </c>
      <c r="T1258" s="183"/>
      <c r="U1258" s="186" t="s">
        <v>98</v>
      </c>
      <c r="V1258" s="199" t="s">
        <v>232</v>
      </c>
      <c r="W1258" s="183"/>
      <c r="X1258" s="183"/>
      <c r="Y1258" s="183"/>
      <c r="Z1258" s="184"/>
      <c r="AA1258" s="184"/>
      <c r="AB1258" s="184"/>
      <c r="AC1258" s="184"/>
      <c r="AD1258" s="184"/>
      <c r="AE1258" s="184"/>
      <c r="AF1258" s="184"/>
      <c r="AG1258" s="197"/>
      <c r="AH1258" s="194"/>
      <c r="AI1258" s="189"/>
      <c r="AJ1258" s="189"/>
      <c r="AK1258" s="190"/>
      <c r="AL1258" s="194"/>
      <c r="AM1258" s="189"/>
      <c r="AN1258" s="189"/>
      <c r="AO1258" s="190"/>
    </row>
    <row r="1259" spans="1:41" ht="18.75" hidden="1" customHeight="1">
      <c r="A1259" s="135" t="s">
        <v>196</v>
      </c>
      <c r="B1259" s="135" t="s">
        <v>196</v>
      </c>
      <c r="C1259" s="135" t="s">
        <v>196</v>
      </c>
      <c r="D1259" s="135" t="s">
        <v>196</v>
      </c>
      <c r="E1259" s="135" t="s">
        <v>196</v>
      </c>
      <c r="F1259" s="135" t="s">
        <v>196</v>
      </c>
      <c r="G1259" s="135" t="s">
        <v>196</v>
      </c>
      <c r="H1259" s="135" t="s">
        <v>132</v>
      </c>
      <c r="I1259" s="135" t="s">
        <v>196</v>
      </c>
      <c r="J1259" s="296"/>
      <c r="K1259" s="177"/>
      <c r="L1259" s="297"/>
      <c r="M1259" s="137"/>
      <c r="N1259" s="137"/>
      <c r="O1259" s="180"/>
      <c r="P1259" s="160"/>
      <c r="Q1259" s="198" t="s">
        <v>253</v>
      </c>
      <c r="R1259" s="182" t="s">
        <v>98</v>
      </c>
      <c r="S1259" s="183" t="s">
        <v>217</v>
      </c>
      <c r="T1259" s="183"/>
      <c r="U1259" s="186" t="s">
        <v>98</v>
      </c>
      <c r="V1259" s="199" t="s">
        <v>232</v>
      </c>
      <c r="W1259" s="183"/>
      <c r="X1259" s="183"/>
      <c r="Y1259" s="183"/>
      <c r="Z1259" s="184"/>
      <c r="AA1259" s="184"/>
      <c r="AB1259" s="184"/>
      <c r="AC1259" s="184"/>
      <c r="AD1259" s="184"/>
      <c r="AE1259" s="184"/>
      <c r="AF1259" s="184"/>
      <c r="AG1259" s="197"/>
      <c r="AH1259" s="194"/>
      <c r="AI1259" s="189"/>
      <c r="AJ1259" s="189"/>
      <c r="AK1259" s="190"/>
      <c r="AL1259" s="194"/>
      <c r="AM1259" s="189"/>
      <c r="AN1259" s="189"/>
      <c r="AO1259" s="190"/>
    </row>
    <row r="1260" spans="1:41" ht="18.75" hidden="1" customHeight="1">
      <c r="A1260" s="135" t="s">
        <v>196</v>
      </c>
      <c r="B1260" s="135" t="s">
        <v>196</v>
      </c>
      <c r="C1260" s="135" t="s">
        <v>196</v>
      </c>
      <c r="D1260" s="135" t="s">
        <v>196</v>
      </c>
      <c r="E1260" s="135" t="s">
        <v>196</v>
      </c>
      <c r="F1260" s="135" t="s">
        <v>196</v>
      </c>
      <c r="G1260" s="135" t="s">
        <v>196</v>
      </c>
      <c r="H1260" s="135" t="s">
        <v>132</v>
      </c>
      <c r="I1260" s="135" t="s">
        <v>196</v>
      </c>
      <c r="J1260" s="296"/>
      <c r="K1260" s="177"/>
      <c r="L1260" s="297"/>
      <c r="M1260" s="137"/>
      <c r="N1260" s="137"/>
      <c r="O1260" s="180"/>
      <c r="P1260" s="305"/>
      <c r="Q1260" s="201" t="s">
        <v>255</v>
      </c>
      <c r="R1260" s="182" t="s">
        <v>98</v>
      </c>
      <c r="S1260" s="183" t="s">
        <v>217</v>
      </c>
      <c r="T1260" s="183"/>
      <c r="U1260" s="186" t="s">
        <v>98</v>
      </c>
      <c r="V1260" s="183" t="s">
        <v>229</v>
      </c>
      <c r="W1260" s="183"/>
      <c r="X1260" s="186" t="s">
        <v>98</v>
      </c>
      <c r="Y1260" s="183" t="s">
        <v>230</v>
      </c>
      <c r="Z1260" s="187"/>
      <c r="AA1260" s="187"/>
      <c r="AB1260" s="187"/>
      <c r="AC1260" s="187"/>
      <c r="AD1260" s="202"/>
      <c r="AE1260" s="202"/>
      <c r="AF1260" s="202"/>
      <c r="AG1260" s="203"/>
      <c r="AH1260" s="194"/>
      <c r="AI1260" s="189"/>
      <c r="AJ1260" s="189"/>
      <c r="AK1260" s="190"/>
      <c r="AL1260" s="194"/>
      <c r="AM1260" s="189"/>
      <c r="AN1260" s="189"/>
      <c r="AO1260" s="190"/>
    </row>
    <row r="1261" spans="1:41" ht="18.75" hidden="1" customHeight="1">
      <c r="A1261" s="135" t="s">
        <v>196</v>
      </c>
      <c r="B1261" s="135" t="s">
        <v>196</v>
      </c>
      <c r="C1261" s="135" t="s">
        <v>196</v>
      </c>
      <c r="D1261" s="135" t="s">
        <v>196</v>
      </c>
      <c r="E1261" s="135" t="s">
        <v>196</v>
      </c>
      <c r="F1261" s="135" t="s">
        <v>196</v>
      </c>
      <c r="G1261" s="135" t="s">
        <v>196</v>
      </c>
      <c r="H1261" s="135" t="s">
        <v>132</v>
      </c>
      <c r="I1261" s="135" t="s">
        <v>196</v>
      </c>
      <c r="J1261" s="296"/>
      <c r="K1261" s="136"/>
      <c r="L1261" s="297"/>
      <c r="M1261" s="137"/>
      <c r="N1261" s="137"/>
      <c r="O1261" s="180"/>
      <c r="P1261" s="305"/>
      <c r="Q1261" s="240" t="s">
        <v>69</v>
      </c>
      <c r="R1261" s="182" t="s">
        <v>98</v>
      </c>
      <c r="S1261" s="183" t="s">
        <v>217</v>
      </c>
      <c r="T1261" s="183"/>
      <c r="U1261" s="186" t="s">
        <v>98</v>
      </c>
      <c r="V1261" s="183" t="s">
        <v>258</v>
      </c>
      <c r="W1261" s="183"/>
      <c r="X1261" s="186" t="s">
        <v>98</v>
      </c>
      <c r="Y1261" s="183" t="s">
        <v>235</v>
      </c>
      <c r="Z1261" s="204"/>
      <c r="AA1261" s="186" t="s">
        <v>98</v>
      </c>
      <c r="AB1261" s="183" t="s">
        <v>259</v>
      </c>
      <c r="AC1261" s="204"/>
      <c r="AD1261" s="204"/>
      <c r="AE1261" s="204"/>
      <c r="AF1261" s="204"/>
      <c r="AG1261" s="247"/>
      <c r="AH1261" s="194"/>
      <c r="AI1261" s="189"/>
      <c r="AJ1261" s="189"/>
      <c r="AK1261" s="190"/>
      <c r="AL1261" s="194"/>
      <c r="AM1261" s="189"/>
      <c r="AN1261" s="189"/>
      <c r="AO1261" s="190"/>
    </row>
    <row r="1262" spans="1:41" ht="18.75" hidden="1" customHeight="1">
      <c r="A1262" s="135" t="s">
        <v>196</v>
      </c>
      <c r="B1262" s="135" t="s">
        <v>196</v>
      </c>
      <c r="C1262" s="135" t="s">
        <v>196</v>
      </c>
      <c r="D1262" s="135" t="s">
        <v>196</v>
      </c>
      <c r="E1262" s="135" t="s">
        <v>196</v>
      </c>
      <c r="F1262" s="135" t="s">
        <v>196</v>
      </c>
      <c r="G1262" s="135" t="s">
        <v>196</v>
      </c>
      <c r="H1262" s="135" t="s">
        <v>132</v>
      </c>
      <c r="I1262" s="135" t="s">
        <v>196</v>
      </c>
      <c r="J1262" s="296"/>
      <c r="K1262" s="307"/>
      <c r="L1262" s="297"/>
      <c r="M1262" s="261"/>
      <c r="N1262" s="261"/>
      <c r="O1262" s="180"/>
      <c r="P1262" s="191"/>
      <c r="Q1262" s="1257" t="s">
        <v>260</v>
      </c>
      <c r="R1262" s="205" t="s">
        <v>98</v>
      </c>
      <c r="S1262" s="206" t="s">
        <v>217</v>
      </c>
      <c r="T1262" s="206"/>
      <c r="U1262" s="207"/>
      <c r="V1262" s="208"/>
      <c r="W1262" s="208"/>
      <c r="X1262" s="207"/>
      <c r="Y1262" s="208"/>
      <c r="Z1262" s="209"/>
      <c r="AA1262" s="207"/>
      <c r="AB1262" s="208"/>
      <c r="AC1262" s="209"/>
      <c r="AD1262" s="210" t="s">
        <v>98</v>
      </c>
      <c r="AE1262" s="206" t="s">
        <v>261</v>
      </c>
      <c r="AF1262" s="202"/>
      <c r="AG1262" s="203"/>
      <c r="AH1262" s="259"/>
      <c r="AI1262" s="259"/>
      <c r="AJ1262" s="259"/>
      <c r="AK1262" s="190"/>
      <c r="AL1262" s="194"/>
      <c r="AM1262" s="259"/>
      <c r="AN1262" s="259"/>
      <c r="AO1262" s="190"/>
    </row>
    <row r="1263" spans="1:41" ht="18.75" hidden="1" customHeight="1">
      <c r="A1263" s="135" t="s">
        <v>196</v>
      </c>
      <c r="B1263" s="135" t="s">
        <v>196</v>
      </c>
      <c r="C1263" s="135" t="s">
        <v>196</v>
      </c>
      <c r="D1263" s="135" t="s">
        <v>196</v>
      </c>
      <c r="E1263" s="135" t="s">
        <v>196</v>
      </c>
      <c r="F1263" s="135" t="s">
        <v>196</v>
      </c>
      <c r="G1263" s="135" t="s">
        <v>196</v>
      </c>
      <c r="H1263" s="135" t="s">
        <v>132</v>
      </c>
      <c r="I1263" s="135" t="s">
        <v>196</v>
      </c>
      <c r="J1263" s="176"/>
      <c r="K1263" s="307"/>
      <c r="L1263" s="178"/>
      <c r="M1263" s="261"/>
      <c r="N1263" s="160"/>
      <c r="O1263" s="180"/>
      <c r="P1263" s="191"/>
      <c r="Q1263" s="1257"/>
      <c r="R1263" s="157" t="s">
        <v>98</v>
      </c>
      <c r="S1263" s="258" t="s">
        <v>262</v>
      </c>
      <c r="T1263" s="258"/>
      <c r="U1263" s="260"/>
      <c r="V1263" s="260" t="s">
        <v>98</v>
      </c>
      <c r="W1263" s="258" t="s">
        <v>263</v>
      </c>
      <c r="X1263" s="260"/>
      <c r="Y1263" s="260"/>
      <c r="Z1263" s="260" t="s">
        <v>98</v>
      </c>
      <c r="AA1263" s="258" t="s">
        <v>264</v>
      </c>
      <c r="AB1263" s="261"/>
      <c r="AC1263" s="258"/>
      <c r="AD1263" s="260" t="s">
        <v>98</v>
      </c>
      <c r="AE1263" s="258" t="s">
        <v>265</v>
      </c>
      <c r="AF1263" s="262"/>
      <c r="AG1263" s="212"/>
      <c r="AH1263" s="259"/>
      <c r="AI1263" s="259"/>
      <c r="AJ1263" s="259"/>
      <c r="AK1263" s="190"/>
      <c r="AL1263" s="194"/>
      <c r="AM1263" s="259"/>
      <c r="AN1263" s="259"/>
      <c r="AO1263" s="190"/>
    </row>
    <row r="1264" spans="1:41" ht="18.75" hidden="1" customHeight="1">
      <c r="A1264" s="135" t="s">
        <v>196</v>
      </c>
      <c r="B1264" s="135" t="s">
        <v>196</v>
      </c>
      <c r="C1264" s="135" t="s">
        <v>196</v>
      </c>
      <c r="D1264" s="135" t="s">
        <v>196</v>
      </c>
      <c r="E1264" s="135" t="s">
        <v>196</v>
      </c>
      <c r="F1264" s="135" t="s">
        <v>196</v>
      </c>
      <c r="G1264" s="135" t="s">
        <v>196</v>
      </c>
      <c r="H1264" s="135" t="s">
        <v>132</v>
      </c>
      <c r="I1264" s="135" t="s">
        <v>196</v>
      </c>
      <c r="J1264" s="176"/>
      <c r="K1264" s="177"/>
      <c r="L1264" s="178"/>
      <c r="M1264" s="179"/>
      <c r="N1264" s="160"/>
      <c r="O1264" s="180"/>
      <c r="P1264" s="191"/>
      <c r="Q1264" s="1257"/>
      <c r="R1264" s="157" t="s">
        <v>98</v>
      </c>
      <c r="S1264" s="258" t="s">
        <v>266</v>
      </c>
      <c r="T1264" s="258"/>
      <c r="U1264" s="260"/>
      <c r="V1264" s="260" t="s">
        <v>98</v>
      </c>
      <c r="W1264" s="258" t="s">
        <v>267</v>
      </c>
      <c r="X1264" s="260"/>
      <c r="Y1264" s="260"/>
      <c r="Z1264" s="260" t="s">
        <v>98</v>
      </c>
      <c r="AA1264" s="258" t="s">
        <v>268</v>
      </c>
      <c r="AB1264" s="261"/>
      <c r="AC1264" s="258"/>
      <c r="AD1264" s="260" t="s">
        <v>98</v>
      </c>
      <c r="AE1264" s="258" t="s">
        <v>269</v>
      </c>
      <c r="AF1264" s="262"/>
      <c r="AG1264" s="212"/>
      <c r="AH1264" s="259"/>
      <c r="AI1264" s="259"/>
      <c r="AJ1264" s="259"/>
      <c r="AK1264" s="190"/>
      <c r="AL1264" s="194"/>
      <c r="AM1264" s="259"/>
      <c r="AN1264" s="259"/>
      <c r="AO1264" s="190"/>
    </row>
    <row r="1265" spans="1:41" ht="18.75" hidden="1" customHeight="1">
      <c r="A1265" s="135" t="s">
        <v>196</v>
      </c>
      <c r="B1265" s="135" t="s">
        <v>196</v>
      </c>
      <c r="C1265" s="135" t="s">
        <v>196</v>
      </c>
      <c r="D1265" s="135" t="s">
        <v>196</v>
      </c>
      <c r="E1265" s="135" t="s">
        <v>196</v>
      </c>
      <c r="F1265" s="135" t="s">
        <v>196</v>
      </c>
      <c r="G1265" s="135" t="s">
        <v>196</v>
      </c>
      <c r="H1265" s="135" t="s">
        <v>132</v>
      </c>
      <c r="I1265" s="135" t="s">
        <v>196</v>
      </c>
      <c r="J1265" s="176"/>
      <c r="K1265" s="177"/>
      <c r="L1265" s="178"/>
      <c r="M1265" s="179"/>
      <c r="N1265" s="160"/>
      <c r="O1265" s="180"/>
      <c r="P1265" s="191"/>
      <c r="Q1265" s="1257"/>
      <c r="R1265" s="157" t="s">
        <v>98</v>
      </c>
      <c r="S1265" s="258" t="s">
        <v>270</v>
      </c>
      <c r="T1265" s="258"/>
      <c r="U1265" s="260"/>
      <c r="V1265" s="260" t="s">
        <v>98</v>
      </c>
      <c r="W1265" s="258" t="s">
        <v>271</v>
      </c>
      <c r="X1265" s="260"/>
      <c r="Y1265" s="260"/>
      <c r="Z1265" s="260" t="s">
        <v>98</v>
      </c>
      <c r="AA1265" s="258" t="s">
        <v>272</v>
      </c>
      <c r="AB1265" s="261"/>
      <c r="AC1265" s="258"/>
      <c r="AD1265" s="260" t="s">
        <v>98</v>
      </c>
      <c r="AE1265" s="258" t="s">
        <v>273</v>
      </c>
      <c r="AF1265" s="262"/>
      <c r="AG1265" s="212"/>
      <c r="AH1265" s="259"/>
      <c r="AI1265" s="259"/>
      <c r="AJ1265" s="259"/>
      <c r="AK1265" s="190"/>
      <c r="AL1265" s="194"/>
      <c r="AM1265" s="259"/>
      <c r="AN1265" s="259"/>
      <c r="AO1265" s="190"/>
    </row>
    <row r="1266" spans="1:41" ht="18.75" hidden="1" customHeight="1">
      <c r="A1266" s="135" t="s">
        <v>196</v>
      </c>
      <c r="B1266" s="135" t="s">
        <v>196</v>
      </c>
      <c r="C1266" s="135" t="s">
        <v>196</v>
      </c>
      <c r="D1266" s="135" t="s">
        <v>196</v>
      </c>
      <c r="E1266" s="135" t="s">
        <v>196</v>
      </c>
      <c r="F1266" s="135" t="s">
        <v>196</v>
      </c>
      <c r="G1266" s="135" t="s">
        <v>196</v>
      </c>
      <c r="H1266" s="135" t="s">
        <v>132</v>
      </c>
      <c r="I1266" s="135" t="s">
        <v>196</v>
      </c>
      <c r="J1266" s="176"/>
      <c r="K1266" s="177"/>
      <c r="L1266" s="178"/>
      <c r="M1266" s="179"/>
      <c r="N1266" s="160"/>
      <c r="O1266" s="180"/>
      <c r="P1266" s="191"/>
      <c r="Q1266" s="1257"/>
      <c r="R1266" s="157" t="s">
        <v>98</v>
      </c>
      <c r="S1266" s="258" t="s">
        <v>274</v>
      </c>
      <c r="T1266" s="258"/>
      <c r="U1266" s="260"/>
      <c r="V1266" s="260" t="s">
        <v>98</v>
      </c>
      <c r="W1266" s="258" t="s">
        <v>275</v>
      </c>
      <c r="X1266" s="260"/>
      <c r="Y1266" s="260"/>
      <c r="Z1266" s="260" t="s">
        <v>98</v>
      </c>
      <c r="AA1266" s="258" t="s">
        <v>276</v>
      </c>
      <c r="AB1266" s="261"/>
      <c r="AC1266" s="258"/>
      <c r="AD1266" s="260" t="s">
        <v>98</v>
      </c>
      <c r="AE1266" s="258" t="s">
        <v>277</v>
      </c>
      <c r="AF1266" s="262"/>
      <c r="AG1266" s="212"/>
      <c r="AH1266" s="259"/>
      <c r="AI1266" s="259"/>
      <c r="AJ1266" s="259"/>
      <c r="AK1266" s="190"/>
      <c r="AL1266" s="194"/>
      <c r="AM1266" s="259"/>
      <c r="AN1266" s="259"/>
      <c r="AO1266" s="190"/>
    </row>
    <row r="1267" spans="1:41" ht="18.75" hidden="1" customHeight="1">
      <c r="A1267" s="155" t="s">
        <v>196</v>
      </c>
      <c r="B1267" s="155" t="s">
        <v>196</v>
      </c>
      <c r="C1267" s="155" t="s">
        <v>196</v>
      </c>
      <c r="D1267" s="155" t="s">
        <v>196</v>
      </c>
      <c r="E1267" s="155" t="s">
        <v>196</v>
      </c>
      <c r="F1267" s="155" t="s">
        <v>196</v>
      </c>
      <c r="G1267" s="155" t="s">
        <v>196</v>
      </c>
      <c r="H1267" s="155" t="s">
        <v>132</v>
      </c>
      <c r="I1267" s="155" t="s">
        <v>196</v>
      </c>
      <c r="J1267" s="213"/>
      <c r="K1267" s="214"/>
      <c r="L1267" s="215"/>
      <c r="M1267" s="216"/>
      <c r="N1267" s="217"/>
      <c r="O1267" s="218"/>
      <c r="P1267" s="219"/>
      <c r="Q1267" s="1313"/>
      <c r="R1267" s="220" t="s">
        <v>98</v>
      </c>
      <c r="S1267" s="221" t="s">
        <v>278</v>
      </c>
      <c r="T1267" s="221"/>
      <c r="U1267" s="222"/>
      <c r="V1267" s="222"/>
      <c r="W1267" s="221"/>
      <c r="X1267" s="222"/>
      <c r="Y1267" s="222"/>
      <c r="Z1267" s="222"/>
      <c r="AA1267" s="221"/>
      <c r="AB1267" s="223"/>
      <c r="AC1267" s="221"/>
      <c r="AD1267" s="222"/>
      <c r="AE1267" s="221"/>
      <c r="AF1267" s="224"/>
      <c r="AG1267" s="225"/>
      <c r="AH1267" s="226"/>
      <c r="AI1267" s="226"/>
      <c r="AJ1267" s="226"/>
      <c r="AK1267" s="227"/>
      <c r="AL1267" s="228"/>
      <c r="AM1267" s="226"/>
      <c r="AN1267" s="226"/>
      <c r="AO1267" s="227"/>
    </row>
    <row r="1268" spans="1:41" ht="18.75" hidden="1" customHeight="1">
      <c r="A1268" s="135" t="s">
        <v>196</v>
      </c>
      <c r="B1268" s="135" t="s">
        <v>196</v>
      </c>
      <c r="C1268" s="135" t="s">
        <v>196</v>
      </c>
      <c r="D1268" s="135" t="s">
        <v>196</v>
      </c>
      <c r="E1268" s="135" t="s">
        <v>196</v>
      </c>
      <c r="F1268" s="135" t="s">
        <v>196</v>
      </c>
      <c r="G1268" s="135" t="s">
        <v>196</v>
      </c>
      <c r="H1268" s="135" t="s">
        <v>132</v>
      </c>
      <c r="I1268" s="135" t="s">
        <v>196</v>
      </c>
      <c r="J1268" s="161"/>
      <c r="K1268" s="162"/>
      <c r="L1268" s="229"/>
      <c r="M1268" s="165"/>
      <c r="N1268" s="153"/>
      <c r="O1268" s="165"/>
      <c r="P1268" s="303"/>
      <c r="Q1268" s="304" t="s">
        <v>216</v>
      </c>
      <c r="R1268" s="167" t="s">
        <v>98</v>
      </c>
      <c r="S1268" s="168" t="s">
        <v>217</v>
      </c>
      <c r="T1268" s="168"/>
      <c r="U1268" s="169"/>
      <c r="V1268" s="170" t="s">
        <v>98</v>
      </c>
      <c r="W1268" s="168" t="s">
        <v>218</v>
      </c>
      <c r="X1268" s="168"/>
      <c r="Y1268" s="169"/>
      <c r="Z1268" s="170" t="s">
        <v>98</v>
      </c>
      <c r="AA1268" s="171" t="s">
        <v>219</v>
      </c>
      <c r="AB1268" s="171"/>
      <c r="AC1268" s="171"/>
      <c r="AD1268" s="171"/>
      <c r="AE1268" s="171"/>
      <c r="AF1268" s="171"/>
      <c r="AG1268" s="263"/>
      <c r="AH1268" s="174" t="s">
        <v>98</v>
      </c>
      <c r="AI1268" s="151" t="s">
        <v>220</v>
      </c>
      <c r="AJ1268" s="151"/>
      <c r="AK1268" s="175"/>
      <c r="AL1268" s="174" t="s">
        <v>98</v>
      </c>
      <c r="AM1268" s="151" t="s">
        <v>220</v>
      </c>
      <c r="AN1268" s="151"/>
      <c r="AO1268" s="175"/>
    </row>
    <row r="1269" spans="1:41" ht="19.5" hidden="1" customHeight="1">
      <c r="A1269" s="135" t="s">
        <v>196</v>
      </c>
      <c r="B1269" s="135" t="s">
        <v>196</v>
      </c>
      <c r="C1269" s="135" t="s">
        <v>196</v>
      </c>
      <c r="D1269" s="135" t="s">
        <v>196</v>
      </c>
      <c r="E1269" s="135" t="s">
        <v>196</v>
      </c>
      <c r="F1269" s="135" t="s">
        <v>196</v>
      </c>
      <c r="G1269" s="135" t="s">
        <v>196</v>
      </c>
      <c r="H1269" s="135" t="s">
        <v>132</v>
      </c>
      <c r="I1269" s="135" t="s">
        <v>196</v>
      </c>
      <c r="J1269" s="176"/>
      <c r="K1269" s="177"/>
      <c r="L1269" s="178"/>
      <c r="M1269" s="179"/>
      <c r="N1269" s="160"/>
      <c r="O1269" s="180"/>
      <c r="P1269" s="191"/>
      <c r="Q1269" s="192" t="s">
        <v>225</v>
      </c>
      <c r="R1269" s="182" t="s">
        <v>98</v>
      </c>
      <c r="S1269" s="183" t="s">
        <v>222</v>
      </c>
      <c r="T1269" s="184"/>
      <c r="U1269" s="185"/>
      <c r="V1269" s="186" t="s">
        <v>98</v>
      </c>
      <c r="W1269" s="183" t="s">
        <v>226</v>
      </c>
      <c r="X1269" s="186"/>
      <c r="Y1269" s="183"/>
      <c r="Z1269" s="187"/>
      <c r="AA1269" s="187"/>
      <c r="AB1269" s="187"/>
      <c r="AC1269" s="187"/>
      <c r="AD1269" s="187"/>
      <c r="AE1269" s="187"/>
      <c r="AF1269" s="187"/>
      <c r="AG1269" s="193"/>
      <c r="AH1269" s="157" t="s">
        <v>98</v>
      </c>
      <c r="AI1269" s="258" t="s">
        <v>224</v>
      </c>
      <c r="AJ1269" s="259"/>
      <c r="AK1269" s="190"/>
      <c r="AL1269" s="157" t="s">
        <v>98</v>
      </c>
      <c r="AM1269" s="258" t="s">
        <v>224</v>
      </c>
      <c r="AN1269" s="259"/>
      <c r="AO1269" s="190"/>
    </row>
    <row r="1270" spans="1:41" ht="19.5" hidden="1" customHeight="1">
      <c r="A1270" s="135" t="s">
        <v>196</v>
      </c>
      <c r="B1270" s="135" t="s">
        <v>196</v>
      </c>
      <c r="C1270" s="135" t="s">
        <v>196</v>
      </c>
      <c r="D1270" s="135" t="s">
        <v>196</v>
      </c>
      <c r="E1270" s="135" t="s">
        <v>196</v>
      </c>
      <c r="F1270" s="135" t="s">
        <v>196</v>
      </c>
      <c r="G1270" s="135" t="s">
        <v>196</v>
      </c>
      <c r="H1270" s="135" t="s">
        <v>132</v>
      </c>
      <c r="I1270" s="135" t="s">
        <v>196</v>
      </c>
      <c r="J1270" s="176"/>
      <c r="K1270" s="177"/>
      <c r="L1270" s="178"/>
      <c r="M1270" s="179"/>
      <c r="N1270" s="160"/>
      <c r="O1270" s="180"/>
      <c r="P1270" s="191"/>
      <c r="Q1270" s="192" t="s">
        <v>227</v>
      </c>
      <c r="R1270" s="182" t="s">
        <v>98</v>
      </c>
      <c r="S1270" s="183" t="s">
        <v>222</v>
      </c>
      <c r="T1270" s="184"/>
      <c r="U1270" s="185"/>
      <c r="V1270" s="186" t="s">
        <v>98</v>
      </c>
      <c r="W1270" s="183" t="s">
        <v>226</v>
      </c>
      <c r="X1270" s="186"/>
      <c r="Y1270" s="183"/>
      <c r="Z1270" s="187"/>
      <c r="AA1270" s="187"/>
      <c r="AB1270" s="187"/>
      <c r="AC1270" s="187"/>
      <c r="AD1270" s="187"/>
      <c r="AE1270" s="187"/>
      <c r="AF1270" s="187"/>
      <c r="AG1270" s="193"/>
      <c r="AH1270" s="157"/>
      <c r="AI1270" s="258"/>
      <c r="AJ1270" s="259"/>
      <c r="AK1270" s="190"/>
      <c r="AL1270" s="157"/>
      <c r="AM1270" s="258"/>
      <c r="AN1270" s="259"/>
      <c r="AO1270" s="190"/>
    </row>
    <row r="1271" spans="1:41" ht="18.75" hidden="1" customHeight="1">
      <c r="A1271" s="135" t="s">
        <v>196</v>
      </c>
      <c r="B1271" s="135" t="s">
        <v>196</v>
      </c>
      <c r="C1271" s="135" t="s">
        <v>196</v>
      </c>
      <c r="D1271" s="135" t="s">
        <v>196</v>
      </c>
      <c r="E1271" s="135" t="s">
        <v>196</v>
      </c>
      <c r="F1271" s="135" t="s">
        <v>196</v>
      </c>
      <c r="G1271" s="135" t="s">
        <v>196</v>
      </c>
      <c r="H1271" s="135" t="s">
        <v>132</v>
      </c>
      <c r="I1271" s="135" t="s">
        <v>196</v>
      </c>
      <c r="J1271" s="176"/>
      <c r="K1271" s="177"/>
      <c r="L1271" s="231"/>
      <c r="M1271" s="157"/>
      <c r="N1271" s="160"/>
      <c r="O1271" s="180"/>
      <c r="P1271" s="305"/>
      <c r="Q1271" s="181" t="s">
        <v>238</v>
      </c>
      <c r="R1271" s="182" t="s">
        <v>98</v>
      </c>
      <c r="S1271" s="183" t="s">
        <v>217</v>
      </c>
      <c r="T1271" s="183"/>
      <c r="U1271" s="186"/>
      <c r="V1271" s="186" t="s">
        <v>98</v>
      </c>
      <c r="W1271" s="183" t="s">
        <v>239</v>
      </c>
      <c r="X1271" s="186"/>
      <c r="Y1271" s="186" t="s">
        <v>98</v>
      </c>
      <c r="Z1271" s="183" t="s">
        <v>240</v>
      </c>
      <c r="AA1271" s="186"/>
      <c r="AB1271" s="183"/>
      <c r="AC1271" s="186"/>
      <c r="AD1271" s="183"/>
      <c r="AE1271" s="184"/>
      <c r="AF1271" s="187"/>
      <c r="AG1271" s="193"/>
      <c r="AH1271" s="194"/>
      <c r="AI1271" s="259"/>
      <c r="AJ1271" s="259"/>
      <c r="AK1271" s="190"/>
      <c r="AL1271" s="194"/>
      <c r="AM1271" s="259"/>
      <c r="AN1271" s="259"/>
      <c r="AO1271" s="190"/>
    </row>
    <row r="1272" spans="1:41" ht="18.75" hidden="1" customHeight="1">
      <c r="A1272" s="135" t="s">
        <v>196</v>
      </c>
      <c r="B1272" s="135" t="s">
        <v>196</v>
      </c>
      <c r="C1272" s="135" t="s">
        <v>196</v>
      </c>
      <c r="D1272" s="135" t="s">
        <v>196</v>
      </c>
      <c r="E1272" s="135" t="s">
        <v>196</v>
      </c>
      <c r="F1272" s="135" t="s">
        <v>196</v>
      </c>
      <c r="G1272" s="135" t="s">
        <v>196</v>
      </c>
      <c r="H1272" s="135" t="s">
        <v>132</v>
      </c>
      <c r="I1272" s="135" t="s">
        <v>196</v>
      </c>
      <c r="J1272" s="176"/>
      <c r="K1272" s="177"/>
      <c r="L1272" s="231"/>
      <c r="M1272" s="157"/>
      <c r="N1272" s="160"/>
      <c r="O1272" s="180"/>
      <c r="P1272" s="305"/>
      <c r="Q1272" s="240" t="s">
        <v>241</v>
      </c>
      <c r="R1272" s="182" t="s">
        <v>98</v>
      </c>
      <c r="S1272" s="183" t="s">
        <v>217</v>
      </c>
      <c r="T1272" s="184"/>
      <c r="U1272" s="186" t="s">
        <v>98</v>
      </c>
      <c r="V1272" s="183" t="s">
        <v>232</v>
      </c>
      <c r="W1272" s="204"/>
      <c r="X1272" s="204"/>
      <c r="Y1272" s="204"/>
      <c r="Z1272" s="204"/>
      <c r="AA1272" s="204"/>
      <c r="AB1272" s="204"/>
      <c r="AC1272" s="204"/>
      <c r="AD1272" s="204"/>
      <c r="AE1272" s="204"/>
      <c r="AF1272" s="204"/>
      <c r="AG1272" s="247"/>
      <c r="AH1272" s="194"/>
      <c r="AI1272" s="189"/>
      <c r="AJ1272" s="189"/>
      <c r="AK1272" s="190"/>
      <c r="AL1272" s="194"/>
      <c r="AM1272" s="189"/>
      <c r="AN1272" s="189"/>
      <c r="AO1272" s="190"/>
    </row>
    <row r="1273" spans="1:41" ht="18.75" hidden="1" customHeight="1">
      <c r="A1273" s="135" t="s">
        <v>196</v>
      </c>
      <c r="B1273" s="135" t="s">
        <v>196</v>
      </c>
      <c r="C1273" s="135" t="s">
        <v>196</v>
      </c>
      <c r="D1273" s="135" t="s">
        <v>196</v>
      </c>
      <c r="E1273" s="135" t="s">
        <v>196</v>
      </c>
      <c r="F1273" s="135" t="s">
        <v>196</v>
      </c>
      <c r="G1273" s="135" t="s">
        <v>196</v>
      </c>
      <c r="H1273" s="135" t="s">
        <v>132</v>
      </c>
      <c r="I1273" s="135" t="s">
        <v>196</v>
      </c>
      <c r="J1273" s="176"/>
      <c r="K1273" s="177"/>
      <c r="L1273" s="231"/>
      <c r="M1273" s="157"/>
      <c r="N1273" s="160"/>
      <c r="O1273" s="180"/>
      <c r="P1273" s="160"/>
      <c r="Q1273" s="198" t="s">
        <v>250</v>
      </c>
      <c r="R1273" s="182" t="s">
        <v>98</v>
      </c>
      <c r="S1273" s="183" t="s">
        <v>217</v>
      </c>
      <c r="T1273" s="183"/>
      <c r="U1273" s="186" t="s">
        <v>98</v>
      </c>
      <c r="V1273" s="199" t="s">
        <v>232</v>
      </c>
      <c r="W1273" s="183"/>
      <c r="X1273" s="183"/>
      <c r="Y1273" s="183"/>
      <c r="Z1273" s="184"/>
      <c r="AA1273" s="184"/>
      <c r="AB1273" s="184"/>
      <c r="AC1273" s="184"/>
      <c r="AD1273" s="184"/>
      <c r="AE1273" s="184"/>
      <c r="AF1273" s="184"/>
      <c r="AG1273" s="197"/>
      <c r="AH1273" s="194"/>
      <c r="AI1273" s="189"/>
      <c r="AJ1273" s="189"/>
      <c r="AK1273" s="190"/>
      <c r="AL1273" s="194"/>
      <c r="AM1273" s="189"/>
      <c r="AN1273" s="189"/>
      <c r="AO1273" s="190"/>
    </row>
    <row r="1274" spans="1:41" ht="18.75" hidden="1" customHeight="1">
      <c r="A1274" s="135" t="s">
        <v>196</v>
      </c>
      <c r="B1274" s="135" t="s">
        <v>196</v>
      </c>
      <c r="C1274" s="135" t="s">
        <v>196</v>
      </c>
      <c r="D1274" s="135" t="s">
        <v>196</v>
      </c>
      <c r="E1274" s="135" t="s">
        <v>196</v>
      </c>
      <c r="F1274" s="135" t="s">
        <v>196</v>
      </c>
      <c r="G1274" s="135" t="s">
        <v>196</v>
      </c>
      <c r="H1274" s="135" t="s">
        <v>132</v>
      </c>
      <c r="I1274" s="135" t="s">
        <v>196</v>
      </c>
      <c r="J1274" s="157" t="s">
        <v>98</v>
      </c>
      <c r="K1274" s="177">
        <v>28</v>
      </c>
      <c r="L1274" s="231" t="s">
        <v>511</v>
      </c>
      <c r="M1274" s="157" t="s">
        <v>98</v>
      </c>
      <c r="N1274" s="160" t="s">
        <v>482</v>
      </c>
      <c r="O1274" s="180"/>
      <c r="P1274" s="160"/>
      <c r="Q1274" s="198" t="s">
        <v>253</v>
      </c>
      <c r="R1274" s="182" t="s">
        <v>98</v>
      </c>
      <c r="S1274" s="183" t="s">
        <v>217</v>
      </c>
      <c r="T1274" s="183"/>
      <c r="U1274" s="186" t="s">
        <v>98</v>
      </c>
      <c r="V1274" s="199" t="s">
        <v>232</v>
      </c>
      <c r="W1274" s="183"/>
      <c r="X1274" s="183"/>
      <c r="Y1274" s="183"/>
      <c r="Z1274" s="184"/>
      <c r="AA1274" s="184"/>
      <c r="AB1274" s="184"/>
      <c r="AC1274" s="184"/>
      <c r="AD1274" s="184"/>
      <c r="AE1274" s="184"/>
      <c r="AF1274" s="184"/>
      <c r="AG1274" s="197"/>
      <c r="AH1274" s="194"/>
      <c r="AI1274" s="189"/>
      <c r="AJ1274" s="189"/>
      <c r="AK1274" s="190"/>
      <c r="AL1274" s="194"/>
      <c r="AM1274" s="189"/>
      <c r="AN1274" s="189"/>
      <c r="AO1274" s="190"/>
    </row>
    <row r="1275" spans="1:41" ht="18.75" hidden="1" customHeight="1">
      <c r="A1275" s="135" t="s">
        <v>196</v>
      </c>
      <c r="B1275" s="135" t="s">
        <v>196</v>
      </c>
      <c r="C1275" s="135" t="s">
        <v>196</v>
      </c>
      <c r="D1275" s="135" t="s">
        <v>196</v>
      </c>
      <c r="E1275" s="135" t="s">
        <v>196</v>
      </c>
      <c r="F1275" s="135" t="s">
        <v>196</v>
      </c>
      <c r="G1275" s="135" t="s">
        <v>196</v>
      </c>
      <c r="H1275" s="135" t="s">
        <v>132</v>
      </c>
      <c r="I1275" s="135" t="s">
        <v>196</v>
      </c>
      <c r="J1275" s="176"/>
      <c r="K1275" s="177"/>
      <c r="L1275" s="231" t="s">
        <v>513</v>
      </c>
      <c r="M1275" s="157" t="s">
        <v>98</v>
      </c>
      <c r="N1275" s="160" t="s">
        <v>484</v>
      </c>
      <c r="O1275" s="180"/>
      <c r="P1275" s="305"/>
      <c r="Q1275" s="201" t="s">
        <v>255</v>
      </c>
      <c r="R1275" s="182" t="s">
        <v>98</v>
      </c>
      <c r="S1275" s="183" t="s">
        <v>217</v>
      </c>
      <c r="T1275" s="183"/>
      <c r="U1275" s="186" t="s">
        <v>98</v>
      </c>
      <c r="V1275" s="183" t="s">
        <v>229</v>
      </c>
      <c r="W1275" s="183"/>
      <c r="X1275" s="186" t="s">
        <v>98</v>
      </c>
      <c r="Y1275" s="183" t="s">
        <v>230</v>
      </c>
      <c r="Z1275" s="187"/>
      <c r="AA1275" s="187"/>
      <c r="AB1275" s="187"/>
      <c r="AC1275" s="187"/>
      <c r="AD1275" s="202"/>
      <c r="AE1275" s="202"/>
      <c r="AF1275" s="202"/>
      <c r="AG1275" s="203"/>
      <c r="AH1275" s="194"/>
      <c r="AI1275" s="189"/>
      <c r="AJ1275" s="189"/>
      <c r="AK1275" s="190"/>
      <c r="AL1275" s="194"/>
      <c r="AM1275" s="189"/>
      <c r="AN1275" s="189"/>
      <c r="AO1275" s="190"/>
    </row>
    <row r="1276" spans="1:41" ht="18.75" hidden="1" customHeight="1">
      <c r="A1276" s="135" t="s">
        <v>196</v>
      </c>
      <c r="B1276" s="135" t="s">
        <v>196</v>
      </c>
      <c r="C1276" s="135" t="s">
        <v>196</v>
      </c>
      <c r="D1276" s="135" t="s">
        <v>196</v>
      </c>
      <c r="E1276" s="135" t="s">
        <v>196</v>
      </c>
      <c r="F1276" s="135" t="s">
        <v>196</v>
      </c>
      <c r="G1276" s="135" t="s">
        <v>196</v>
      </c>
      <c r="H1276" s="135" t="s">
        <v>132</v>
      </c>
      <c r="I1276" s="135" t="s">
        <v>196</v>
      </c>
      <c r="J1276" s="176"/>
      <c r="K1276" s="177"/>
      <c r="L1276" s="231" t="s">
        <v>517</v>
      </c>
      <c r="M1276" s="157" t="s">
        <v>98</v>
      </c>
      <c r="N1276" s="160" t="s">
        <v>514</v>
      </c>
      <c r="O1276" s="180"/>
      <c r="P1276" s="305"/>
      <c r="Q1276" s="240" t="s">
        <v>69</v>
      </c>
      <c r="R1276" s="182" t="s">
        <v>98</v>
      </c>
      <c r="S1276" s="183" t="s">
        <v>217</v>
      </c>
      <c r="T1276" s="183"/>
      <c r="U1276" s="186" t="s">
        <v>98</v>
      </c>
      <c r="V1276" s="183" t="s">
        <v>258</v>
      </c>
      <c r="W1276" s="183"/>
      <c r="X1276" s="186" t="s">
        <v>98</v>
      </c>
      <c r="Y1276" s="183" t="s">
        <v>235</v>
      </c>
      <c r="Z1276" s="204"/>
      <c r="AA1276" s="186" t="s">
        <v>98</v>
      </c>
      <c r="AB1276" s="183" t="s">
        <v>259</v>
      </c>
      <c r="AC1276" s="204"/>
      <c r="AD1276" s="204"/>
      <c r="AE1276" s="204"/>
      <c r="AF1276" s="204"/>
      <c r="AG1276" s="247"/>
      <c r="AH1276" s="194"/>
      <c r="AI1276" s="189"/>
      <c r="AJ1276" s="189"/>
      <c r="AK1276" s="190"/>
      <c r="AL1276" s="194"/>
      <c r="AM1276" s="189"/>
      <c r="AN1276" s="189"/>
      <c r="AO1276" s="190"/>
    </row>
    <row r="1277" spans="1:41" ht="18.75" hidden="1" customHeight="1">
      <c r="A1277" s="135" t="s">
        <v>196</v>
      </c>
      <c r="B1277" s="135" t="s">
        <v>196</v>
      </c>
      <c r="C1277" s="135" t="s">
        <v>196</v>
      </c>
      <c r="D1277" s="135" t="s">
        <v>196</v>
      </c>
      <c r="E1277" s="135" t="s">
        <v>196</v>
      </c>
      <c r="F1277" s="135" t="s">
        <v>196</v>
      </c>
      <c r="G1277" s="135" t="s">
        <v>196</v>
      </c>
      <c r="H1277" s="135" t="s">
        <v>132</v>
      </c>
      <c r="I1277" s="135" t="s">
        <v>196</v>
      </c>
      <c r="J1277" s="176"/>
      <c r="K1277" s="177"/>
      <c r="L1277" s="191"/>
      <c r="M1277" s="157" t="s">
        <v>98</v>
      </c>
      <c r="N1277" s="160" t="s">
        <v>515</v>
      </c>
      <c r="O1277" s="180"/>
      <c r="P1277" s="191"/>
      <c r="Q1277" s="1257" t="s">
        <v>260</v>
      </c>
      <c r="R1277" s="205" t="s">
        <v>98</v>
      </c>
      <c r="S1277" s="206" t="s">
        <v>217</v>
      </c>
      <c r="T1277" s="206"/>
      <c r="U1277" s="207"/>
      <c r="V1277" s="208"/>
      <c r="W1277" s="208"/>
      <c r="X1277" s="207"/>
      <c r="Y1277" s="208"/>
      <c r="Z1277" s="209"/>
      <c r="AA1277" s="207"/>
      <c r="AB1277" s="208"/>
      <c r="AC1277" s="209"/>
      <c r="AD1277" s="210" t="s">
        <v>98</v>
      </c>
      <c r="AE1277" s="206" t="s">
        <v>261</v>
      </c>
      <c r="AF1277" s="202"/>
      <c r="AG1277" s="203"/>
      <c r="AH1277" s="259"/>
      <c r="AI1277" s="259"/>
      <c r="AJ1277" s="259"/>
      <c r="AK1277" s="190"/>
      <c r="AL1277" s="194"/>
      <c r="AM1277" s="259"/>
      <c r="AN1277" s="259"/>
      <c r="AO1277" s="190"/>
    </row>
    <row r="1278" spans="1:41" ht="18.75" hidden="1" customHeight="1">
      <c r="A1278" s="135" t="s">
        <v>196</v>
      </c>
      <c r="B1278" s="135" t="s">
        <v>196</v>
      </c>
      <c r="C1278" s="135" t="s">
        <v>196</v>
      </c>
      <c r="D1278" s="135" t="s">
        <v>196</v>
      </c>
      <c r="E1278" s="135" t="s">
        <v>196</v>
      </c>
      <c r="F1278" s="135" t="s">
        <v>196</v>
      </c>
      <c r="G1278" s="135" t="s">
        <v>196</v>
      </c>
      <c r="H1278" s="135" t="s">
        <v>132</v>
      </c>
      <c r="I1278" s="135" t="s">
        <v>196</v>
      </c>
      <c r="J1278" s="296"/>
      <c r="K1278" s="177"/>
      <c r="L1278" s="297"/>
      <c r="M1278" s="261"/>
      <c r="N1278" s="261"/>
      <c r="O1278" s="180"/>
      <c r="P1278" s="191"/>
      <c r="Q1278" s="1257"/>
      <c r="R1278" s="157" t="s">
        <v>98</v>
      </c>
      <c r="S1278" s="258" t="s">
        <v>262</v>
      </c>
      <c r="T1278" s="258"/>
      <c r="U1278" s="260"/>
      <c r="V1278" s="260" t="s">
        <v>98</v>
      </c>
      <c r="W1278" s="258" t="s">
        <v>263</v>
      </c>
      <c r="X1278" s="260"/>
      <c r="Y1278" s="260"/>
      <c r="Z1278" s="260" t="s">
        <v>98</v>
      </c>
      <c r="AA1278" s="258" t="s">
        <v>264</v>
      </c>
      <c r="AB1278" s="261"/>
      <c r="AC1278" s="258"/>
      <c r="AD1278" s="260" t="s">
        <v>98</v>
      </c>
      <c r="AE1278" s="258" t="s">
        <v>265</v>
      </c>
      <c r="AF1278" s="262"/>
      <c r="AG1278" s="212"/>
      <c r="AH1278" s="259"/>
      <c r="AI1278" s="259"/>
      <c r="AJ1278" s="259"/>
      <c r="AK1278" s="190"/>
      <c r="AL1278" s="194"/>
      <c r="AM1278" s="259"/>
      <c r="AN1278" s="259"/>
      <c r="AO1278" s="190"/>
    </row>
    <row r="1279" spans="1:41" ht="18.75" hidden="1" customHeight="1">
      <c r="A1279" s="135" t="s">
        <v>196</v>
      </c>
      <c r="B1279" s="135" t="s">
        <v>196</v>
      </c>
      <c r="C1279" s="135" t="s">
        <v>196</v>
      </c>
      <c r="D1279" s="135" t="s">
        <v>196</v>
      </c>
      <c r="E1279" s="135" t="s">
        <v>196</v>
      </c>
      <c r="F1279" s="135" t="s">
        <v>196</v>
      </c>
      <c r="G1279" s="135" t="s">
        <v>196</v>
      </c>
      <c r="H1279" s="135" t="s">
        <v>132</v>
      </c>
      <c r="I1279" s="135" t="s">
        <v>196</v>
      </c>
      <c r="J1279" s="296"/>
      <c r="K1279" s="177"/>
      <c r="L1279" s="297"/>
      <c r="M1279" s="261"/>
      <c r="N1279" s="261"/>
      <c r="O1279" s="180"/>
      <c r="P1279" s="191"/>
      <c r="Q1279" s="1257"/>
      <c r="R1279" s="157" t="s">
        <v>98</v>
      </c>
      <c r="S1279" s="258" t="s">
        <v>266</v>
      </c>
      <c r="T1279" s="258"/>
      <c r="U1279" s="260"/>
      <c r="V1279" s="260" t="s">
        <v>98</v>
      </c>
      <c r="W1279" s="258" t="s">
        <v>267</v>
      </c>
      <c r="X1279" s="260"/>
      <c r="Y1279" s="260"/>
      <c r="Z1279" s="260" t="s">
        <v>98</v>
      </c>
      <c r="AA1279" s="258" t="s">
        <v>268</v>
      </c>
      <c r="AB1279" s="261"/>
      <c r="AC1279" s="258"/>
      <c r="AD1279" s="260" t="s">
        <v>98</v>
      </c>
      <c r="AE1279" s="258" t="s">
        <v>269</v>
      </c>
      <c r="AF1279" s="262"/>
      <c r="AG1279" s="212"/>
      <c r="AH1279" s="259"/>
      <c r="AI1279" s="259"/>
      <c r="AJ1279" s="259"/>
      <c r="AK1279" s="190"/>
      <c r="AL1279" s="194"/>
      <c r="AM1279" s="259"/>
      <c r="AN1279" s="259"/>
      <c r="AO1279" s="190"/>
    </row>
    <row r="1280" spans="1:41" ht="18.75" hidden="1" customHeight="1">
      <c r="A1280" s="135" t="s">
        <v>196</v>
      </c>
      <c r="B1280" s="135" t="s">
        <v>196</v>
      </c>
      <c r="C1280" s="135" t="s">
        <v>196</v>
      </c>
      <c r="D1280" s="135" t="s">
        <v>196</v>
      </c>
      <c r="E1280" s="135" t="s">
        <v>196</v>
      </c>
      <c r="F1280" s="135" t="s">
        <v>196</v>
      </c>
      <c r="G1280" s="135" t="s">
        <v>196</v>
      </c>
      <c r="H1280" s="135" t="s">
        <v>132</v>
      </c>
      <c r="I1280" s="135" t="s">
        <v>196</v>
      </c>
      <c r="J1280" s="176"/>
      <c r="K1280" s="177"/>
      <c r="L1280" s="178"/>
      <c r="M1280" s="261"/>
      <c r="N1280" s="160"/>
      <c r="O1280" s="180"/>
      <c r="P1280" s="191"/>
      <c r="Q1280" s="1257"/>
      <c r="R1280" s="157" t="s">
        <v>98</v>
      </c>
      <c r="S1280" s="258" t="s">
        <v>270</v>
      </c>
      <c r="T1280" s="258"/>
      <c r="U1280" s="260"/>
      <c r="V1280" s="260" t="s">
        <v>98</v>
      </c>
      <c r="W1280" s="258" t="s">
        <v>271</v>
      </c>
      <c r="X1280" s="260"/>
      <c r="Y1280" s="260"/>
      <c r="Z1280" s="260" t="s">
        <v>98</v>
      </c>
      <c r="AA1280" s="258" t="s">
        <v>272</v>
      </c>
      <c r="AB1280" s="261"/>
      <c r="AC1280" s="258"/>
      <c r="AD1280" s="260" t="s">
        <v>98</v>
      </c>
      <c r="AE1280" s="258" t="s">
        <v>273</v>
      </c>
      <c r="AF1280" s="262"/>
      <c r="AG1280" s="212"/>
      <c r="AH1280" s="259"/>
      <c r="AI1280" s="259"/>
      <c r="AJ1280" s="259"/>
      <c r="AK1280" s="190"/>
      <c r="AL1280" s="194"/>
      <c r="AM1280" s="259"/>
      <c r="AN1280" s="259"/>
      <c r="AO1280" s="190"/>
    </row>
    <row r="1281" spans="1:41" ht="18.75" hidden="1" customHeight="1">
      <c r="A1281" s="135" t="s">
        <v>196</v>
      </c>
      <c r="B1281" s="135" t="s">
        <v>196</v>
      </c>
      <c r="C1281" s="135" t="s">
        <v>196</v>
      </c>
      <c r="D1281" s="135" t="s">
        <v>196</v>
      </c>
      <c r="E1281" s="135" t="s">
        <v>196</v>
      </c>
      <c r="F1281" s="135" t="s">
        <v>196</v>
      </c>
      <c r="G1281" s="135" t="s">
        <v>196</v>
      </c>
      <c r="H1281" s="135" t="s">
        <v>132</v>
      </c>
      <c r="I1281" s="135" t="s">
        <v>196</v>
      </c>
      <c r="J1281" s="176"/>
      <c r="K1281" s="177"/>
      <c r="L1281" s="178"/>
      <c r="M1281" s="179"/>
      <c r="N1281" s="160"/>
      <c r="O1281" s="180"/>
      <c r="P1281" s="191"/>
      <c r="Q1281" s="1257"/>
      <c r="R1281" s="157" t="s">
        <v>98</v>
      </c>
      <c r="S1281" s="258" t="s">
        <v>274</v>
      </c>
      <c r="T1281" s="258"/>
      <c r="U1281" s="260"/>
      <c r="V1281" s="260" t="s">
        <v>98</v>
      </c>
      <c r="W1281" s="258" t="s">
        <v>275</v>
      </c>
      <c r="X1281" s="260"/>
      <c r="Y1281" s="260"/>
      <c r="Z1281" s="260" t="s">
        <v>98</v>
      </c>
      <c r="AA1281" s="258" t="s">
        <v>276</v>
      </c>
      <c r="AB1281" s="261"/>
      <c r="AC1281" s="258"/>
      <c r="AD1281" s="260" t="s">
        <v>98</v>
      </c>
      <c r="AE1281" s="258" t="s">
        <v>277</v>
      </c>
      <c r="AF1281" s="262"/>
      <c r="AG1281" s="212"/>
      <c r="AH1281" s="259"/>
      <c r="AI1281" s="259"/>
      <c r="AJ1281" s="259"/>
      <c r="AK1281" s="190"/>
      <c r="AL1281" s="194"/>
      <c r="AM1281" s="259"/>
      <c r="AN1281" s="259"/>
      <c r="AO1281" s="190"/>
    </row>
    <row r="1282" spans="1:41" ht="18.75" hidden="1" customHeight="1">
      <c r="A1282" s="155" t="s">
        <v>196</v>
      </c>
      <c r="B1282" s="155" t="s">
        <v>196</v>
      </c>
      <c r="C1282" s="155" t="s">
        <v>196</v>
      </c>
      <c r="D1282" s="155" t="s">
        <v>196</v>
      </c>
      <c r="E1282" s="155" t="s">
        <v>196</v>
      </c>
      <c r="F1282" s="155" t="s">
        <v>196</v>
      </c>
      <c r="G1282" s="155" t="s">
        <v>196</v>
      </c>
      <c r="H1282" s="155" t="s">
        <v>132</v>
      </c>
      <c r="I1282" s="155" t="s">
        <v>196</v>
      </c>
      <c r="J1282" s="213"/>
      <c r="K1282" s="214"/>
      <c r="L1282" s="215"/>
      <c r="M1282" s="216"/>
      <c r="N1282" s="217"/>
      <c r="O1282" s="218"/>
      <c r="P1282" s="219"/>
      <c r="Q1282" s="1313"/>
      <c r="R1282" s="220" t="s">
        <v>98</v>
      </c>
      <c r="S1282" s="221" t="s">
        <v>278</v>
      </c>
      <c r="T1282" s="221"/>
      <c r="U1282" s="222"/>
      <c r="V1282" s="222"/>
      <c r="W1282" s="221"/>
      <c r="X1282" s="222"/>
      <c r="Y1282" s="222"/>
      <c r="Z1282" s="222"/>
      <c r="AA1282" s="221"/>
      <c r="AB1282" s="223"/>
      <c r="AC1282" s="221"/>
      <c r="AD1282" s="222"/>
      <c r="AE1282" s="221"/>
      <c r="AF1282" s="224"/>
      <c r="AG1282" s="225"/>
      <c r="AH1282" s="226"/>
      <c r="AI1282" s="226"/>
      <c r="AJ1282" s="226"/>
      <c r="AK1282" s="227"/>
      <c r="AL1282" s="228"/>
      <c r="AM1282" s="226"/>
      <c r="AN1282" s="226"/>
      <c r="AO1282" s="227"/>
    </row>
    <row r="1283" spans="1:41" ht="18.75" hidden="1" customHeight="1">
      <c r="A1283" s="135" t="s">
        <v>196</v>
      </c>
      <c r="B1283" s="135" t="s">
        <v>196</v>
      </c>
      <c r="C1283" s="135" t="s">
        <v>196</v>
      </c>
      <c r="D1283" s="135" t="s">
        <v>196</v>
      </c>
      <c r="E1283" s="135" t="s">
        <v>196</v>
      </c>
      <c r="F1283" s="135" t="s">
        <v>196</v>
      </c>
      <c r="G1283" s="135" t="s">
        <v>196</v>
      </c>
      <c r="H1283" s="135" t="s">
        <v>196</v>
      </c>
      <c r="I1283" s="135" t="s">
        <v>132</v>
      </c>
      <c r="J1283" s="161"/>
      <c r="K1283" s="162"/>
      <c r="L1283" s="229"/>
      <c r="M1283" s="165"/>
      <c r="N1283" s="153"/>
      <c r="O1283" s="165"/>
      <c r="P1283" s="153"/>
      <c r="Q1283" s="304" t="s">
        <v>281</v>
      </c>
      <c r="R1283" s="167" t="s">
        <v>98</v>
      </c>
      <c r="S1283" s="168" t="s">
        <v>282</v>
      </c>
      <c r="T1283" s="172"/>
      <c r="U1283" s="169"/>
      <c r="V1283" s="170" t="s">
        <v>98</v>
      </c>
      <c r="W1283" s="168" t="s">
        <v>283</v>
      </c>
      <c r="X1283" s="235"/>
      <c r="Y1283" s="235"/>
      <c r="Z1283" s="235"/>
      <c r="AA1283" s="235"/>
      <c r="AB1283" s="235"/>
      <c r="AC1283" s="235"/>
      <c r="AD1283" s="235"/>
      <c r="AE1283" s="235"/>
      <c r="AF1283" s="235"/>
      <c r="AG1283" s="246"/>
      <c r="AH1283" s="174" t="s">
        <v>98</v>
      </c>
      <c r="AI1283" s="151" t="s">
        <v>220</v>
      </c>
      <c r="AJ1283" s="151"/>
      <c r="AK1283" s="175"/>
      <c r="AL1283" s="174" t="s">
        <v>98</v>
      </c>
      <c r="AM1283" s="151" t="s">
        <v>220</v>
      </c>
      <c r="AN1283" s="151"/>
      <c r="AO1283" s="175"/>
    </row>
    <row r="1284" spans="1:41" ht="18.75" hidden="1" customHeight="1">
      <c r="A1284" s="135" t="s">
        <v>196</v>
      </c>
      <c r="B1284" s="135" t="s">
        <v>196</v>
      </c>
      <c r="C1284" s="135" t="s">
        <v>196</v>
      </c>
      <c r="D1284" s="135" t="s">
        <v>196</v>
      </c>
      <c r="E1284" s="135" t="s">
        <v>196</v>
      </c>
      <c r="F1284" s="135" t="s">
        <v>196</v>
      </c>
      <c r="G1284" s="135" t="s">
        <v>196</v>
      </c>
      <c r="H1284" s="135" t="s">
        <v>196</v>
      </c>
      <c r="I1284" s="135" t="s">
        <v>132</v>
      </c>
      <c r="J1284" s="176"/>
      <c r="K1284" s="177"/>
      <c r="L1284" s="231"/>
      <c r="M1284" s="180"/>
      <c r="N1284" s="160"/>
      <c r="O1284" s="180"/>
      <c r="P1284" s="160"/>
      <c r="Q1284" s="1334" t="s">
        <v>216</v>
      </c>
      <c r="R1284" s="205" t="s">
        <v>98</v>
      </c>
      <c r="S1284" s="206" t="s">
        <v>217</v>
      </c>
      <c r="T1284" s="206"/>
      <c r="U1284" s="249"/>
      <c r="V1284" s="210" t="s">
        <v>98</v>
      </c>
      <c r="W1284" s="206" t="s">
        <v>218</v>
      </c>
      <c r="X1284" s="206"/>
      <c r="Y1284" s="249"/>
      <c r="Z1284" s="210" t="s">
        <v>98</v>
      </c>
      <c r="AA1284" s="241" t="s">
        <v>219</v>
      </c>
      <c r="AB1284" s="241"/>
      <c r="AC1284" s="241"/>
      <c r="AD1284" s="241"/>
      <c r="AE1284" s="241"/>
      <c r="AF1284" s="241"/>
      <c r="AG1284" s="242"/>
      <c r="AH1284" s="157" t="s">
        <v>98</v>
      </c>
      <c r="AI1284" s="258" t="s">
        <v>224</v>
      </c>
      <c r="AJ1284" s="259"/>
      <c r="AK1284" s="190"/>
      <c r="AL1284" s="157" t="s">
        <v>98</v>
      </c>
      <c r="AM1284" s="258" t="s">
        <v>224</v>
      </c>
      <c r="AN1284" s="259"/>
      <c r="AO1284" s="190"/>
    </row>
    <row r="1285" spans="1:41" ht="18.75" hidden="1" customHeight="1">
      <c r="A1285" s="135" t="s">
        <v>196</v>
      </c>
      <c r="B1285" s="135" t="s">
        <v>196</v>
      </c>
      <c r="C1285" s="135" t="s">
        <v>196</v>
      </c>
      <c r="D1285" s="135" t="s">
        <v>196</v>
      </c>
      <c r="E1285" s="135" t="s">
        <v>196</v>
      </c>
      <c r="F1285" s="135" t="s">
        <v>196</v>
      </c>
      <c r="G1285" s="135" t="s">
        <v>196</v>
      </c>
      <c r="H1285" s="135" t="s">
        <v>196</v>
      </c>
      <c r="I1285" s="135" t="s">
        <v>132</v>
      </c>
      <c r="J1285" s="176"/>
      <c r="K1285" s="177"/>
      <c r="L1285" s="231"/>
      <c r="M1285" s="180"/>
      <c r="N1285" s="160"/>
      <c r="O1285" s="180"/>
      <c r="P1285" s="160"/>
      <c r="Q1285" s="1334"/>
      <c r="R1285" s="237" t="s">
        <v>98</v>
      </c>
      <c r="S1285" s="199" t="s">
        <v>518</v>
      </c>
      <c r="T1285" s="199"/>
      <c r="U1285" s="238"/>
      <c r="V1285" s="238"/>
      <c r="W1285" s="238"/>
      <c r="X1285" s="238"/>
      <c r="Y1285" s="238"/>
      <c r="Z1285" s="238"/>
      <c r="AA1285" s="238"/>
      <c r="AB1285" s="238"/>
      <c r="AC1285" s="238"/>
      <c r="AD1285" s="238"/>
      <c r="AE1285" s="238"/>
      <c r="AF1285" s="238"/>
      <c r="AG1285" s="272"/>
      <c r="AH1285" s="194"/>
      <c r="AI1285" s="259"/>
      <c r="AJ1285" s="259"/>
      <c r="AK1285" s="190"/>
      <c r="AL1285" s="194"/>
      <c r="AM1285" s="259"/>
      <c r="AN1285" s="259"/>
      <c r="AO1285" s="190"/>
    </row>
    <row r="1286" spans="1:41" ht="18.75" hidden="1" customHeight="1">
      <c r="A1286" s="135" t="s">
        <v>196</v>
      </c>
      <c r="B1286" s="135" t="s">
        <v>196</v>
      </c>
      <c r="C1286" s="135" t="s">
        <v>196</v>
      </c>
      <c r="D1286" s="135" t="s">
        <v>196</v>
      </c>
      <c r="E1286" s="135" t="s">
        <v>196</v>
      </c>
      <c r="F1286" s="135" t="s">
        <v>196</v>
      </c>
      <c r="G1286" s="135" t="s">
        <v>196</v>
      </c>
      <c r="H1286" s="135" t="s">
        <v>196</v>
      </c>
      <c r="I1286" s="135" t="s">
        <v>132</v>
      </c>
      <c r="J1286" s="176"/>
      <c r="K1286" s="177"/>
      <c r="L1286" s="231"/>
      <c r="M1286" s="180"/>
      <c r="N1286" s="160"/>
      <c r="O1286" s="180"/>
      <c r="P1286" s="160"/>
      <c r="Q1286" s="240" t="s">
        <v>24</v>
      </c>
      <c r="R1286" s="182" t="s">
        <v>98</v>
      </c>
      <c r="S1286" s="183" t="s">
        <v>285</v>
      </c>
      <c r="T1286" s="184"/>
      <c r="U1286" s="185"/>
      <c r="V1286" s="186" t="s">
        <v>98</v>
      </c>
      <c r="W1286" s="183" t="s">
        <v>286</v>
      </c>
      <c r="X1286" s="187"/>
      <c r="Y1286" s="187"/>
      <c r="Z1286" s="187"/>
      <c r="AA1286" s="187"/>
      <c r="AB1286" s="187"/>
      <c r="AC1286" s="187"/>
      <c r="AD1286" s="187"/>
      <c r="AE1286" s="187"/>
      <c r="AF1286" s="187"/>
      <c r="AG1286" s="193"/>
      <c r="AH1286" s="194"/>
      <c r="AI1286" s="259"/>
      <c r="AJ1286" s="259"/>
      <c r="AK1286" s="190"/>
      <c r="AL1286" s="194"/>
      <c r="AM1286" s="259"/>
      <c r="AN1286" s="259"/>
      <c r="AO1286" s="190"/>
    </row>
    <row r="1287" spans="1:41" ht="18.75" hidden="1" customHeight="1">
      <c r="A1287" s="135" t="s">
        <v>196</v>
      </c>
      <c r="B1287" s="135" t="s">
        <v>196</v>
      </c>
      <c r="C1287" s="135" t="s">
        <v>196</v>
      </c>
      <c r="D1287" s="135" t="s">
        <v>196</v>
      </c>
      <c r="E1287" s="135" t="s">
        <v>196</v>
      </c>
      <c r="F1287" s="135" t="s">
        <v>196</v>
      </c>
      <c r="G1287" s="135" t="s">
        <v>196</v>
      </c>
      <c r="H1287" s="135" t="s">
        <v>196</v>
      </c>
      <c r="I1287" s="135" t="s">
        <v>132</v>
      </c>
      <c r="J1287" s="176"/>
      <c r="K1287" s="177"/>
      <c r="L1287" s="231"/>
      <c r="M1287" s="180"/>
      <c r="N1287" s="160"/>
      <c r="O1287" s="180"/>
      <c r="P1287" s="160"/>
      <c r="Q1287" s="181" t="s">
        <v>221</v>
      </c>
      <c r="R1287" s="182" t="s">
        <v>98</v>
      </c>
      <c r="S1287" s="183" t="s">
        <v>222</v>
      </c>
      <c r="T1287" s="184"/>
      <c r="U1287" s="185"/>
      <c r="V1287" s="186" t="s">
        <v>98</v>
      </c>
      <c r="W1287" s="183" t="s">
        <v>223</v>
      </c>
      <c r="X1287" s="187"/>
      <c r="Y1287" s="187"/>
      <c r="Z1287" s="184"/>
      <c r="AA1287" s="184"/>
      <c r="AB1287" s="184"/>
      <c r="AC1287" s="184"/>
      <c r="AD1287" s="184"/>
      <c r="AE1287" s="184"/>
      <c r="AF1287" s="184"/>
      <c r="AG1287" s="197"/>
      <c r="AH1287" s="194"/>
      <c r="AI1287" s="189"/>
      <c r="AJ1287" s="189"/>
      <c r="AK1287" s="190"/>
      <c r="AL1287" s="194"/>
      <c r="AM1287" s="189"/>
      <c r="AN1287" s="189"/>
      <c r="AO1287" s="190"/>
    </row>
    <row r="1288" spans="1:41" ht="18.75" hidden="1" customHeight="1">
      <c r="A1288" s="135" t="s">
        <v>196</v>
      </c>
      <c r="B1288" s="135" t="s">
        <v>196</v>
      </c>
      <c r="C1288" s="135" t="s">
        <v>196</v>
      </c>
      <c r="D1288" s="135" t="s">
        <v>196</v>
      </c>
      <c r="E1288" s="135" t="s">
        <v>196</v>
      </c>
      <c r="F1288" s="135" t="s">
        <v>196</v>
      </c>
      <c r="G1288" s="135" t="s">
        <v>196</v>
      </c>
      <c r="H1288" s="135" t="s">
        <v>196</v>
      </c>
      <c r="I1288" s="135" t="s">
        <v>132</v>
      </c>
      <c r="J1288" s="176"/>
      <c r="K1288" s="177"/>
      <c r="L1288" s="231"/>
      <c r="M1288" s="180"/>
      <c r="N1288" s="160"/>
      <c r="O1288" s="180"/>
      <c r="P1288" s="160"/>
      <c r="Q1288" s="198" t="s">
        <v>288</v>
      </c>
      <c r="R1288" s="182" t="s">
        <v>98</v>
      </c>
      <c r="S1288" s="183" t="s">
        <v>222</v>
      </c>
      <c r="T1288" s="184"/>
      <c r="U1288" s="185"/>
      <c r="V1288" s="186" t="s">
        <v>98</v>
      </c>
      <c r="W1288" s="183" t="s">
        <v>223</v>
      </c>
      <c r="X1288" s="187"/>
      <c r="Y1288" s="187"/>
      <c r="Z1288" s="184"/>
      <c r="AA1288" s="184"/>
      <c r="AB1288" s="184"/>
      <c r="AC1288" s="184"/>
      <c r="AD1288" s="184"/>
      <c r="AE1288" s="184"/>
      <c r="AF1288" s="184"/>
      <c r="AG1288" s="197"/>
      <c r="AH1288" s="194"/>
      <c r="AI1288" s="189"/>
      <c r="AJ1288" s="189"/>
      <c r="AK1288" s="190"/>
      <c r="AL1288" s="194"/>
      <c r="AM1288" s="189"/>
      <c r="AN1288" s="189"/>
      <c r="AO1288" s="190"/>
    </row>
    <row r="1289" spans="1:41" ht="19.5" hidden="1" customHeight="1">
      <c r="A1289" s="135" t="s">
        <v>196</v>
      </c>
      <c r="B1289" s="135" t="s">
        <v>196</v>
      </c>
      <c r="C1289" s="135" t="s">
        <v>196</v>
      </c>
      <c r="D1289" s="135" t="s">
        <v>196</v>
      </c>
      <c r="E1289" s="135" t="s">
        <v>196</v>
      </c>
      <c r="F1289" s="135" t="s">
        <v>196</v>
      </c>
      <c r="G1289" s="135" t="s">
        <v>196</v>
      </c>
      <c r="H1289" s="135" t="s">
        <v>196</v>
      </c>
      <c r="I1289" s="135" t="s">
        <v>132</v>
      </c>
      <c r="J1289" s="176"/>
      <c r="K1289" s="177"/>
      <c r="L1289" s="178"/>
      <c r="M1289" s="179"/>
      <c r="N1289" s="160"/>
      <c r="O1289" s="180"/>
      <c r="P1289" s="191"/>
      <c r="Q1289" s="192" t="s">
        <v>225</v>
      </c>
      <c r="R1289" s="182" t="s">
        <v>98</v>
      </c>
      <c r="S1289" s="183" t="s">
        <v>222</v>
      </c>
      <c r="T1289" s="184"/>
      <c r="U1289" s="185"/>
      <c r="V1289" s="186" t="s">
        <v>98</v>
      </c>
      <c r="W1289" s="183" t="s">
        <v>226</v>
      </c>
      <c r="X1289" s="186"/>
      <c r="Y1289" s="183"/>
      <c r="Z1289" s="187"/>
      <c r="AA1289" s="187"/>
      <c r="AB1289" s="187"/>
      <c r="AC1289" s="187"/>
      <c r="AD1289" s="187"/>
      <c r="AE1289" s="187"/>
      <c r="AF1289" s="187"/>
      <c r="AG1289" s="193"/>
      <c r="AH1289" s="189"/>
      <c r="AI1289" s="189"/>
      <c r="AJ1289" s="189"/>
      <c r="AK1289" s="190"/>
      <c r="AL1289" s="194"/>
      <c r="AM1289" s="189"/>
      <c r="AN1289" s="189"/>
      <c r="AO1289" s="190"/>
    </row>
    <row r="1290" spans="1:41" ht="19.5" hidden="1" customHeight="1">
      <c r="A1290" s="135" t="s">
        <v>196</v>
      </c>
      <c r="B1290" s="135" t="s">
        <v>196</v>
      </c>
      <c r="C1290" s="135" t="s">
        <v>196</v>
      </c>
      <c r="D1290" s="135" t="s">
        <v>196</v>
      </c>
      <c r="E1290" s="135" t="s">
        <v>196</v>
      </c>
      <c r="F1290" s="135" t="s">
        <v>196</v>
      </c>
      <c r="G1290" s="135" t="s">
        <v>196</v>
      </c>
      <c r="H1290" s="135" t="s">
        <v>196</v>
      </c>
      <c r="I1290" s="135" t="s">
        <v>132</v>
      </c>
      <c r="J1290" s="176"/>
      <c r="K1290" s="177"/>
      <c r="L1290" s="178"/>
      <c r="M1290" s="179"/>
      <c r="N1290" s="160"/>
      <c r="O1290" s="180"/>
      <c r="P1290" s="191"/>
      <c r="Q1290" s="192" t="s">
        <v>227</v>
      </c>
      <c r="R1290" s="182" t="s">
        <v>98</v>
      </c>
      <c r="S1290" s="183" t="s">
        <v>222</v>
      </c>
      <c r="T1290" s="184"/>
      <c r="U1290" s="185"/>
      <c r="V1290" s="186" t="s">
        <v>98</v>
      </c>
      <c r="W1290" s="183" t="s">
        <v>226</v>
      </c>
      <c r="X1290" s="186"/>
      <c r="Y1290" s="183"/>
      <c r="Z1290" s="187"/>
      <c r="AA1290" s="187"/>
      <c r="AB1290" s="187"/>
      <c r="AC1290" s="187"/>
      <c r="AD1290" s="187"/>
      <c r="AE1290" s="187"/>
      <c r="AF1290" s="187"/>
      <c r="AG1290" s="193"/>
      <c r="AH1290" s="189"/>
      <c r="AI1290" s="189"/>
      <c r="AJ1290" s="189"/>
      <c r="AK1290" s="190"/>
      <c r="AL1290" s="194"/>
      <c r="AM1290" s="189"/>
      <c r="AN1290" s="189"/>
      <c r="AO1290" s="190"/>
    </row>
    <row r="1291" spans="1:41" ht="18.75" hidden="1" customHeight="1">
      <c r="A1291" s="135" t="s">
        <v>196</v>
      </c>
      <c r="B1291" s="135" t="s">
        <v>196</v>
      </c>
      <c r="C1291" s="135" t="s">
        <v>196</v>
      </c>
      <c r="D1291" s="135" t="s">
        <v>196</v>
      </c>
      <c r="E1291" s="135" t="s">
        <v>196</v>
      </c>
      <c r="F1291" s="135" t="s">
        <v>196</v>
      </c>
      <c r="G1291" s="135" t="s">
        <v>196</v>
      </c>
      <c r="H1291" s="135" t="s">
        <v>196</v>
      </c>
      <c r="I1291" s="135" t="s">
        <v>132</v>
      </c>
      <c r="J1291" s="176"/>
      <c r="K1291" s="177"/>
      <c r="L1291" s="231"/>
      <c r="M1291" s="180"/>
      <c r="N1291" s="160"/>
      <c r="O1291" s="180"/>
      <c r="P1291" s="160"/>
      <c r="Q1291" s="1257" t="s">
        <v>289</v>
      </c>
      <c r="R1291" s="1335" t="s">
        <v>98</v>
      </c>
      <c r="S1291" s="1282" t="s">
        <v>217</v>
      </c>
      <c r="T1291" s="1282"/>
      <c r="U1291" s="1335" t="s">
        <v>98</v>
      </c>
      <c r="V1291" s="1282" t="s">
        <v>232</v>
      </c>
      <c r="W1291" s="1282"/>
      <c r="X1291" s="206"/>
      <c r="Y1291" s="206"/>
      <c r="Z1291" s="206"/>
      <c r="AA1291" s="206"/>
      <c r="AB1291" s="206"/>
      <c r="AC1291" s="206"/>
      <c r="AD1291" s="206"/>
      <c r="AE1291" s="206"/>
      <c r="AF1291" s="206"/>
      <c r="AG1291" s="251"/>
      <c r="AH1291" s="194"/>
      <c r="AI1291" s="189"/>
      <c r="AJ1291" s="189"/>
      <c r="AK1291" s="190"/>
      <c r="AL1291" s="194"/>
      <c r="AM1291" s="189"/>
      <c r="AN1291" s="189"/>
      <c r="AO1291" s="190"/>
    </row>
    <row r="1292" spans="1:41" ht="18.75" hidden="1" customHeight="1">
      <c r="A1292" s="135" t="s">
        <v>196</v>
      </c>
      <c r="B1292" s="135" t="s">
        <v>196</v>
      </c>
      <c r="C1292" s="135" t="s">
        <v>196</v>
      </c>
      <c r="D1292" s="135" t="s">
        <v>196</v>
      </c>
      <c r="E1292" s="135" t="s">
        <v>196</v>
      </c>
      <c r="F1292" s="135" t="s">
        <v>196</v>
      </c>
      <c r="G1292" s="135" t="s">
        <v>196</v>
      </c>
      <c r="H1292" s="135" t="s">
        <v>196</v>
      </c>
      <c r="I1292" s="135" t="s">
        <v>132</v>
      </c>
      <c r="J1292" s="176"/>
      <c r="K1292" s="177"/>
      <c r="L1292" s="231"/>
      <c r="M1292" s="180"/>
      <c r="N1292" s="160"/>
      <c r="O1292" s="180"/>
      <c r="P1292" s="160"/>
      <c r="Q1292" s="1257"/>
      <c r="R1292" s="1335"/>
      <c r="S1292" s="1282"/>
      <c r="T1292" s="1282"/>
      <c r="U1292" s="1335"/>
      <c r="V1292" s="1282"/>
      <c r="W1292" s="1282"/>
      <c r="X1292" s="199"/>
      <c r="Y1292" s="199"/>
      <c r="Z1292" s="199"/>
      <c r="AA1292" s="199"/>
      <c r="AB1292" s="199"/>
      <c r="AC1292" s="199"/>
      <c r="AD1292" s="199"/>
      <c r="AE1292" s="199"/>
      <c r="AF1292" s="199"/>
      <c r="AG1292" s="252"/>
      <c r="AH1292" s="194"/>
      <c r="AI1292" s="189"/>
      <c r="AJ1292" s="189"/>
      <c r="AK1292" s="190"/>
      <c r="AL1292" s="194"/>
      <c r="AM1292" s="189"/>
      <c r="AN1292" s="189"/>
      <c r="AO1292" s="190"/>
    </row>
    <row r="1293" spans="1:41" ht="18.75" hidden="1" customHeight="1">
      <c r="A1293" s="135" t="s">
        <v>196</v>
      </c>
      <c r="B1293" s="135" t="s">
        <v>196</v>
      </c>
      <c r="C1293" s="135" t="s">
        <v>196</v>
      </c>
      <c r="D1293" s="135" t="s">
        <v>196</v>
      </c>
      <c r="E1293" s="135" t="s">
        <v>196</v>
      </c>
      <c r="F1293" s="135" t="s">
        <v>196</v>
      </c>
      <c r="G1293" s="135" t="s">
        <v>196</v>
      </c>
      <c r="H1293" s="135" t="s">
        <v>196</v>
      </c>
      <c r="I1293" s="135" t="s">
        <v>132</v>
      </c>
      <c r="J1293" s="176"/>
      <c r="K1293" s="177"/>
      <c r="L1293" s="231"/>
      <c r="M1293" s="180"/>
      <c r="N1293" s="160"/>
      <c r="O1293" s="180"/>
      <c r="P1293" s="160"/>
      <c r="Q1293" s="240" t="s">
        <v>290</v>
      </c>
      <c r="R1293" s="182" t="s">
        <v>98</v>
      </c>
      <c r="S1293" s="183" t="s">
        <v>217</v>
      </c>
      <c r="T1293" s="184"/>
      <c r="U1293" s="186" t="s">
        <v>98</v>
      </c>
      <c r="V1293" s="183" t="s">
        <v>232</v>
      </c>
      <c r="W1293" s="204"/>
      <c r="X1293" s="204"/>
      <c r="Y1293" s="204"/>
      <c r="Z1293" s="204"/>
      <c r="AA1293" s="204"/>
      <c r="AB1293" s="204"/>
      <c r="AC1293" s="204"/>
      <c r="AD1293" s="204"/>
      <c r="AE1293" s="204"/>
      <c r="AF1293" s="204"/>
      <c r="AG1293" s="247"/>
      <c r="AH1293" s="194"/>
      <c r="AI1293" s="189"/>
      <c r="AJ1293" s="189"/>
      <c r="AK1293" s="190"/>
      <c r="AL1293" s="194"/>
      <c r="AM1293" s="189"/>
      <c r="AN1293" s="189"/>
      <c r="AO1293" s="190"/>
    </row>
    <row r="1294" spans="1:41" ht="18.75" hidden="1" customHeight="1">
      <c r="A1294" s="135" t="s">
        <v>196</v>
      </c>
      <c r="B1294" s="135" t="s">
        <v>196</v>
      </c>
      <c r="C1294" s="135" t="s">
        <v>196</v>
      </c>
      <c r="D1294" s="135" t="s">
        <v>196</v>
      </c>
      <c r="E1294" s="135" t="s">
        <v>196</v>
      </c>
      <c r="F1294" s="135" t="s">
        <v>196</v>
      </c>
      <c r="G1294" s="135" t="s">
        <v>196</v>
      </c>
      <c r="H1294" s="135" t="s">
        <v>196</v>
      </c>
      <c r="I1294" s="135" t="s">
        <v>132</v>
      </c>
      <c r="J1294" s="176"/>
      <c r="K1294" s="177"/>
      <c r="L1294" s="231"/>
      <c r="M1294" s="180"/>
      <c r="N1294" s="160"/>
      <c r="O1294" s="180"/>
      <c r="P1294" s="160"/>
      <c r="Q1294" s="1257" t="s">
        <v>291</v>
      </c>
      <c r="R1294" s="1335" t="s">
        <v>98</v>
      </c>
      <c r="S1294" s="1282" t="s">
        <v>217</v>
      </c>
      <c r="T1294" s="1282"/>
      <c r="U1294" s="1335" t="s">
        <v>98</v>
      </c>
      <c r="V1294" s="1282" t="s">
        <v>232</v>
      </c>
      <c r="W1294" s="1282"/>
      <c r="X1294" s="206"/>
      <c r="Y1294" s="206"/>
      <c r="Z1294" s="206"/>
      <c r="AA1294" s="206"/>
      <c r="AB1294" s="206"/>
      <c r="AC1294" s="206"/>
      <c r="AD1294" s="206"/>
      <c r="AE1294" s="206"/>
      <c r="AF1294" s="206"/>
      <c r="AG1294" s="251"/>
      <c r="AH1294" s="194"/>
      <c r="AI1294" s="189"/>
      <c r="AJ1294" s="189"/>
      <c r="AK1294" s="190"/>
      <c r="AL1294" s="194"/>
      <c r="AM1294" s="189"/>
      <c r="AN1294" s="189"/>
      <c r="AO1294" s="190"/>
    </row>
    <row r="1295" spans="1:41" ht="18.75" hidden="1" customHeight="1">
      <c r="A1295" s="135" t="s">
        <v>196</v>
      </c>
      <c r="B1295" s="135" t="s">
        <v>196</v>
      </c>
      <c r="C1295" s="135" t="s">
        <v>196</v>
      </c>
      <c r="D1295" s="135" t="s">
        <v>196</v>
      </c>
      <c r="E1295" s="135" t="s">
        <v>196</v>
      </c>
      <c r="F1295" s="135" t="s">
        <v>196</v>
      </c>
      <c r="G1295" s="135" t="s">
        <v>196</v>
      </c>
      <c r="H1295" s="135" t="s">
        <v>196</v>
      </c>
      <c r="I1295" s="135" t="s">
        <v>132</v>
      </c>
      <c r="J1295" s="176"/>
      <c r="K1295" s="177"/>
      <c r="L1295" s="231"/>
      <c r="M1295" s="180"/>
      <c r="N1295" s="160"/>
      <c r="O1295" s="180"/>
      <c r="P1295" s="160"/>
      <c r="Q1295" s="1257"/>
      <c r="R1295" s="1335"/>
      <c r="S1295" s="1282"/>
      <c r="T1295" s="1282"/>
      <c r="U1295" s="1335"/>
      <c r="V1295" s="1282"/>
      <c r="W1295" s="1282"/>
      <c r="X1295" s="199"/>
      <c r="Y1295" s="199"/>
      <c r="Z1295" s="199"/>
      <c r="AA1295" s="199"/>
      <c r="AB1295" s="199"/>
      <c r="AC1295" s="199"/>
      <c r="AD1295" s="199"/>
      <c r="AE1295" s="199"/>
      <c r="AF1295" s="199"/>
      <c r="AG1295" s="252"/>
      <c r="AH1295" s="194"/>
      <c r="AI1295" s="189"/>
      <c r="AJ1295" s="189"/>
      <c r="AK1295" s="190"/>
      <c r="AL1295" s="194"/>
      <c r="AM1295" s="189"/>
      <c r="AN1295" s="189"/>
      <c r="AO1295" s="190"/>
    </row>
    <row r="1296" spans="1:41" ht="18.75" hidden="1" customHeight="1">
      <c r="A1296" s="135" t="s">
        <v>196</v>
      </c>
      <c r="B1296" s="135" t="s">
        <v>196</v>
      </c>
      <c r="C1296" s="135" t="s">
        <v>196</v>
      </c>
      <c r="D1296" s="135" t="s">
        <v>196</v>
      </c>
      <c r="E1296" s="135" t="s">
        <v>196</v>
      </c>
      <c r="F1296" s="135" t="s">
        <v>196</v>
      </c>
      <c r="G1296" s="135" t="s">
        <v>196</v>
      </c>
      <c r="H1296" s="135" t="s">
        <v>196</v>
      </c>
      <c r="I1296" s="135" t="s">
        <v>132</v>
      </c>
      <c r="J1296" s="176"/>
      <c r="K1296" s="177"/>
      <c r="L1296" s="231"/>
      <c r="M1296" s="180"/>
      <c r="N1296" s="160"/>
      <c r="O1296" s="180"/>
      <c r="P1296" s="160"/>
      <c r="Q1296" s="240" t="s">
        <v>292</v>
      </c>
      <c r="R1296" s="182" t="s">
        <v>98</v>
      </c>
      <c r="S1296" s="183" t="s">
        <v>217</v>
      </c>
      <c r="T1296" s="184"/>
      <c r="U1296" s="186" t="s">
        <v>98</v>
      </c>
      <c r="V1296" s="183" t="s">
        <v>232</v>
      </c>
      <c r="W1296" s="204"/>
      <c r="X1296" s="204"/>
      <c r="Y1296" s="204"/>
      <c r="Z1296" s="204"/>
      <c r="AA1296" s="204"/>
      <c r="AB1296" s="204"/>
      <c r="AC1296" s="204"/>
      <c r="AD1296" s="204"/>
      <c r="AE1296" s="204"/>
      <c r="AF1296" s="204"/>
      <c r="AG1296" s="247"/>
      <c r="AH1296" s="194"/>
      <c r="AI1296" s="189"/>
      <c r="AJ1296" s="189"/>
      <c r="AK1296" s="190"/>
      <c r="AL1296" s="194"/>
      <c r="AM1296" s="189"/>
      <c r="AN1296" s="189"/>
      <c r="AO1296" s="190"/>
    </row>
    <row r="1297" spans="1:41" ht="18.75" hidden="1" customHeight="1">
      <c r="A1297" s="135" t="s">
        <v>196</v>
      </c>
      <c r="B1297" s="135" t="s">
        <v>196</v>
      </c>
      <c r="C1297" s="135" t="s">
        <v>196</v>
      </c>
      <c r="D1297" s="135" t="s">
        <v>196</v>
      </c>
      <c r="E1297" s="135" t="s">
        <v>196</v>
      </c>
      <c r="F1297" s="135" t="s">
        <v>196</v>
      </c>
      <c r="G1297" s="135" t="s">
        <v>196</v>
      </c>
      <c r="H1297" s="135" t="s">
        <v>196</v>
      </c>
      <c r="I1297" s="135" t="s">
        <v>132</v>
      </c>
      <c r="J1297" s="176"/>
      <c r="K1297" s="177"/>
      <c r="L1297" s="231"/>
      <c r="M1297" s="180"/>
      <c r="N1297" s="160"/>
      <c r="O1297" s="180"/>
      <c r="P1297" s="160"/>
      <c r="Q1297" s="240" t="s">
        <v>293</v>
      </c>
      <c r="R1297" s="182" t="s">
        <v>98</v>
      </c>
      <c r="S1297" s="183" t="s">
        <v>217</v>
      </c>
      <c r="T1297" s="184"/>
      <c r="U1297" s="186" t="s">
        <v>98</v>
      </c>
      <c r="V1297" s="183" t="s">
        <v>232</v>
      </c>
      <c r="W1297" s="204"/>
      <c r="X1297" s="204"/>
      <c r="Y1297" s="204"/>
      <c r="Z1297" s="204"/>
      <c r="AA1297" s="204"/>
      <c r="AB1297" s="204"/>
      <c r="AC1297" s="204"/>
      <c r="AD1297" s="204"/>
      <c r="AE1297" s="204"/>
      <c r="AF1297" s="204"/>
      <c r="AG1297" s="247"/>
      <c r="AH1297" s="194"/>
      <c r="AI1297" s="189"/>
      <c r="AJ1297" s="189"/>
      <c r="AK1297" s="190"/>
      <c r="AL1297" s="194"/>
      <c r="AM1297" s="189"/>
      <c r="AN1297" s="189"/>
      <c r="AO1297" s="190"/>
    </row>
    <row r="1298" spans="1:41" ht="18.75" hidden="1" customHeight="1">
      <c r="A1298" s="135" t="s">
        <v>196</v>
      </c>
      <c r="B1298" s="135" t="s">
        <v>196</v>
      </c>
      <c r="C1298" s="135" t="s">
        <v>196</v>
      </c>
      <c r="D1298" s="135" t="s">
        <v>196</v>
      </c>
      <c r="E1298" s="135" t="s">
        <v>196</v>
      </c>
      <c r="F1298" s="135" t="s">
        <v>196</v>
      </c>
      <c r="G1298" s="135" t="s">
        <v>196</v>
      </c>
      <c r="H1298" s="135" t="s">
        <v>196</v>
      </c>
      <c r="I1298" s="135" t="s">
        <v>132</v>
      </c>
      <c r="J1298" s="176"/>
      <c r="K1298" s="177"/>
      <c r="L1298" s="231"/>
      <c r="M1298" s="180"/>
      <c r="N1298" s="160"/>
      <c r="O1298" s="180"/>
      <c r="P1298" s="160"/>
      <c r="Q1298" s="240" t="s">
        <v>99</v>
      </c>
      <c r="R1298" s="205" t="s">
        <v>98</v>
      </c>
      <c r="S1298" s="183" t="s">
        <v>217</v>
      </c>
      <c r="T1298" s="183"/>
      <c r="U1298" s="186" t="s">
        <v>98</v>
      </c>
      <c r="V1298" s="183" t="s">
        <v>294</v>
      </c>
      <c r="W1298" s="183"/>
      <c r="X1298" s="184"/>
      <c r="Y1298" s="184"/>
      <c r="Z1298" s="186" t="s">
        <v>98</v>
      </c>
      <c r="AA1298" s="183" t="s">
        <v>295</v>
      </c>
      <c r="AB1298" s="183"/>
      <c r="AC1298" s="184"/>
      <c r="AD1298" s="184"/>
      <c r="AE1298" s="184"/>
      <c r="AF1298" s="184"/>
      <c r="AG1298" s="197"/>
      <c r="AH1298" s="194"/>
      <c r="AI1298" s="189"/>
      <c r="AJ1298" s="189"/>
      <c r="AK1298" s="190"/>
      <c r="AL1298" s="194"/>
      <c r="AM1298" s="189"/>
      <c r="AN1298" s="189"/>
      <c r="AO1298" s="190"/>
    </row>
    <row r="1299" spans="1:41" ht="18.75" hidden="1" customHeight="1">
      <c r="A1299" s="135" t="s">
        <v>196</v>
      </c>
      <c r="B1299" s="135" t="s">
        <v>196</v>
      </c>
      <c r="C1299" s="135" t="s">
        <v>196</v>
      </c>
      <c r="D1299" s="135" t="s">
        <v>196</v>
      </c>
      <c r="E1299" s="135" t="s">
        <v>196</v>
      </c>
      <c r="F1299" s="135" t="s">
        <v>196</v>
      </c>
      <c r="G1299" s="135" t="s">
        <v>196</v>
      </c>
      <c r="H1299" s="135" t="s">
        <v>196</v>
      </c>
      <c r="I1299" s="135" t="s">
        <v>132</v>
      </c>
      <c r="J1299" s="176"/>
      <c r="K1299" s="177"/>
      <c r="L1299" s="231"/>
      <c r="M1299" s="180"/>
      <c r="N1299" s="160"/>
      <c r="O1299" s="180"/>
      <c r="P1299" s="160"/>
      <c r="Q1299" s="1313" t="s">
        <v>296</v>
      </c>
      <c r="R1299" s="1314" t="s">
        <v>98</v>
      </c>
      <c r="S1299" s="1316" t="s">
        <v>217</v>
      </c>
      <c r="T1299" s="1316"/>
      <c r="U1299" s="1317" t="s">
        <v>98</v>
      </c>
      <c r="V1299" s="1316" t="s">
        <v>232</v>
      </c>
      <c r="W1299" s="1316"/>
      <c r="X1299" s="206"/>
      <c r="Y1299" s="206"/>
      <c r="Z1299" s="206"/>
      <c r="AA1299" s="206"/>
      <c r="AB1299" s="206"/>
      <c r="AC1299" s="206"/>
      <c r="AD1299" s="206"/>
      <c r="AE1299" s="206"/>
      <c r="AF1299" s="206"/>
      <c r="AG1299" s="251"/>
      <c r="AH1299" s="194"/>
      <c r="AI1299" s="189"/>
      <c r="AJ1299" s="189"/>
      <c r="AK1299" s="190"/>
      <c r="AL1299" s="194"/>
      <c r="AM1299" s="189"/>
      <c r="AN1299" s="189"/>
      <c r="AO1299" s="190"/>
    </row>
    <row r="1300" spans="1:41" ht="18.75" hidden="1" customHeight="1">
      <c r="A1300" s="135" t="s">
        <v>196</v>
      </c>
      <c r="B1300" s="135" t="s">
        <v>196</v>
      </c>
      <c r="C1300" s="135" t="s">
        <v>196</v>
      </c>
      <c r="D1300" s="135" t="s">
        <v>196</v>
      </c>
      <c r="E1300" s="135" t="s">
        <v>196</v>
      </c>
      <c r="F1300" s="135" t="s">
        <v>196</v>
      </c>
      <c r="G1300" s="135" t="s">
        <v>196</v>
      </c>
      <c r="H1300" s="135" t="s">
        <v>196</v>
      </c>
      <c r="I1300" s="135" t="s">
        <v>132</v>
      </c>
      <c r="J1300" s="176"/>
      <c r="K1300" s="177"/>
      <c r="L1300" s="231"/>
      <c r="M1300" s="180"/>
      <c r="N1300" s="160"/>
      <c r="O1300" s="180"/>
      <c r="P1300" s="160"/>
      <c r="Q1300" s="1337"/>
      <c r="R1300" s="1329"/>
      <c r="S1300" s="1330"/>
      <c r="T1300" s="1330"/>
      <c r="U1300" s="1331"/>
      <c r="V1300" s="1330"/>
      <c r="W1300" s="1330"/>
      <c r="X1300" s="306"/>
      <c r="Y1300" s="306"/>
      <c r="Z1300" s="306"/>
      <c r="AA1300" s="306"/>
      <c r="AB1300" s="306"/>
      <c r="AC1300" s="306"/>
      <c r="AD1300" s="306"/>
      <c r="AE1300" s="306"/>
      <c r="AF1300" s="306"/>
      <c r="AG1300" s="308"/>
      <c r="AH1300" s="194"/>
      <c r="AI1300" s="189"/>
      <c r="AJ1300" s="189"/>
      <c r="AK1300" s="190"/>
      <c r="AL1300" s="194"/>
      <c r="AM1300" s="189"/>
      <c r="AN1300" s="189"/>
      <c r="AO1300" s="190"/>
    </row>
    <row r="1301" spans="1:41" ht="18.75" hidden="1" customHeight="1">
      <c r="A1301" s="135" t="s">
        <v>196</v>
      </c>
      <c r="B1301" s="135" t="s">
        <v>196</v>
      </c>
      <c r="C1301" s="135" t="s">
        <v>196</v>
      </c>
      <c r="D1301" s="135" t="s">
        <v>196</v>
      </c>
      <c r="E1301" s="135" t="s">
        <v>196</v>
      </c>
      <c r="F1301" s="135" t="s">
        <v>196</v>
      </c>
      <c r="G1301" s="135" t="s">
        <v>196</v>
      </c>
      <c r="H1301" s="135" t="s">
        <v>196</v>
      </c>
      <c r="I1301" s="135" t="s">
        <v>132</v>
      </c>
      <c r="J1301" s="176"/>
      <c r="K1301" s="177"/>
      <c r="L1301" s="231"/>
      <c r="M1301" s="137"/>
      <c r="N1301" s="137"/>
      <c r="O1301" s="180"/>
      <c r="P1301" s="160"/>
      <c r="Q1301" s="309" t="s">
        <v>100</v>
      </c>
      <c r="R1301" s="237" t="s">
        <v>98</v>
      </c>
      <c r="S1301" s="199" t="s">
        <v>285</v>
      </c>
      <c r="T1301" s="238"/>
      <c r="U1301" s="266"/>
      <c r="V1301" s="239" t="s">
        <v>98</v>
      </c>
      <c r="W1301" s="199" t="s">
        <v>286</v>
      </c>
      <c r="X1301" s="250"/>
      <c r="Y1301" s="250"/>
      <c r="Z1301" s="250"/>
      <c r="AA1301" s="250"/>
      <c r="AB1301" s="250"/>
      <c r="AC1301" s="250"/>
      <c r="AD1301" s="250"/>
      <c r="AE1301" s="250"/>
      <c r="AF1301" s="250"/>
      <c r="AG1301" s="257"/>
      <c r="AH1301" s="194"/>
      <c r="AI1301" s="189"/>
      <c r="AJ1301" s="189"/>
      <c r="AK1301" s="190"/>
      <c r="AL1301" s="194"/>
      <c r="AM1301" s="189"/>
      <c r="AN1301" s="189"/>
      <c r="AO1301" s="190"/>
    </row>
    <row r="1302" spans="1:41" ht="18.75" hidden="1" customHeight="1">
      <c r="A1302" s="135" t="s">
        <v>196</v>
      </c>
      <c r="B1302" s="135" t="s">
        <v>196</v>
      </c>
      <c r="C1302" s="135" t="s">
        <v>196</v>
      </c>
      <c r="D1302" s="135" t="s">
        <v>196</v>
      </c>
      <c r="E1302" s="135" t="s">
        <v>196</v>
      </c>
      <c r="F1302" s="135" t="s">
        <v>196</v>
      </c>
      <c r="G1302" s="135" t="s">
        <v>196</v>
      </c>
      <c r="H1302" s="135" t="s">
        <v>196</v>
      </c>
      <c r="I1302" s="135" t="s">
        <v>132</v>
      </c>
      <c r="J1302" s="176"/>
      <c r="K1302" s="177"/>
      <c r="L1302" s="231"/>
      <c r="M1302" s="157" t="s">
        <v>98</v>
      </c>
      <c r="N1302" s="160" t="s">
        <v>519</v>
      </c>
      <c r="O1302" s="180"/>
      <c r="P1302" s="160"/>
      <c r="Q1302" s="196" t="s">
        <v>233</v>
      </c>
      <c r="R1302" s="182" t="s">
        <v>98</v>
      </c>
      <c r="S1302" s="183" t="s">
        <v>217</v>
      </c>
      <c r="T1302" s="183"/>
      <c r="U1302" s="186" t="s">
        <v>98</v>
      </c>
      <c r="V1302" s="183" t="s">
        <v>234</v>
      </c>
      <c r="W1302" s="183"/>
      <c r="X1302" s="186" t="s">
        <v>98</v>
      </c>
      <c r="Y1302" s="183" t="s">
        <v>235</v>
      </c>
      <c r="Z1302" s="204"/>
      <c r="AA1302" s="204"/>
      <c r="AB1302" s="204"/>
      <c r="AC1302" s="204"/>
      <c r="AD1302" s="204"/>
      <c r="AE1302" s="204"/>
      <c r="AF1302" s="204"/>
      <c r="AG1302" s="247"/>
      <c r="AH1302" s="194"/>
      <c r="AI1302" s="189"/>
      <c r="AJ1302" s="189"/>
      <c r="AK1302" s="190"/>
      <c r="AL1302" s="194"/>
      <c r="AM1302" s="189"/>
      <c r="AN1302" s="189"/>
      <c r="AO1302" s="190"/>
    </row>
    <row r="1303" spans="1:41" ht="18.75" hidden="1" customHeight="1">
      <c r="A1303" s="135" t="s">
        <v>196</v>
      </c>
      <c r="B1303" s="135" t="s">
        <v>196</v>
      </c>
      <c r="C1303" s="135" t="s">
        <v>196</v>
      </c>
      <c r="D1303" s="135" t="s">
        <v>196</v>
      </c>
      <c r="E1303" s="135" t="s">
        <v>196</v>
      </c>
      <c r="F1303" s="135" t="s">
        <v>196</v>
      </c>
      <c r="G1303" s="135" t="s">
        <v>196</v>
      </c>
      <c r="H1303" s="135" t="s">
        <v>196</v>
      </c>
      <c r="I1303" s="135" t="s">
        <v>132</v>
      </c>
      <c r="J1303" s="176"/>
      <c r="K1303" s="177"/>
      <c r="L1303" s="231" t="s">
        <v>520</v>
      </c>
      <c r="M1303" s="157" t="s">
        <v>98</v>
      </c>
      <c r="N1303" s="160" t="s">
        <v>521</v>
      </c>
      <c r="O1303" s="157" t="s">
        <v>98</v>
      </c>
      <c r="P1303" s="160" t="s">
        <v>522</v>
      </c>
      <c r="Q1303" s="196" t="s">
        <v>236</v>
      </c>
      <c r="R1303" s="182" t="s">
        <v>98</v>
      </c>
      <c r="S1303" s="183" t="s">
        <v>217</v>
      </c>
      <c r="T1303" s="184"/>
      <c r="U1303" s="186" t="s">
        <v>98</v>
      </c>
      <c r="V1303" s="183" t="s">
        <v>234</v>
      </c>
      <c r="W1303" s="204"/>
      <c r="X1303" s="186" t="s">
        <v>98</v>
      </c>
      <c r="Y1303" s="183" t="s">
        <v>523</v>
      </c>
      <c r="Z1303" s="204"/>
      <c r="AA1303" s="186" t="s">
        <v>98</v>
      </c>
      <c r="AB1303" s="183" t="s">
        <v>299</v>
      </c>
      <c r="AC1303" s="204"/>
      <c r="AD1303" s="186"/>
      <c r="AE1303" s="183"/>
      <c r="AF1303" s="204"/>
      <c r="AG1303" s="186"/>
      <c r="AH1303" s="194"/>
      <c r="AI1303" s="189"/>
      <c r="AJ1303" s="189"/>
      <c r="AK1303" s="190"/>
      <c r="AL1303" s="194"/>
      <c r="AM1303" s="189"/>
      <c r="AN1303" s="189"/>
      <c r="AO1303" s="190"/>
    </row>
    <row r="1304" spans="1:41" ht="18.75" hidden="1" customHeight="1">
      <c r="A1304" s="135" t="s">
        <v>196</v>
      </c>
      <c r="B1304" s="135" t="s">
        <v>196</v>
      </c>
      <c r="C1304" s="135" t="s">
        <v>196</v>
      </c>
      <c r="D1304" s="135" t="s">
        <v>196</v>
      </c>
      <c r="E1304" s="135" t="s">
        <v>196</v>
      </c>
      <c r="F1304" s="135" t="s">
        <v>196</v>
      </c>
      <c r="G1304" s="135" t="s">
        <v>196</v>
      </c>
      <c r="H1304" s="135" t="s">
        <v>196</v>
      </c>
      <c r="I1304" s="135" t="s">
        <v>132</v>
      </c>
      <c r="J1304" s="157" t="s">
        <v>98</v>
      </c>
      <c r="K1304" s="177">
        <v>54</v>
      </c>
      <c r="L1304" s="231" t="s">
        <v>524</v>
      </c>
      <c r="M1304" s="180"/>
      <c r="N1304" s="160" t="s">
        <v>525</v>
      </c>
      <c r="O1304" s="157" t="s">
        <v>98</v>
      </c>
      <c r="P1304" s="160" t="s">
        <v>526</v>
      </c>
      <c r="Q1304" s="198" t="s">
        <v>512</v>
      </c>
      <c r="R1304" s="182" t="s">
        <v>98</v>
      </c>
      <c r="S1304" s="183" t="s">
        <v>217</v>
      </c>
      <c r="T1304" s="184"/>
      <c r="U1304" s="186" t="s">
        <v>98</v>
      </c>
      <c r="V1304" s="183" t="s">
        <v>232</v>
      </c>
      <c r="W1304" s="204"/>
      <c r="X1304" s="204"/>
      <c r="Y1304" s="204"/>
      <c r="Z1304" s="204"/>
      <c r="AA1304" s="204"/>
      <c r="AB1304" s="204"/>
      <c r="AC1304" s="204"/>
      <c r="AD1304" s="204"/>
      <c r="AE1304" s="204"/>
      <c r="AF1304" s="204"/>
      <c r="AG1304" s="247"/>
      <c r="AH1304" s="194"/>
      <c r="AI1304" s="189"/>
      <c r="AJ1304" s="189"/>
      <c r="AK1304" s="190"/>
      <c r="AL1304" s="194"/>
      <c r="AM1304" s="189"/>
      <c r="AN1304" s="189"/>
      <c r="AO1304" s="190"/>
    </row>
    <row r="1305" spans="1:41" ht="18.75" hidden="1" customHeight="1">
      <c r="A1305" s="135" t="s">
        <v>196</v>
      </c>
      <c r="B1305" s="135" t="s">
        <v>196</v>
      </c>
      <c r="C1305" s="135" t="s">
        <v>196</v>
      </c>
      <c r="D1305" s="135" t="s">
        <v>196</v>
      </c>
      <c r="E1305" s="135" t="s">
        <v>196</v>
      </c>
      <c r="F1305" s="135" t="s">
        <v>196</v>
      </c>
      <c r="G1305" s="135" t="s">
        <v>196</v>
      </c>
      <c r="H1305" s="135" t="s">
        <v>196</v>
      </c>
      <c r="I1305" s="135" t="s">
        <v>132</v>
      </c>
      <c r="J1305" s="176"/>
      <c r="K1305" s="177"/>
      <c r="L1305" s="231" t="s">
        <v>527</v>
      </c>
      <c r="M1305" s="157" t="s">
        <v>98</v>
      </c>
      <c r="N1305" s="160" t="s">
        <v>528</v>
      </c>
      <c r="O1305" s="180"/>
      <c r="P1305" s="160"/>
      <c r="Q1305" s="240" t="s">
        <v>360</v>
      </c>
      <c r="R1305" s="182" t="s">
        <v>98</v>
      </c>
      <c r="S1305" s="183" t="s">
        <v>217</v>
      </c>
      <c r="T1305" s="184"/>
      <c r="U1305" s="186" t="s">
        <v>98</v>
      </c>
      <c r="V1305" s="183" t="s">
        <v>232</v>
      </c>
      <c r="W1305" s="204"/>
      <c r="X1305" s="204"/>
      <c r="Y1305" s="204"/>
      <c r="Z1305" s="204"/>
      <c r="AA1305" s="204"/>
      <c r="AB1305" s="204"/>
      <c r="AC1305" s="204"/>
      <c r="AD1305" s="204"/>
      <c r="AE1305" s="204"/>
      <c r="AF1305" s="204"/>
      <c r="AG1305" s="247"/>
      <c r="AH1305" s="194"/>
      <c r="AI1305" s="189"/>
      <c r="AJ1305" s="189"/>
      <c r="AK1305" s="190"/>
      <c r="AL1305" s="194"/>
      <c r="AM1305" s="189"/>
      <c r="AN1305" s="189"/>
      <c r="AO1305" s="190"/>
    </row>
    <row r="1306" spans="1:41" ht="18.75" hidden="1" customHeight="1">
      <c r="A1306" s="135" t="s">
        <v>196</v>
      </c>
      <c r="B1306" s="135" t="s">
        <v>196</v>
      </c>
      <c r="C1306" s="135" t="s">
        <v>196</v>
      </c>
      <c r="D1306" s="135" t="s">
        <v>196</v>
      </c>
      <c r="E1306" s="135" t="s">
        <v>196</v>
      </c>
      <c r="F1306" s="135" t="s">
        <v>196</v>
      </c>
      <c r="G1306" s="135" t="s">
        <v>196</v>
      </c>
      <c r="H1306" s="135" t="s">
        <v>196</v>
      </c>
      <c r="I1306" s="135" t="s">
        <v>132</v>
      </c>
      <c r="J1306" s="176"/>
      <c r="K1306" s="177"/>
      <c r="L1306" s="231"/>
      <c r="M1306" s="157" t="s">
        <v>98</v>
      </c>
      <c r="N1306" s="160" t="s">
        <v>529</v>
      </c>
      <c r="O1306" s="180"/>
      <c r="P1306" s="160"/>
      <c r="Q1306" s="240" t="s">
        <v>305</v>
      </c>
      <c r="R1306" s="182" t="s">
        <v>98</v>
      </c>
      <c r="S1306" s="183" t="s">
        <v>217</v>
      </c>
      <c r="T1306" s="184"/>
      <c r="U1306" s="186" t="s">
        <v>98</v>
      </c>
      <c r="V1306" s="183" t="s">
        <v>232</v>
      </c>
      <c r="W1306" s="204"/>
      <c r="X1306" s="204"/>
      <c r="Y1306" s="204"/>
      <c r="Z1306" s="204"/>
      <c r="AA1306" s="204"/>
      <c r="AB1306" s="204"/>
      <c r="AC1306" s="204"/>
      <c r="AD1306" s="204"/>
      <c r="AE1306" s="204"/>
      <c r="AF1306" s="204"/>
      <c r="AG1306" s="247"/>
      <c r="AH1306" s="194"/>
      <c r="AI1306" s="189"/>
      <c r="AJ1306" s="189"/>
      <c r="AK1306" s="190"/>
      <c r="AL1306" s="194"/>
      <c r="AM1306" s="189"/>
      <c r="AN1306" s="189"/>
      <c r="AO1306" s="190"/>
    </row>
    <row r="1307" spans="1:41" ht="18.75" hidden="1" customHeight="1">
      <c r="A1307" s="135" t="s">
        <v>196</v>
      </c>
      <c r="B1307" s="135" t="s">
        <v>196</v>
      </c>
      <c r="C1307" s="135" t="s">
        <v>196</v>
      </c>
      <c r="D1307" s="135" t="s">
        <v>196</v>
      </c>
      <c r="E1307" s="135" t="s">
        <v>196</v>
      </c>
      <c r="F1307" s="135" t="s">
        <v>196</v>
      </c>
      <c r="G1307" s="135" t="s">
        <v>196</v>
      </c>
      <c r="H1307" s="135" t="s">
        <v>196</v>
      </c>
      <c r="I1307" s="135" t="s">
        <v>132</v>
      </c>
      <c r="J1307" s="176"/>
      <c r="K1307" s="177"/>
      <c r="L1307" s="231"/>
      <c r="M1307" s="180"/>
      <c r="N1307" s="160" t="s">
        <v>530</v>
      </c>
      <c r="O1307" s="180"/>
      <c r="P1307" s="160"/>
      <c r="Q1307" s="240" t="s">
        <v>306</v>
      </c>
      <c r="R1307" s="182" t="s">
        <v>98</v>
      </c>
      <c r="S1307" s="183" t="s">
        <v>217</v>
      </c>
      <c r="T1307" s="184"/>
      <c r="U1307" s="186" t="s">
        <v>98</v>
      </c>
      <c r="V1307" s="183" t="s">
        <v>232</v>
      </c>
      <c r="W1307" s="204"/>
      <c r="X1307" s="204"/>
      <c r="Y1307" s="204"/>
      <c r="Z1307" s="204"/>
      <c r="AA1307" s="204"/>
      <c r="AB1307" s="204"/>
      <c r="AC1307" s="204"/>
      <c r="AD1307" s="204"/>
      <c r="AE1307" s="204"/>
      <c r="AF1307" s="204"/>
      <c r="AG1307" s="247"/>
      <c r="AH1307" s="194"/>
      <c r="AI1307" s="189"/>
      <c r="AJ1307" s="189"/>
      <c r="AK1307" s="190"/>
      <c r="AL1307" s="194"/>
      <c r="AM1307" s="189"/>
      <c r="AN1307" s="189"/>
      <c r="AO1307" s="190"/>
    </row>
    <row r="1308" spans="1:41" ht="18.75" hidden="1" customHeight="1">
      <c r="A1308" s="135" t="s">
        <v>196</v>
      </c>
      <c r="B1308" s="135" t="s">
        <v>196</v>
      </c>
      <c r="C1308" s="135" t="s">
        <v>196</v>
      </c>
      <c r="D1308" s="135" t="s">
        <v>196</v>
      </c>
      <c r="E1308" s="135" t="s">
        <v>196</v>
      </c>
      <c r="F1308" s="135" t="s">
        <v>196</v>
      </c>
      <c r="G1308" s="135" t="s">
        <v>196</v>
      </c>
      <c r="H1308" s="135" t="s">
        <v>196</v>
      </c>
      <c r="I1308" s="135" t="s">
        <v>132</v>
      </c>
      <c r="J1308" s="176"/>
      <c r="K1308" s="177"/>
      <c r="L1308" s="231"/>
      <c r="M1308" s="180"/>
      <c r="N1308" s="160"/>
      <c r="O1308" s="180"/>
      <c r="P1308" s="160"/>
      <c r="Q1308" s="240" t="s">
        <v>531</v>
      </c>
      <c r="R1308" s="205" t="s">
        <v>98</v>
      </c>
      <c r="S1308" s="183" t="s">
        <v>217</v>
      </c>
      <c r="T1308" s="183"/>
      <c r="U1308" s="186" t="s">
        <v>98</v>
      </c>
      <c r="V1308" s="183" t="s">
        <v>229</v>
      </c>
      <c r="W1308" s="183"/>
      <c r="X1308" s="210" t="s">
        <v>98</v>
      </c>
      <c r="Y1308" s="183" t="s">
        <v>230</v>
      </c>
      <c r="Z1308" s="204"/>
      <c r="AA1308" s="204"/>
      <c r="AB1308" s="204"/>
      <c r="AC1308" s="204"/>
      <c r="AD1308" s="204"/>
      <c r="AE1308" s="204"/>
      <c r="AF1308" s="204"/>
      <c r="AG1308" s="247"/>
      <c r="AH1308" s="194"/>
      <c r="AI1308" s="189"/>
      <c r="AJ1308" s="189"/>
      <c r="AK1308" s="190"/>
      <c r="AL1308" s="194"/>
      <c r="AM1308" s="189"/>
      <c r="AN1308" s="189"/>
      <c r="AO1308" s="190"/>
    </row>
    <row r="1309" spans="1:41" ht="18.75" hidden="1" customHeight="1">
      <c r="A1309" s="135" t="s">
        <v>196</v>
      </c>
      <c r="B1309" s="135" t="s">
        <v>196</v>
      </c>
      <c r="C1309" s="135" t="s">
        <v>196</v>
      </c>
      <c r="D1309" s="135" t="s">
        <v>196</v>
      </c>
      <c r="E1309" s="135" t="s">
        <v>196</v>
      </c>
      <c r="F1309" s="135" t="s">
        <v>196</v>
      </c>
      <c r="G1309" s="135" t="s">
        <v>196</v>
      </c>
      <c r="H1309" s="135" t="s">
        <v>196</v>
      </c>
      <c r="I1309" s="135" t="s">
        <v>132</v>
      </c>
      <c r="J1309" s="176"/>
      <c r="K1309" s="177"/>
      <c r="L1309" s="231"/>
      <c r="M1309" s="180"/>
      <c r="N1309" s="160"/>
      <c r="O1309" s="180"/>
      <c r="P1309" s="160"/>
      <c r="Q1309" s="198" t="s">
        <v>308</v>
      </c>
      <c r="R1309" s="182" t="s">
        <v>98</v>
      </c>
      <c r="S1309" s="183" t="s">
        <v>217</v>
      </c>
      <c r="T1309" s="184"/>
      <c r="U1309" s="186" t="s">
        <v>98</v>
      </c>
      <c r="V1309" s="183" t="s">
        <v>232</v>
      </c>
      <c r="W1309" s="204"/>
      <c r="X1309" s="204"/>
      <c r="Y1309" s="204"/>
      <c r="Z1309" s="204"/>
      <c r="AA1309" s="204"/>
      <c r="AB1309" s="204"/>
      <c r="AC1309" s="204"/>
      <c r="AD1309" s="204"/>
      <c r="AE1309" s="204"/>
      <c r="AF1309" s="204"/>
      <c r="AG1309" s="247"/>
      <c r="AH1309" s="194"/>
      <c r="AI1309" s="189"/>
      <c r="AJ1309" s="189"/>
      <c r="AK1309" s="190"/>
      <c r="AL1309" s="194"/>
      <c r="AM1309" s="189"/>
      <c r="AN1309" s="189"/>
      <c r="AO1309" s="190"/>
    </row>
    <row r="1310" spans="1:41" ht="18.75" hidden="1" customHeight="1">
      <c r="A1310" s="135" t="s">
        <v>196</v>
      </c>
      <c r="B1310" s="135" t="s">
        <v>196</v>
      </c>
      <c r="C1310" s="135" t="s">
        <v>196</v>
      </c>
      <c r="D1310" s="135" t="s">
        <v>196</v>
      </c>
      <c r="E1310" s="135" t="s">
        <v>196</v>
      </c>
      <c r="F1310" s="135" t="s">
        <v>196</v>
      </c>
      <c r="G1310" s="135" t="s">
        <v>196</v>
      </c>
      <c r="H1310" s="135" t="s">
        <v>196</v>
      </c>
      <c r="I1310" s="135" t="s">
        <v>132</v>
      </c>
      <c r="J1310" s="176"/>
      <c r="K1310" s="177"/>
      <c r="L1310" s="231"/>
      <c r="M1310" s="180"/>
      <c r="N1310" s="160"/>
      <c r="O1310" s="180"/>
      <c r="P1310" s="160"/>
      <c r="Q1310" s="240" t="s">
        <v>309</v>
      </c>
      <c r="R1310" s="182" t="s">
        <v>98</v>
      </c>
      <c r="S1310" s="183" t="s">
        <v>217</v>
      </c>
      <c r="T1310" s="184"/>
      <c r="U1310" s="186" t="s">
        <v>98</v>
      </c>
      <c r="V1310" s="183" t="s">
        <v>232</v>
      </c>
      <c r="W1310" s="204"/>
      <c r="X1310" s="204"/>
      <c r="Y1310" s="204"/>
      <c r="Z1310" s="204"/>
      <c r="AA1310" s="204"/>
      <c r="AB1310" s="204"/>
      <c r="AC1310" s="204"/>
      <c r="AD1310" s="204"/>
      <c r="AE1310" s="204"/>
      <c r="AF1310" s="204"/>
      <c r="AG1310" s="247"/>
      <c r="AH1310" s="194"/>
      <c r="AI1310" s="189"/>
      <c r="AJ1310" s="189"/>
      <c r="AK1310" s="190"/>
      <c r="AL1310" s="194"/>
      <c r="AM1310" s="189"/>
      <c r="AN1310" s="189"/>
      <c r="AO1310" s="190"/>
    </row>
    <row r="1311" spans="1:41" ht="18.75" hidden="1" customHeight="1">
      <c r="A1311" s="135" t="s">
        <v>196</v>
      </c>
      <c r="B1311" s="135" t="s">
        <v>196</v>
      </c>
      <c r="C1311" s="135" t="s">
        <v>196</v>
      </c>
      <c r="D1311" s="135" t="s">
        <v>196</v>
      </c>
      <c r="E1311" s="135" t="s">
        <v>196</v>
      </c>
      <c r="F1311" s="135" t="s">
        <v>196</v>
      </c>
      <c r="G1311" s="135" t="s">
        <v>196</v>
      </c>
      <c r="H1311" s="135" t="s">
        <v>196</v>
      </c>
      <c r="I1311" s="135" t="s">
        <v>132</v>
      </c>
      <c r="J1311" s="176"/>
      <c r="K1311" s="177"/>
      <c r="L1311" s="231"/>
      <c r="M1311" s="180"/>
      <c r="N1311" s="160"/>
      <c r="O1311" s="180"/>
      <c r="P1311" s="160"/>
      <c r="Q1311" s="240" t="s">
        <v>310</v>
      </c>
      <c r="R1311" s="182" t="s">
        <v>98</v>
      </c>
      <c r="S1311" s="183" t="s">
        <v>217</v>
      </c>
      <c r="T1311" s="184"/>
      <c r="U1311" s="186" t="s">
        <v>98</v>
      </c>
      <c r="V1311" s="183" t="s">
        <v>232</v>
      </c>
      <c r="W1311" s="204"/>
      <c r="X1311" s="204"/>
      <c r="Y1311" s="204"/>
      <c r="Z1311" s="204"/>
      <c r="AA1311" s="204"/>
      <c r="AB1311" s="204"/>
      <c r="AC1311" s="204"/>
      <c r="AD1311" s="204"/>
      <c r="AE1311" s="204"/>
      <c r="AF1311" s="204"/>
      <c r="AG1311" s="247"/>
      <c r="AH1311" s="194"/>
      <c r="AI1311" s="189"/>
      <c r="AJ1311" s="189"/>
      <c r="AK1311" s="190"/>
      <c r="AL1311" s="194"/>
      <c r="AM1311" s="189"/>
      <c r="AN1311" s="189"/>
      <c r="AO1311" s="190"/>
    </row>
    <row r="1312" spans="1:41" ht="18.75" hidden="1" customHeight="1">
      <c r="A1312" s="135" t="s">
        <v>196</v>
      </c>
      <c r="B1312" s="135" t="s">
        <v>196</v>
      </c>
      <c r="C1312" s="135" t="s">
        <v>196</v>
      </c>
      <c r="D1312" s="135" t="s">
        <v>196</v>
      </c>
      <c r="E1312" s="135" t="s">
        <v>196</v>
      </c>
      <c r="F1312" s="135" t="s">
        <v>196</v>
      </c>
      <c r="G1312" s="135" t="s">
        <v>196</v>
      </c>
      <c r="H1312" s="135" t="s">
        <v>196</v>
      </c>
      <c r="I1312" s="135" t="s">
        <v>132</v>
      </c>
      <c r="J1312" s="176"/>
      <c r="K1312" s="177"/>
      <c r="L1312" s="231"/>
      <c r="M1312" s="180"/>
      <c r="N1312" s="160"/>
      <c r="O1312" s="180"/>
      <c r="P1312" s="160"/>
      <c r="Q1312" s="240" t="s">
        <v>103</v>
      </c>
      <c r="R1312" s="205" t="s">
        <v>98</v>
      </c>
      <c r="S1312" s="183" t="s">
        <v>217</v>
      </c>
      <c r="T1312" s="183"/>
      <c r="U1312" s="186" t="s">
        <v>98</v>
      </c>
      <c r="V1312" s="183" t="s">
        <v>229</v>
      </c>
      <c r="W1312" s="183"/>
      <c r="X1312" s="210" t="s">
        <v>98</v>
      </c>
      <c r="Y1312" s="183" t="s">
        <v>230</v>
      </c>
      <c r="Z1312" s="204"/>
      <c r="AA1312" s="204"/>
      <c r="AB1312" s="204"/>
      <c r="AC1312" s="204"/>
      <c r="AD1312" s="204"/>
      <c r="AE1312" s="204"/>
      <c r="AF1312" s="204"/>
      <c r="AG1312" s="247"/>
      <c r="AH1312" s="194"/>
      <c r="AI1312" s="189"/>
      <c r="AJ1312" s="189"/>
      <c r="AK1312" s="190"/>
      <c r="AL1312" s="194"/>
      <c r="AM1312" s="189"/>
      <c r="AN1312" s="189"/>
      <c r="AO1312" s="190"/>
    </row>
    <row r="1313" spans="1:41" ht="18.75" hidden="1" customHeight="1">
      <c r="A1313" s="135" t="s">
        <v>196</v>
      </c>
      <c r="B1313" s="135" t="s">
        <v>196</v>
      </c>
      <c r="C1313" s="135" t="s">
        <v>196</v>
      </c>
      <c r="D1313" s="135" t="s">
        <v>196</v>
      </c>
      <c r="E1313" s="135" t="s">
        <v>196</v>
      </c>
      <c r="F1313" s="135" t="s">
        <v>196</v>
      </c>
      <c r="G1313" s="135" t="s">
        <v>196</v>
      </c>
      <c r="H1313" s="135" t="s">
        <v>196</v>
      </c>
      <c r="I1313" s="135" t="s">
        <v>132</v>
      </c>
      <c r="J1313" s="176"/>
      <c r="K1313" s="177"/>
      <c r="L1313" s="231"/>
      <c r="M1313" s="180"/>
      <c r="N1313" s="160"/>
      <c r="O1313" s="180"/>
      <c r="P1313" s="160"/>
      <c r="Q1313" s="240" t="s">
        <v>104</v>
      </c>
      <c r="R1313" s="182" t="s">
        <v>98</v>
      </c>
      <c r="S1313" s="183" t="s">
        <v>285</v>
      </c>
      <c r="T1313" s="184"/>
      <c r="U1313" s="185"/>
      <c r="V1313" s="186" t="s">
        <v>98</v>
      </c>
      <c r="W1313" s="183" t="s">
        <v>286</v>
      </c>
      <c r="X1313" s="187"/>
      <c r="Y1313" s="187"/>
      <c r="Z1313" s="187"/>
      <c r="AA1313" s="187"/>
      <c r="AB1313" s="187"/>
      <c r="AC1313" s="187"/>
      <c r="AD1313" s="187"/>
      <c r="AE1313" s="187"/>
      <c r="AF1313" s="187"/>
      <c r="AG1313" s="193"/>
      <c r="AH1313" s="194"/>
      <c r="AI1313" s="189"/>
      <c r="AJ1313" s="189"/>
      <c r="AK1313" s="190"/>
      <c r="AL1313" s="194"/>
      <c r="AM1313" s="189"/>
      <c r="AN1313" s="189"/>
      <c r="AO1313" s="190"/>
    </row>
    <row r="1314" spans="1:41" ht="18.75" hidden="1" customHeight="1">
      <c r="A1314" s="135" t="s">
        <v>196</v>
      </c>
      <c r="B1314" s="135" t="s">
        <v>196</v>
      </c>
      <c r="C1314" s="135" t="s">
        <v>196</v>
      </c>
      <c r="D1314" s="135" t="s">
        <v>196</v>
      </c>
      <c r="E1314" s="135" t="s">
        <v>196</v>
      </c>
      <c r="F1314" s="135" t="s">
        <v>196</v>
      </c>
      <c r="G1314" s="135" t="s">
        <v>196</v>
      </c>
      <c r="H1314" s="135" t="s">
        <v>196</v>
      </c>
      <c r="I1314" s="135" t="s">
        <v>132</v>
      </c>
      <c r="J1314" s="176"/>
      <c r="K1314" s="177"/>
      <c r="L1314" s="231"/>
      <c r="M1314" s="180"/>
      <c r="N1314" s="160"/>
      <c r="O1314" s="180"/>
      <c r="P1314" s="160"/>
      <c r="Q1314" s="240" t="s">
        <v>532</v>
      </c>
      <c r="R1314" s="182" t="s">
        <v>98</v>
      </c>
      <c r="S1314" s="183" t="s">
        <v>217</v>
      </c>
      <c r="T1314" s="184"/>
      <c r="U1314" s="186" t="s">
        <v>98</v>
      </c>
      <c r="V1314" s="183" t="s">
        <v>232</v>
      </c>
      <c r="W1314" s="204"/>
      <c r="X1314" s="204"/>
      <c r="Y1314" s="204"/>
      <c r="Z1314" s="204"/>
      <c r="AA1314" s="204"/>
      <c r="AB1314" s="204"/>
      <c r="AC1314" s="204"/>
      <c r="AD1314" s="204"/>
      <c r="AE1314" s="204"/>
      <c r="AF1314" s="204"/>
      <c r="AG1314" s="247"/>
      <c r="AH1314" s="194"/>
      <c r="AI1314" s="189"/>
      <c r="AJ1314" s="189"/>
      <c r="AK1314" s="190"/>
      <c r="AL1314" s="194"/>
      <c r="AM1314" s="189"/>
      <c r="AN1314" s="189"/>
      <c r="AO1314" s="190"/>
    </row>
    <row r="1315" spans="1:41" ht="18.75" hidden="1" customHeight="1">
      <c r="A1315" s="135" t="s">
        <v>196</v>
      </c>
      <c r="B1315" s="135" t="s">
        <v>196</v>
      </c>
      <c r="C1315" s="135" t="s">
        <v>196</v>
      </c>
      <c r="D1315" s="135" t="s">
        <v>196</v>
      </c>
      <c r="E1315" s="135" t="s">
        <v>196</v>
      </c>
      <c r="F1315" s="135" t="s">
        <v>196</v>
      </c>
      <c r="G1315" s="135" t="s">
        <v>196</v>
      </c>
      <c r="H1315" s="135" t="s">
        <v>196</v>
      </c>
      <c r="I1315" s="135" t="s">
        <v>132</v>
      </c>
      <c r="J1315" s="176"/>
      <c r="K1315" s="177"/>
      <c r="L1315" s="231"/>
      <c r="M1315" s="180"/>
      <c r="N1315" s="160"/>
      <c r="O1315" s="180"/>
      <c r="P1315" s="160"/>
      <c r="Q1315" s="240" t="s">
        <v>56</v>
      </c>
      <c r="R1315" s="205" t="s">
        <v>98</v>
      </c>
      <c r="S1315" s="183" t="s">
        <v>217</v>
      </c>
      <c r="T1315" s="183"/>
      <c r="U1315" s="186" t="s">
        <v>98</v>
      </c>
      <c r="V1315" s="183" t="s">
        <v>229</v>
      </c>
      <c r="W1315" s="183"/>
      <c r="X1315" s="210" t="s">
        <v>98</v>
      </c>
      <c r="Y1315" s="183" t="s">
        <v>230</v>
      </c>
      <c r="Z1315" s="204"/>
      <c r="AA1315" s="204"/>
      <c r="AB1315" s="204"/>
      <c r="AC1315" s="204"/>
      <c r="AD1315" s="204"/>
      <c r="AE1315" s="204"/>
      <c r="AF1315" s="204"/>
      <c r="AG1315" s="247"/>
      <c r="AH1315" s="194"/>
      <c r="AI1315" s="189"/>
      <c r="AJ1315" s="189"/>
      <c r="AK1315" s="190"/>
      <c r="AL1315" s="194"/>
      <c r="AM1315" s="189"/>
      <c r="AN1315" s="189"/>
      <c r="AO1315" s="190"/>
    </row>
    <row r="1316" spans="1:41" ht="18.75" hidden="1" customHeight="1">
      <c r="A1316" s="135" t="s">
        <v>196</v>
      </c>
      <c r="B1316" s="135" t="s">
        <v>196</v>
      </c>
      <c r="C1316" s="135" t="s">
        <v>196</v>
      </c>
      <c r="D1316" s="135" t="s">
        <v>196</v>
      </c>
      <c r="E1316" s="135" t="s">
        <v>196</v>
      </c>
      <c r="F1316" s="135" t="s">
        <v>196</v>
      </c>
      <c r="G1316" s="135" t="s">
        <v>196</v>
      </c>
      <c r="H1316" s="135" t="s">
        <v>196</v>
      </c>
      <c r="I1316" s="135" t="s">
        <v>132</v>
      </c>
      <c r="J1316" s="176"/>
      <c r="K1316" s="177"/>
      <c r="L1316" s="231"/>
      <c r="M1316" s="180"/>
      <c r="N1316" s="160"/>
      <c r="O1316" s="180"/>
      <c r="P1316" s="160"/>
      <c r="Q1316" s="198" t="s">
        <v>158</v>
      </c>
      <c r="R1316" s="182" t="s">
        <v>98</v>
      </c>
      <c r="S1316" s="183" t="s">
        <v>217</v>
      </c>
      <c r="T1316" s="183"/>
      <c r="U1316" s="186" t="s">
        <v>98</v>
      </c>
      <c r="V1316" s="183" t="s">
        <v>229</v>
      </c>
      <c r="W1316" s="183"/>
      <c r="X1316" s="186" t="s">
        <v>98</v>
      </c>
      <c r="Y1316" s="183" t="s">
        <v>230</v>
      </c>
      <c r="Z1316" s="184"/>
      <c r="AA1316" s="184"/>
      <c r="AB1316" s="184"/>
      <c r="AC1316" s="184"/>
      <c r="AD1316" s="184"/>
      <c r="AE1316" s="184"/>
      <c r="AF1316" s="184"/>
      <c r="AG1316" s="197"/>
      <c r="AH1316" s="194"/>
      <c r="AI1316" s="189"/>
      <c r="AJ1316" s="189"/>
      <c r="AK1316" s="190"/>
      <c r="AL1316" s="194"/>
      <c r="AM1316" s="189"/>
      <c r="AN1316" s="189"/>
      <c r="AO1316" s="190"/>
    </row>
    <row r="1317" spans="1:41" ht="18.75" hidden="1" customHeight="1">
      <c r="A1317" s="135" t="s">
        <v>196</v>
      </c>
      <c r="B1317" s="135" t="s">
        <v>196</v>
      </c>
      <c r="C1317" s="135" t="s">
        <v>196</v>
      </c>
      <c r="D1317" s="135" t="s">
        <v>196</v>
      </c>
      <c r="E1317" s="135" t="s">
        <v>196</v>
      </c>
      <c r="F1317" s="135" t="s">
        <v>196</v>
      </c>
      <c r="G1317" s="135" t="s">
        <v>196</v>
      </c>
      <c r="H1317" s="135" t="s">
        <v>196</v>
      </c>
      <c r="I1317" s="135" t="s">
        <v>132</v>
      </c>
      <c r="J1317" s="176"/>
      <c r="K1317" s="177"/>
      <c r="L1317" s="231"/>
      <c r="M1317" s="180"/>
      <c r="N1317" s="160"/>
      <c r="O1317" s="180"/>
      <c r="P1317" s="160"/>
      <c r="Q1317" s="198" t="s">
        <v>311</v>
      </c>
      <c r="R1317" s="182" t="s">
        <v>98</v>
      </c>
      <c r="S1317" s="183" t="s">
        <v>217</v>
      </c>
      <c r="T1317" s="184"/>
      <c r="U1317" s="186" t="s">
        <v>98</v>
      </c>
      <c r="V1317" s="183" t="s">
        <v>232</v>
      </c>
      <c r="W1317" s="204"/>
      <c r="X1317" s="204"/>
      <c r="Y1317" s="204"/>
      <c r="Z1317" s="204"/>
      <c r="AA1317" s="204"/>
      <c r="AB1317" s="204"/>
      <c r="AC1317" s="204"/>
      <c r="AD1317" s="204"/>
      <c r="AE1317" s="204"/>
      <c r="AF1317" s="204"/>
      <c r="AG1317" s="247"/>
      <c r="AH1317" s="194"/>
      <c r="AI1317" s="189"/>
      <c r="AJ1317" s="189"/>
      <c r="AK1317" s="190"/>
      <c r="AL1317" s="194"/>
      <c r="AM1317" s="189"/>
      <c r="AN1317" s="189"/>
      <c r="AO1317" s="190"/>
    </row>
    <row r="1318" spans="1:41" ht="18.75" hidden="1" customHeight="1">
      <c r="A1318" s="135" t="s">
        <v>196</v>
      </c>
      <c r="B1318" s="135" t="s">
        <v>196</v>
      </c>
      <c r="C1318" s="135" t="s">
        <v>196</v>
      </c>
      <c r="D1318" s="135" t="s">
        <v>196</v>
      </c>
      <c r="E1318" s="135" t="s">
        <v>196</v>
      </c>
      <c r="F1318" s="135" t="s">
        <v>196</v>
      </c>
      <c r="G1318" s="135" t="s">
        <v>196</v>
      </c>
      <c r="H1318" s="135" t="s">
        <v>196</v>
      </c>
      <c r="I1318" s="135" t="s">
        <v>132</v>
      </c>
      <c r="J1318" s="176"/>
      <c r="K1318" s="177"/>
      <c r="L1318" s="231"/>
      <c r="M1318" s="180"/>
      <c r="N1318" s="160"/>
      <c r="O1318" s="180"/>
      <c r="P1318" s="160"/>
      <c r="Q1318" s="195" t="s">
        <v>312</v>
      </c>
      <c r="R1318" s="182" t="s">
        <v>98</v>
      </c>
      <c r="S1318" s="183" t="s">
        <v>217</v>
      </c>
      <c r="T1318" s="184"/>
      <c r="U1318" s="186" t="s">
        <v>98</v>
      </c>
      <c r="V1318" s="183" t="s">
        <v>232</v>
      </c>
      <c r="W1318" s="204"/>
      <c r="X1318" s="204"/>
      <c r="Y1318" s="204"/>
      <c r="Z1318" s="204"/>
      <c r="AA1318" s="204"/>
      <c r="AB1318" s="204"/>
      <c r="AC1318" s="204"/>
      <c r="AD1318" s="204"/>
      <c r="AE1318" s="204"/>
      <c r="AF1318" s="204"/>
      <c r="AG1318" s="247"/>
      <c r="AH1318" s="194"/>
      <c r="AI1318" s="189"/>
      <c r="AJ1318" s="189"/>
      <c r="AK1318" s="190"/>
      <c r="AL1318" s="194"/>
      <c r="AM1318" s="189"/>
      <c r="AN1318" s="189"/>
      <c r="AO1318" s="190"/>
    </row>
    <row r="1319" spans="1:41" ht="18.75" hidden="1" customHeight="1">
      <c r="A1319" s="135" t="s">
        <v>196</v>
      </c>
      <c r="B1319" s="135" t="s">
        <v>196</v>
      </c>
      <c r="C1319" s="135" t="s">
        <v>196</v>
      </c>
      <c r="D1319" s="135" t="s">
        <v>196</v>
      </c>
      <c r="E1319" s="135" t="s">
        <v>196</v>
      </c>
      <c r="F1319" s="135" t="s">
        <v>196</v>
      </c>
      <c r="G1319" s="135" t="s">
        <v>196</v>
      </c>
      <c r="H1319" s="135" t="s">
        <v>196</v>
      </c>
      <c r="I1319" s="135" t="s">
        <v>132</v>
      </c>
      <c r="J1319" s="176"/>
      <c r="K1319" s="177"/>
      <c r="L1319" s="231"/>
      <c r="M1319" s="180"/>
      <c r="N1319" s="160"/>
      <c r="O1319" s="180"/>
      <c r="P1319" s="160"/>
      <c r="Q1319" s="198" t="s">
        <v>313</v>
      </c>
      <c r="R1319" s="182" t="s">
        <v>98</v>
      </c>
      <c r="S1319" s="183" t="s">
        <v>217</v>
      </c>
      <c r="T1319" s="184"/>
      <c r="U1319" s="186" t="s">
        <v>98</v>
      </c>
      <c r="V1319" s="183" t="s">
        <v>232</v>
      </c>
      <c r="W1319" s="204"/>
      <c r="X1319" s="204"/>
      <c r="Y1319" s="204"/>
      <c r="Z1319" s="204"/>
      <c r="AA1319" s="204"/>
      <c r="AB1319" s="204"/>
      <c r="AC1319" s="204"/>
      <c r="AD1319" s="204"/>
      <c r="AE1319" s="204"/>
      <c r="AF1319" s="204"/>
      <c r="AG1319" s="247"/>
      <c r="AH1319" s="194"/>
      <c r="AI1319" s="189"/>
      <c r="AJ1319" s="189"/>
      <c r="AK1319" s="190"/>
      <c r="AL1319" s="194"/>
      <c r="AM1319" s="189"/>
      <c r="AN1319" s="189"/>
      <c r="AO1319" s="190"/>
    </row>
    <row r="1320" spans="1:41" ht="18.75" hidden="1" customHeight="1">
      <c r="A1320" s="135" t="s">
        <v>196</v>
      </c>
      <c r="B1320" s="135" t="s">
        <v>196</v>
      </c>
      <c r="C1320" s="135" t="s">
        <v>196</v>
      </c>
      <c r="D1320" s="135" t="s">
        <v>196</v>
      </c>
      <c r="E1320" s="135" t="s">
        <v>196</v>
      </c>
      <c r="F1320" s="135" t="s">
        <v>196</v>
      </c>
      <c r="G1320" s="135" t="s">
        <v>196</v>
      </c>
      <c r="H1320" s="135" t="s">
        <v>196</v>
      </c>
      <c r="I1320" s="135" t="s">
        <v>132</v>
      </c>
      <c r="J1320" s="176"/>
      <c r="K1320" s="177"/>
      <c r="L1320" s="231"/>
      <c r="M1320" s="180"/>
      <c r="N1320" s="160"/>
      <c r="O1320" s="180"/>
      <c r="P1320" s="160"/>
      <c r="Q1320" s="198" t="s">
        <v>242</v>
      </c>
      <c r="R1320" s="182" t="s">
        <v>98</v>
      </c>
      <c r="S1320" s="183" t="s">
        <v>217</v>
      </c>
      <c r="T1320" s="184"/>
      <c r="U1320" s="186" t="s">
        <v>98</v>
      </c>
      <c r="V1320" s="183" t="s">
        <v>232</v>
      </c>
      <c r="W1320" s="204"/>
      <c r="X1320" s="204"/>
      <c r="Y1320" s="204"/>
      <c r="Z1320" s="204"/>
      <c r="AA1320" s="204"/>
      <c r="AB1320" s="204"/>
      <c r="AC1320" s="204"/>
      <c r="AD1320" s="204"/>
      <c r="AE1320" s="204"/>
      <c r="AF1320" s="204"/>
      <c r="AG1320" s="247"/>
      <c r="AH1320" s="194"/>
      <c r="AI1320" s="189"/>
      <c r="AJ1320" s="189"/>
      <c r="AK1320" s="190"/>
      <c r="AL1320" s="194"/>
      <c r="AM1320" s="189"/>
      <c r="AN1320" s="189"/>
      <c r="AO1320" s="190"/>
    </row>
    <row r="1321" spans="1:41" ht="18.75" hidden="1" customHeight="1">
      <c r="A1321" s="135" t="s">
        <v>196</v>
      </c>
      <c r="B1321" s="135" t="s">
        <v>196</v>
      </c>
      <c r="C1321" s="135" t="s">
        <v>196</v>
      </c>
      <c r="D1321" s="135" t="s">
        <v>196</v>
      </c>
      <c r="E1321" s="135" t="s">
        <v>196</v>
      </c>
      <c r="F1321" s="135" t="s">
        <v>196</v>
      </c>
      <c r="G1321" s="135" t="s">
        <v>196</v>
      </c>
      <c r="H1321" s="135" t="s">
        <v>196</v>
      </c>
      <c r="I1321" s="135" t="s">
        <v>132</v>
      </c>
      <c r="J1321" s="176"/>
      <c r="K1321" s="177"/>
      <c r="L1321" s="231"/>
      <c r="M1321" s="180"/>
      <c r="N1321" s="160"/>
      <c r="O1321" s="180"/>
      <c r="P1321" s="160"/>
      <c r="Q1321" s="198" t="s">
        <v>314</v>
      </c>
      <c r="R1321" s="182" t="s">
        <v>98</v>
      </c>
      <c r="S1321" s="183" t="s">
        <v>217</v>
      </c>
      <c r="T1321" s="184"/>
      <c r="U1321" s="186" t="s">
        <v>98</v>
      </c>
      <c r="V1321" s="183" t="s">
        <v>232</v>
      </c>
      <c r="W1321" s="204"/>
      <c r="X1321" s="204"/>
      <c r="Y1321" s="204"/>
      <c r="Z1321" s="204"/>
      <c r="AA1321" s="204"/>
      <c r="AB1321" s="204"/>
      <c r="AC1321" s="204"/>
      <c r="AD1321" s="204"/>
      <c r="AE1321" s="204"/>
      <c r="AF1321" s="204"/>
      <c r="AG1321" s="247"/>
      <c r="AH1321" s="194"/>
      <c r="AI1321" s="189"/>
      <c r="AJ1321" s="189"/>
      <c r="AK1321" s="190"/>
      <c r="AL1321" s="194"/>
      <c r="AM1321" s="189"/>
      <c r="AN1321" s="189"/>
      <c r="AO1321" s="190"/>
    </row>
    <row r="1322" spans="1:41" ht="18.75" hidden="1" customHeight="1">
      <c r="A1322" s="135" t="s">
        <v>196</v>
      </c>
      <c r="B1322" s="135" t="s">
        <v>196</v>
      </c>
      <c r="C1322" s="135" t="s">
        <v>196</v>
      </c>
      <c r="D1322" s="135" t="s">
        <v>196</v>
      </c>
      <c r="E1322" s="135" t="s">
        <v>196</v>
      </c>
      <c r="F1322" s="135" t="s">
        <v>196</v>
      </c>
      <c r="G1322" s="135" t="s">
        <v>196</v>
      </c>
      <c r="H1322" s="135" t="s">
        <v>196</v>
      </c>
      <c r="I1322" s="135" t="s">
        <v>132</v>
      </c>
      <c r="J1322" s="176"/>
      <c r="K1322" s="177"/>
      <c r="L1322" s="231"/>
      <c r="M1322" s="157"/>
      <c r="N1322" s="160"/>
      <c r="O1322" s="180"/>
      <c r="P1322" s="160"/>
      <c r="Q1322" s="198" t="s">
        <v>250</v>
      </c>
      <c r="R1322" s="182" t="s">
        <v>98</v>
      </c>
      <c r="S1322" s="183" t="s">
        <v>217</v>
      </c>
      <c r="T1322" s="183"/>
      <c r="U1322" s="186" t="s">
        <v>98</v>
      </c>
      <c r="V1322" s="199" t="s">
        <v>232</v>
      </c>
      <c r="W1322" s="183"/>
      <c r="X1322" s="183"/>
      <c r="Y1322" s="183"/>
      <c r="Z1322" s="184"/>
      <c r="AA1322" s="184"/>
      <c r="AB1322" s="184"/>
      <c r="AC1322" s="184"/>
      <c r="AD1322" s="184"/>
      <c r="AE1322" s="184"/>
      <c r="AF1322" s="184"/>
      <c r="AG1322" s="197"/>
      <c r="AH1322" s="194"/>
      <c r="AI1322" s="189"/>
      <c r="AJ1322" s="189"/>
      <c r="AK1322" s="190"/>
      <c r="AL1322" s="194"/>
      <c r="AM1322" s="189"/>
      <c r="AN1322" s="189"/>
      <c r="AO1322" s="190"/>
    </row>
    <row r="1323" spans="1:41" ht="18.75" hidden="1" customHeight="1">
      <c r="A1323" s="135" t="s">
        <v>196</v>
      </c>
      <c r="B1323" s="135" t="s">
        <v>196</v>
      </c>
      <c r="C1323" s="135" t="s">
        <v>196</v>
      </c>
      <c r="D1323" s="135" t="s">
        <v>196</v>
      </c>
      <c r="E1323" s="135" t="s">
        <v>196</v>
      </c>
      <c r="F1323" s="135" t="s">
        <v>196</v>
      </c>
      <c r="G1323" s="135" t="s">
        <v>196</v>
      </c>
      <c r="H1323" s="135" t="s">
        <v>196</v>
      </c>
      <c r="I1323" s="135" t="s">
        <v>132</v>
      </c>
      <c r="J1323" s="176"/>
      <c r="K1323" s="177"/>
      <c r="L1323" s="231"/>
      <c r="M1323" s="157"/>
      <c r="N1323" s="160"/>
      <c r="O1323" s="180"/>
      <c r="P1323" s="160"/>
      <c r="Q1323" s="198" t="s">
        <v>253</v>
      </c>
      <c r="R1323" s="182" t="s">
        <v>98</v>
      </c>
      <c r="S1323" s="183" t="s">
        <v>217</v>
      </c>
      <c r="T1323" s="183"/>
      <c r="U1323" s="186" t="s">
        <v>98</v>
      </c>
      <c r="V1323" s="199" t="s">
        <v>232</v>
      </c>
      <c r="W1323" s="183"/>
      <c r="X1323" s="183"/>
      <c r="Y1323" s="183"/>
      <c r="Z1323" s="184"/>
      <c r="AA1323" s="184"/>
      <c r="AB1323" s="184"/>
      <c r="AC1323" s="184"/>
      <c r="AD1323" s="184"/>
      <c r="AE1323" s="184"/>
      <c r="AF1323" s="184"/>
      <c r="AG1323" s="197"/>
      <c r="AH1323" s="194"/>
      <c r="AI1323" s="189"/>
      <c r="AJ1323" s="189"/>
      <c r="AK1323" s="190"/>
      <c r="AL1323" s="194"/>
      <c r="AM1323" s="189"/>
      <c r="AN1323" s="189"/>
      <c r="AO1323" s="190"/>
    </row>
    <row r="1324" spans="1:41" ht="18.75" hidden="1" customHeight="1">
      <c r="A1324" s="135" t="s">
        <v>196</v>
      </c>
      <c r="B1324" s="135" t="s">
        <v>196</v>
      </c>
      <c r="C1324" s="135" t="s">
        <v>196</v>
      </c>
      <c r="D1324" s="135" t="s">
        <v>196</v>
      </c>
      <c r="E1324" s="135" t="s">
        <v>196</v>
      </c>
      <c r="F1324" s="135" t="s">
        <v>196</v>
      </c>
      <c r="G1324" s="135" t="s">
        <v>196</v>
      </c>
      <c r="H1324" s="135" t="s">
        <v>196</v>
      </c>
      <c r="I1324" s="135" t="s">
        <v>132</v>
      </c>
      <c r="J1324" s="157"/>
      <c r="K1324" s="177"/>
      <c r="L1324" s="231"/>
      <c r="M1324" s="157"/>
      <c r="N1324" s="160"/>
      <c r="O1324" s="180"/>
      <c r="P1324" s="305"/>
      <c r="Q1324" s="201" t="s">
        <v>255</v>
      </c>
      <c r="R1324" s="182" t="s">
        <v>98</v>
      </c>
      <c r="S1324" s="183" t="s">
        <v>217</v>
      </c>
      <c r="T1324" s="183"/>
      <c r="U1324" s="186" t="s">
        <v>98</v>
      </c>
      <c r="V1324" s="183" t="s">
        <v>229</v>
      </c>
      <c r="W1324" s="183"/>
      <c r="X1324" s="186" t="s">
        <v>98</v>
      </c>
      <c r="Y1324" s="183" t="s">
        <v>230</v>
      </c>
      <c r="Z1324" s="187"/>
      <c r="AA1324" s="187"/>
      <c r="AB1324" s="187"/>
      <c r="AC1324" s="187"/>
      <c r="AD1324" s="202"/>
      <c r="AE1324" s="202"/>
      <c r="AF1324" s="202"/>
      <c r="AG1324" s="203"/>
      <c r="AH1324" s="194"/>
      <c r="AI1324" s="189"/>
      <c r="AJ1324" s="189"/>
      <c r="AK1324" s="190"/>
      <c r="AL1324" s="194"/>
      <c r="AM1324" s="189"/>
      <c r="AN1324" s="189"/>
      <c r="AO1324" s="190"/>
    </row>
    <row r="1325" spans="1:41" ht="18.75" hidden="1" customHeight="1">
      <c r="A1325" s="135" t="s">
        <v>196</v>
      </c>
      <c r="B1325" s="135" t="s">
        <v>196</v>
      </c>
      <c r="C1325" s="135" t="s">
        <v>196</v>
      </c>
      <c r="D1325" s="135" t="s">
        <v>196</v>
      </c>
      <c r="E1325" s="135" t="s">
        <v>196</v>
      </c>
      <c r="F1325" s="135" t="s">
        <v>196</v>
      </c>
      <c r="G1325" s="135" t="s">
        <v>196</v>
      </c>
      <c r="H1325" s="135" t="s">
        <v>196</v>
      </c>
      <c r="I1325" s="135" t="s">
        <v>132</v>
      </c>
      <c r="J1325" s="176"/>
      <c r="K1325" s="177"/>
      <c r="L1325" s="231"/>
      <c r="M1325" s="180"/>
      <c r="N1325" s="160"/>
      <c r="O1325" s="180"/>
      <c r="P1325" s="160"/>
      <c r="Q1325" s="240" t="s">
        <v>69</v>
      </c>
      <c r="R1325" s="182" t="s">
        <v>98</v>
      </c>
      <c r="S1325" s="183" t="s">
        <v>217</v>
      </c>
      <c r="T1325" s="183"/>
      <c r="U1325" s="186" t="s">
        <v>98</v>
      </c>
      <c r="V1325" s="183" t="s">
        <v>258</v>
      </c>
      <c r="W1325" s="183"/>
      <c r="X1325" s="186" t="s">
        <v>98</v>
      </c>
      <c r="Y1325" s="183" t="s">
        <v>315</v>
      </c>
      <c r="Z1325" s="204"/>
      <c r="AA1325" s="186" t="s">
        <v>98</v>
      </c>
      <c r="AB1325" s="183" t="s">
        <v>259</v>
      </c>
      <c r="AC1325" s="204"/>
      <c r="AD1325" s="204"/>
      <c r="AE1325" s="204"/>
      <c r="AF1325" s="204"/>
      <c r="AG1325" s="247"/>
      <c r="AH1325" s="194"/>
      <c r="AI1325" s="189"/>
      <c r="AJ1325" s="189"/>
      <c r="AK1325" s="190"/>
      <c r="AL1325" s="194"/>
      <c r="AM1325" s="189"/>
      <c r="AN1325" s="189"/>
      <c r="AO1325" s="190"/>
    </row>
    <row r="1326" spans="1:41" ht="18.75" hidden="1" customHeight="1">
      <c r="A1326" s="135" t="s">
        <v>196</v>
      </c>
      <c r="B1326" s="135" t="s">
        <v>196</v>
      </c>
      <c r="C1326" s="135" t="s">
        <v>196</v>
      </c>
      <c r="D1326" s="135" t="s">
        <v>196</v>
      </c>
      <c r="E1326" s="135" t="s">
        <v>196</v>
      </c>
      <c r="F1326" s="135" t="s">
        <v>196</v>
      </c>
      <c r="G1326" s="135" t="s">
        <v>196</v>
      </c>
      <c r="H1326" s="135" t="s">
        <v>196</v>
      </c>
      <c r="I1326" s="135" t="s">
        <v>132</v>
      </c>
      <c r="J1326" s="176"/>
      <c r="K1326" s="177"/>
      <c r="L1326" s="178"/>
      <c r="M1326" s="179"/>
      <c r="N1326" s="160"/>
      <c r="O1326" s="180"/>
      <c r="P1326" s="191"/>
      <c r="Q1326" s="1257" t="s">
        <v>260</v>
      </c>
      <c r="R1326" s="205" t="s">
        <v>98</v>
      </c>
      <c r="S1326" s="206" t="s">
        <v>217</v>
      </c>
      <c r="T1326" s="206"/>
      <c r="U1326" s="207"/>
      <c r="V1326" s="208"/>
      <c r="W1326" s="208"/>
      <c r="X1326" s="207"/>
      <c r="Y1326" s="208"/>
      <c r="Z1326" s="209"/>
      <c r="AA1326" s="207"/>
      <c r="AB1326" s="208"/>
      <c r="AC1326" s="209"/>
      <c r="AD1326" s="210" t="s">
        <v>98</v>
      </c>
      <c r="AE1326" s="206" t="s">
        <v>261</v>
      </c>
      <c r="AF1326" s="202"/>
      <c r="AG1326" s="203"/>
      <c r="AH1326" s="259"/>
      <c r="AI1326" s="259"/>
      <c r="AJ1326" s="259"/>
      <c r="AK1326" s="190"/>
      <c r="AL1326" s="194"/>
      <c r="AM1326" s="259"/>
      <c r="AN1326" s="259"/>
      <c r="AO1326" s="190"/>
    </row>
    <row r="1327" spans="1:41" ht="18.75" hidden="1" customHeight="1">
      <c r="A1327" s="135" t="s">
        <v>196</v>
      </c>
      <c r="B1327" s="135" t="s">
        <v>196</v>
      </c>
      <c r="C1327" s="135" t="s">
        <v>196</v>
      </c>
      <c r="D1327" s="135" t="s">
        <v>196</v>
      </c>
      <c r="E1327" s="135" t="s">
        <v>196</v>
      </c>
      <c r="F1327" s="135" t="s">
        <v>196</v>
      </c>
      <c r="G1327" s="135" t="s">
        <v>196</v>
      </c>
      <c r="H1327" s="135" t="s">
        <v>196</v>
      </c>
      <c r="I1327" s="135" t="s">
        <v>132</v>
      </c>
      <c r="J1327" s="176"/>
      <c r="K1327" s="177"/>
      <c r="L1327" s="178"/>
      <c r="M1327" s="179"/>
      <c r="N1327" s="160"/>
      <c r="O1327" s="180"/>
      <c r="P1327" s="191"/>
      <c r="Q1327" s="1257"/>
      <c r="R1327" s="157" t="s">
        <v>98</v>
      </c>
      <c r="S1327" s="258" t="s">
        <v>262</v>
      </c>
      <c r="T1327" s="258"/>
      <c r="U1327" s="260"/>
      <c r="V1327" s="260" t="s">
        <v>98</v>
      </c>
      <c r="W1327" s="258" t="s">
        <v>263</v>
      </c>
      <c r="X1327" s="260"/>
      <c r="Y1327" s="260"/>
      <c r="Z1327" s="260" t="s">
        <v>98</v>
      </c>
      <c r="AA1327" s="258" t="s">
        <v>264</v>
      </c>
      <c r="AB1327" s="261"/>
      <c r="AC1327" s="258"/>
      <c r="AD1327" s="260" t="s">
        <v>98</v>
      </c>
      <c r="AE1327" s="258" t="s">
        <v>265</v>
      </c>
      <c r="AF1327" s="262"/>
      <c r="AG1327" s="212"/>
      <c r="AH1327" s="259"/>
      <c r="AI1327" s="259"/>
      <c r="AJ1327" s="259"/>
      <c r="AK1327" s="190"/>
      <c r="AL1327" s="194"/>
      <c r="AM1327" s="259"/>
      <c r="AN1327" s="259"/>
      <c r="AO1327" s="190"/>
    </row>
    <row r="1328" spans="1:41" ht="18.75" hidden="1" customHeight="1">
      <c r="A1328" s="135" t="s">
        <v>196</v>
      </c>
      <c r="B1328" s="135" t="s">
        <v>196</v>
      </c>
      <c r="C1328" s="135" t="s">
        <v>196</v>
      </c>
      <c r="D1328" s="135" t="s">
        <v>196</v>
      </c>
      <c r="E1328" s="135" t="s">
        <v>196</v>
      </c>
      <c r="F1328" s="135" t="s">
        <v>196</v>
      </c>
      <c r="G1328" s="135" t="s">
        <v>196</v>
      </c>
      <c r="H1328" s="135" t="s">
        <v>196</v>
      </c>
      <c r="I1328" s="135" t="s">
        <v>132</v>
      </c>
      <c r="J1328" s="176"/>
      <c r="K1328" s="177"/>
      <c r="L1328" s="178"/>
      <c r="M1328" s="179"/>
      <c r="N1328" s="160"/>
      <c r="O1328" s="180"/>
      <c r="P1328" s="191"/>
      <c r="Q1328" s="1257"/>
      <c r="R1328" s="157" t="s">
        <v>98</v>
      </c>
      <c r="S1328" s="258" t="s">
        <v>266</v>
      </c>
      <c r="T1328" s="258"/>
      <c r="U1328" s="260"/>
      <c r="V1328" s="260" t="s">
        <v>98</v>
      </c>
      <c r="W1328" s="258" t="s">
        <v>267</v>
      </c>
      <c r="X1328" s="260"/>
      <c r="Y1328" s="260"/>
      <c r="Z1328" s="260" t="s">
        <v>98</v>
      </c>
      <c r="AA1328" s="258" t="s">
        <v>268</v>
      </c>
      <c r="AB1328" s="261"/>
      <c r="AC1328" s="258"/>
      <c r="AD1328" s="260" t="s">
        <v>98</v>
      </c>
      <c r="AE1328" s="258" t="s">
        <v>269</v>
      </c>
      <c r="AF1328" s="262"/>
      <c r="AG1328" s="212"/>
      <c r="AH1328" s="259"/>
      <c r="AI1328" s="259"/>
      <c r="AJ1328" s="259"/>
      <c r="AK1328" s="190"/>
      <c r="AL1328" s="194"/>
      <c r="AM1328" s="259"/>
      <c r="AN1328" s="259"/>
      <c r="AO1328" s="190"/>
    </row>
    <row r="1329" spans="1:41" ht="18.75" hidden="1" customHeight="1">
      <c r="A1329" s="135" t="s">
        <v>196</v>
      </c>
      <c r="B1329" s="135" t="s">
        <v>196</v>
      </c>
      <c r="C1329" s="135" t="s">
        <v>196</v>
      </c>
      <c r="D1329" s="135" t="s">
        <v>196</v>
      </c>
      <c r="E1329" s="135" t="s">
        <v>196</v>
      </c>
      <c r="F1329" s="135" t="s">
        <v>196</v>
      </c>
      <c r="G1329" s="135" t="s">
        <v>196</v>
      </c>
      <c r="H1329" s="135" t="s">
        <v>196</v>
      </c>
      <c r="I1329" s="135" t="s">
        <v>132</v>
      </c>
      <c r="J1329" s="176"/>
      <c r="K1329" s="177"/>
      <c r="L1329" s="178"/>
      <c r="M1329" s="179"/>
      <c r="N1329" s="160"/>
      <c r="O1329" s="180"/>
      <c r="P1329" s="191"/>
      <c r="Q1329" s="1257"/>
      <c r="R1329" s="157" t="s">
        <v>98</v>
      </c>
      <c r="S1329" s="258" t="s">
        <v>270</v>
      </c>
      <c r="T1329" s="258"/>
      <c r="U1329" s="260"/>
      <c r="V1329" s="260" t="s">
        <v>98</v>
      </c>
      <c r="W1329" s="258" t="s">
        <v>271</v>
      </c>
      <c r="X1329" s="260"/>
      <c r="Y1329" s="260"/>
      <c r="Z1329" s="260" t="s">
        <v>98</v>
      </c>
      <c r="AA1329" s="258" t="s">
        <v>272</v>
      </c>
      <c r="AB1329" s="261"/>
      <c r="AC1329" s="258"/>
      <c r="AD1329" s="260" t="s">
        <v>98</v>
      </c>
      <c r="AE1329" s="258" t="s">
        <v>273</v>
      </c>
      <c r="AF1329" s="262"/>
      <c r="AG1329" s="212"/>
      <c r="AH1329" s="259"/>
      <c r="AI1329" s="259"/>
      <c r="AJ1329" s="259"/>
      <c r="AK1329" s="190"/>
      <c r="AL1329" s="194"/>
      <c r="AM1329" s="259"/>
      <c r="AN1329" s="259"/>
      <c r="AO1329" s="190"/>
    </row>
    <row r="1330" spans="1:41" ht="18.75" hidden="1" customHeight="1">
      <c r="A1330" s="135" t="s">
        <v>196</v>
      </c>
      <c r="B1330" s="135" t="s">
        <v>196</v>
      </c>
      <c r="C1330" s="135" t="s">
        <v>196</v>
      </c>
      <c r="D1330" s="135" t="s">
        <v>196</v>
      </c>
      <c r="E1330" s="135" t="s">
        <v>196</v>
      </c>
      <c r="F1330" s="135" t="s">
        <v>196</v>
      </c>
      <c r="G1330" s="135" t="s">
        <v>196</v>
      </c>
      <c r="H1330" s="135" t="s">
        <v>196</v>
      </c>
      <c r="I1330" s="135" t="s">
        <v>132</v>
      </c>
      <c r="J1330" s="176"/>
      <c r="K1330" s="177"/>
      <c r="L1330" s="178"/>
      <c r="M1330" s="179"/>
      <c r="N1330" s="160"/>
      <c r="O1330" s="180"/>
      <c r="P1330" s="191"/>
      <c r="Q1330" s="1257"/>
      <c r="R1330" s="157" t="s">
        <v>98</v>
      </c>
      <c r="S1330" s="258" t="s">
        <v>274</v>
      </c>
      <c r="T1330" s="258"/>
      <c r="U1330" s="260"/>
      <c r="V1330" s="260" t="s">
        <v>98</v>
      </c>
      <c r="W1330" s="258" t="s">
        <v>275</v>
      </c>
      <c r="X1330" s="260"/>
      <c r="Y1330" s="260"/>
      <c r="Z1330" s="260" t="s">
        <v>98</v>
      </c>
      <c r="AA1330" s="258" t="s">
        <v>276</v>
      </c>
      <c r="AB1330" s="261"/>
      <c r="AC1330" s="258"/>
      <c r="AD1330" s="260" t="s">
        <v>98</v>
      </c>
      <c r="AE1330" s="258" t="s">
        <v>277</v>
      </c>
      <c r="AF1330" s="262"/>
      <c r="AG1330" s="212"/>
      <c r="AH1330" s="259"/>
      <c r="AI1330" s="259"/>
      <c r="AJ1330" s="259"/>
      <c r="AK1330" s="190"/>
      <c r="AL1330" s="194"/>
      <c r="AM1330" s="259"/>
      <c r="AN1330" s="259"/>
      <c r="AO1330" s="190"/>
    </row>
    <row r="1331" spans="1:41" ht="18.75" hidden="1" customHeight="1">
      <c r="A1331" s="155" t="s">
        <v>196</v>
      </c>
      <c r="B1331" s="155" t="s">
        <v>196</v>
      </c>
      <c r="C1331" s="155" t="s">
        <v>196</v>
      </c>
      <c r="D1331" s="155" t="s">
        <v>196</v>
      </c>
      <c r="E1331" s="155" t="s">
        <v>196</v>
      </c>
      <c r="F1331" s="155" t="s">
        <v>196</v>
      </c>
      <c r="G1331" s="155" t="s">
        <v>196</v>
      </c>
      <c r="H1331" s="155" t="s">
        <v>196</v>
      </c>
      <c r="I1331" s="155" t="s">
        <v>132</v>
      </c>
      <c r="J1331" s="213"/>
      <c r="K1331" s="214"/>
      <c r="L1331" s="215"/>
      <c r="M1331" s="216"/>
      <c r="N1331" s="217"/>
      <c r="O1331" s="218"/>
      <c r="P1331" s="219"/>
      <c r="Q1331" s="1313"/>
      <c r="R1331" s="220" t="s">
        <v>98</v>
      </c>
      <c r="S1331" s="221" t="s">
        <v>278</v>
      </c>
      <c r="T1331" s="221"/>
      <c r="U1331" s="222"/>
      <c r="V1331" s="222"/>
      <c r="W1331" s="221"/>
      <c r="X1331" s="222"/>
      <c r="Y1331" s="222"/>
      <c r="Z1331" s="222"/>
      <c r="AA1331" s="221"/>
      <c r="AB1331" s="223"/>
      <c r="AC1331" s="221"/>
      <c r="AD1331" s="222"/>
      <c r="AE1331" s="221"/>
      <c r="AF1331" s="224"/>
      <c r="AG1331" s="225"/>
      <c r="AH1331" s="226"/>
      <c r="AI1331" s="226"/>
      <c r="AJ1331" s="226"/>
      <c r="AK1331" s="227"/>
      <c r="AL1331" s="228"/>
      <c r="AM1331" s="226"/>
      <c r="AN1331" s="226"/>
      <c r="AO1331" s="227"/>
    </row>
    <row r="1332" spans="1:41" ht="18.75" hidden="1" customHeight="1">
      <c r="A1332" s="135" t="s">
        <v>196</v>
      </c>
      <c r="B1332" s="135" t="s">
        <v>196</v>
      </c>
      <c r="C1332" s="135" t="s">
        <v>196</v>
      </c>
      <c r="D1332" s="135" t="s">
        <v>196</v>
      </c>
      <c r="E1332" s="135" t="s">
        <v>196</v>
      </c>
      <c r="F1332" s="135" t="s">
        <v>196</v>
      </c>
      <c r="G1332" s="135" t="s">
        <v>132</v>
      </c>
      <c r="H1332" s="135" t="s">
        <v>196</v>
      </c>
      <c r="I1332" s="135" t="s">
        <v>196</v>
      </c>
      <c r="J1332" s="161"/>
      <c r="K1332" s="162"/>
      <c r="L1332" s="229"/>
      <c r="M1332" s="165"/>
      <c r="N1332" s="153"/>
      <c r="O1332" s="273"/>
      <c r="P1332" s="303"/>
      <c r="Q1332" s="304" t="s">
        <v>281</v>
      </c>
      <c r="R1332" s="167" t="s">
        <v>98</v>
      </c>
      <c r="S1332" s="168" t="s">
        <v>282</v>
      </c>
      <c r="T1332" s="172"/>
      <c r="U1332" s="169"/>
      <c r="V1332" s="170" t="s">
        <v>98</v>
      </c>
      <c r="W1332" s="168" t="s">
        <v>283</v>
      </c>
      <c r="X1332" s="235"/>
      <c r="Y1332" s="235"/>
      <c r="Z1332" s="235"/>
      <c r="AA1332" s="235"/>
      <c r="AB1332" s="235"/>
      <c r="AC1332" s="235"/>
      <c r="AD1332" s="235"/>
      <c r="AE1332" s="235"/>
      <c r="AF1332" s="235"/>
      <c r="AG1332" s="246"/>
      <c r="AH1332" s="174" t="s">
        <v>98</v>
      </c>
      <c r="AI1332" s="151" t="s">
        <v>220</v>
      </c>
      <c r="AJ1332" s="151"/>
      <c r="AK1332" s="175"/>
      <c r="AL1332" s="174" t="s">
        <v>98</v>
      </c>
      <c r="AM1332" s="151" t="s">
        <v>220</v>
      </c>
      <c r="AN1332" s="151"/>
      <c r="AO1332" s="175"/>
    </row>
    <row r="1333" spans="1:41" ht="18.75" hidden="1" customHeight="1">
      <c r="A1333" s="135" t="s">
        <v>196</v>
      </c>
      <c r="B1333" s="135" t="s">
        <v>196</v>
      </c>
      <c r="C1333" s="135" t="s">
        <v>196</v>
      </c>
      <c r="D1333" s="135" t="s">
        <v>196</v>
      </c>
      <c r="E1333" s="135" t="s">
        <v>196</v>
      </c>
      <c r="F1333" s="135" t="s">
        <v>196</v>
      </c>
      <c r="G1333" s="135" t="s">
        <v>132</v>
      </c>
      <c r="H1333" s="135" t="s">
        <v>196</v>
      </c>
      <c r="I1333" s="135" t="s">
        <v>196</v>
      </c>
      <c r="J1333" s="176"/>
      <c r="K1333" s="177"/>
      <c r="L1333" s="231"/>
      <c r="M1333" s="180"/>
      <c r="N1333" s="160"/>
      <c r="O1333" s="275"/>
      <c r="P1333" s="305"/>
      <c r="Q1333" s="240" t="s">
        <v>216</v>
      </c>
      <c r="R1333" s="182" t="s">
        <v>98</v>
      </c>
      <c r="S1333" s="183" t="s">
        <v>217</v>
      </c>
      <c r="T1333" s="183"/>
      <c r="U1333" s="185"/>
      <c r="V1333" s="186" t="s">
        <v>98</v>
      </c>
      <c r="W1333" s="183" t="s">
        <v>533</v>
      </c>
      <c r="X1333" s="183"/>
      <c r="Y1333" s="185"/>
      <c r="Z1333" s="184"/>
      <c r="AA1333" s="184"/>
      <c r="AB1333" s="184"/>
      <c r="AC1333" s="184"/>
      <c r="AD1333" s="184"/>
      <c r="AE1333" s="184"/>
      <c r="AF1333" s="184"/>
      <c r="AG1333" s="197"/>
      <c r="AH1333" s="157" t="s">
        <v>98</v>
      </c>
      <c r="AI1333" s="158" t="s">
        <v>224</v>
      </c>
      <c r="AJ1333" s="189"/>
      <c r="AK1333" s="190"/>
      <c r="AL1333" s="157" t="s">
        <v>98</v>
      </c>
      <c r="AM1333" s="158" t="s">
        <v>224</v>
      </c>
      <c r="AN1333" s="189"/>
      <c r="AO1333" s="190"/>
    </row>
    <row r="1334" spans="1:41" ht="18.75" hidden="1" customHeight="1">
      <c r="A1334" s="135" t="s">
        <v>196</v>
      </c>
      <c r="B1334" s="135" t="s">
        <v>196</v>
      </c>
      <c r="C1334" s="135" t="s">
        <v>196</v>
      </c>
      <c r="D1334" s="135" t="s">
        <v>196</v>
      </c>
      <c r="E1334" s="135" t="s">
        <v>196</v>
      </c>
      <c r="F1334" s="135" t="s">
        <v>196</v>
      </c>
      <c r="G1334" s="135" t="s">
        <v>132</v>
      </c>
      <c r="H1334" s="135" t="s">
        <v>196</v>
      </c>
      <c r="I1334" s="135" t="s">
        <v>196</v>
      </c>
      <c r="J1334" s="176"/>
      <c r="K1334" s="177"/>
      <c r="L1334" s="231"/>
      <c r="M1334" s="180"/>
      <c r="N1334" s="160"/>
      <c r="O1334" s="275"/>
      <c r="P1334" s="305"/>
      <c r="Q1334" s="181" t="s">
        <v>221</v>
      </c>
      <c r="R1334" s="182" t="s">
        <v>98</v>
      </c>
      <c r="S1334" s="183" t="s">
        <v>222</v>
      </c>
      <c r="T1334" s="184"/>
      <c r="U1334" s="185"/>
      <c r="V1334" s="186" t="s">
        <v>98</v>
      </c>
      <c r="W1334" s="183" t="s">
        <v>223</v>
      </c>
      <c r="X1334" s="187"/>
      <c r="Y1334" s="187"/>
      <c r="Z1334" s="184"/>
      <c r="AA1334" s="184"/>
      <c r="AB1334" s="184"/>
      <c r="AC1334" s="184"/>
      <c r="AD1334" s="184"/>
      <c r="AE1334" s="184"/>
      <c r="AF1334" s="184"/>
      <c r="AG1334" s="197"/>
      <c r="AH1334" s="194"/>
      <c r="AI1334" s="189"/>
      <c r="AJ1334" s="189"/>
      <c r="AK1334" s="190"/>
      <c r="AL1334" s="194"/>
      <c r="AM1334" s="189"/>
      <c r="AN1334" s="189"/>
      <c r="AO1334" s="190"/>
    </row>
    <row r="1335" spans="1:41" ht="19.5" hidden="1" customHeight="1">
      <c r="A1335" s="135" t="s">
        <v>196</v>
      </c>
      <c r="B1335" s="135" t="s">
        <v>196</v>
      </c>
      <c r="C1335" s="135" t="s">
        <v>196</v>
      </c>
      <c r="D1335" s="135" t="s">
        <v>196</v>
      </c>
      <c r="E1335" s="135" t="s">
        <v>196</v>
      </c>
      <c r="F1335" s="135" t="s">
        <v>196</v>
      </c>
      <c r="G1335" s="135" t="s">
        <v>132</v>
      </c>
      <c r="H1335" s="135" t="s">
        <v>196</v>
      </c>
      <c r="I1335" s="135" t="s">
        <v>196</v>
      </c>
      <c r="J1335" s="176"/>
      <c r="K1335" s="177"/>
      <c r="L1335" s="178"/>
      <c r="M1335" s="179"/>
      <c r="N1335" s="160"/>
      <c r="O1335" s="180"/>
      <c r="P1335" s="191"/>
      <c r="Q1335" s="192" t="s">
        <v>225</v>
      </c>
      <c r="R1335" s="182" t="s">
        <v>98</v>
      </c>
      <c r="S1335" s="183" t="s">
        <v>222</v>
      </c>
      <c r="T1335" s="184"/>
      <c r="U1335" s="185"/>
      <c r="V1335" s="186" t="s">
        <v>98</v>
      </c>
      <c r="W1335" s="183" t="s">
        <v>226</v>
      </c>
      <c r="X1335" s="186"/>
      <c r="Y1335" s="183"/>
      <c r="Z1335" s="187"/>
      <c r="AA1335" s="187"/>
      <c r="AB1335" s="187"/>
      <c r="AC1335" s="187"/>
      <c r="AD1335" s="187"/>
      <c r="AE1335" s="187"/>
      <c r="AF1335" s="187"/>
      <c r="AG1335" s="193"/>
      <c r="AH1335" s="189"/>
      <c r="AI1335" s="189"/>
      <c r="AJ1335" s="189"/>
      <c r="AK1335" s="190"/>
      <c r="AL1335" s="194"/>
      <c r="AM1335" s="189"/>
      <c r="AN1335" s="189"/>
      <c r="AO1335" s="190"/>
    </row>
    <row r="1336" spans="1:41" ht="19.5" hidden="1" customHeight="1">
      <c r="A1336" s="135" t="s">
        <v>196</v>
      </c>
      <c r="B1336" s="135" t="s">
        <v>196</v>
      </c>
      <c r="C1336" s="135" t="s">
        <v>196</v>
      </c>
      <c r="D1336" s="135" t="s">
        <v>196</v>
      </c>
      <c r="E1336" s="135" t="s">
        <v>196</v>
      </c>
      <c r="F1336" s="135" t="s">
        <v>196</v>
      </c>
      <c r="G1336" s="135" t="s">
        <v>132</v>
      </c>
      <c r="H1336" s="135" t="s">
        <v>196</v>
      </c>
      <c r="I1336" s="135" t="s">
        <v>196</v>
      </c>
      <c r="J1336" s="176"/>
      <c r="K1336" s="177"/>
      <c r="L1336" s="178"/>
      <c r="M1336" s="179"/>
      <c r="N1336" s="160"/>
      <c r="O1336" s="180"/>
      <c r="P1336" s="191"/>
      <c r="Q1336" s="192" t="s">
        <v>227</v>
      </c>
      <c r="R1336" s="182" t="s">
        <v>98</v>
      </c>
      <c r="S1336" s="183" t="s">
        <v>222</v>
      </c>
      <c r="T1336" s="184"/>
      <c r="U1336" s="185"/>
      <c r="V1336" s="186" t="s">
        <v>98</v>
      </c>
      <c r="W1336" s="183" t="s">
        <v>226</v>
      </c>
      <c r="X1336" s="186"/>
      <c r="Y1336" s="183"/>
      <c r="Z1336" s="187"/>
      <c r="AA1336" s="187"/>
      <c r="AB1336" s="187"/>
      <c r="AC1336" s="187"/>
      <c r="AD1336" s="187"/>
      <c r="AE1336" s="187"/>
      <c r="AF1336" s="187"/>
      <c r="AG1336" s="193"/>
      <c r="AH1336" s="189"/>
      <c r="AI1336" s="189"/>
      <c r="AJ1336" s="189"/>
      <c r="AK1336" s="190"/>
      <c r="AL1336" s="194"/>
      <c r="AM1336" s="189"/>
      <c r="AN1336" s="189"/>
      <c r="AO1336" s="190"/>
    </row>
    <row r="1337" spans="1:41" ht="18.75" hidden="1" customHeight="1">
      <c r="A1337" s="135" t="s">
        <v>196</v>
      </c>
      <c r="B1337" s="135" t="s">
        <v>196</v>
      </c>
      <c r="C1337" s="135" t="s">
        <v>196</v>
      </c>
      <c r="D1337" s="135" t="s">
        <v>196</v>
      </c>
      <c r="E1337" s="135" t="s">
        <v>196</v>
      </c>
      <c r="F1337" s="135" t="s">
        <v>196</v>
      </c>
      <c r="G1337" s="135" t="s">
        <v>132</v>
      </c>
      <c r="H1337" s="135" t="s">
        <v>196</v>
      </c>
      <c r="I1337" s="135" t="s">
        <v>196</v>
      </c>
      <c r="J1337" s="176"/>
      <c r="K1337" s="177"/>
      <c r="L1337" s="231"/>
      <c r="M1337" s="180"/>
      <c r="N1337" s="160"/>
      <c r="O1337" s="275"/>
      <c r="P1337" s="305"/>
      <c r="Q1337" s="1338" t="s">
        <v>534</v>
      </c>
      <c r="R1337" s="1335" t="s">
        <v>98</v>
      </c>
      <c r="S1337" s="1282" t="s">
        <v>217</v>
      </c>
      <c r="T1337" s="1282"/>
      <c r="U1337" s="1335" t="s">
        <v>98</v>
      </c>
      <c r="V1337" s="1282" t="s">
        <v>232</v>
      </c>
      <c r="W1337" s="1282"/>
      <c r="X1337" s="206"/>
      <c r="Y1337" s="206"/>
      <c r="Z1337" s="206"/>
      <c r="AA1337" s="206"/>
      <c r="AB1337" s="206"/>
      <c r="AC1337" s="206"/>
      <c r="AD1337" s="206"/>
      <c r="AE1337" s="206"/>
      <c r="AF1337" s="206"/>
      <c r="AG1337" s="251"/>
      <c r="AH1337" s="194"/>
      <c r="AI1337" s="189"/>
      <c r="AJ1337" s="189"/>
      <c r="AK1337" s="190"/>
      <c r="AL1337" s="194"/>
      <c r="AM1337" s="189"/>
      <c r="AN1337" s="189"/>
      <c r="AO1337" s="190"/>
    </row>
    <row r="1338" spans="1:41" ht="18.75" hidden="1" customHeight="1">
      <c r="A1338" s="135" t="s">
        <v>196</v>
      </c>
      <c r="B1338" s="135" t="s">
        <v>196</v>
      </c>
      <c r="C1338" s="135" t="s">
        <v>196</v>
      </c>
      <c r="D1338" s="135" t="s">
        <v>196</v>
      </c>
      <c r="E1338" s="135" t="s">
        <v>196</v>
      </c>
      <c r="F1338" s="135" t="s">
        <v>196</v>
      </c>
      <c r="G1338" s="135" t="s">
        <v>132</v>
      </c>
      <c r="H1338" s="135" t="s">
        <v>196</v>
      </c>
      <c r="I1338" s="135" t="s">
        <v>196</v>
      </c>
      <c r="J1338" s="176"/>
      <c r="K1338" s="177"/>
      <c r="L1338" s="231"/>
      <c r="M1338" s="180"/>
      <c r="N1338" s="160"/>
      <c r="O1338" s="275"/>
      <c r="P1338" s="305"/>
      <c r="Q1338" s="1338"/>
      <c r="R1338" s="1335"/>
      <c r="S1338" s="1282"/>
      <c r="T1338" s="1282"/>
      <c r="U1338" s="1335"/>
      <c r="V1338" s="1282"/>
      <c r="W1338" s="1282"/>
      <c r="X1338" s="199"/>
      <c r="Y1338" s="199"/>
      <c r="Z1338" s="199"/>
      <c r="AA1338" s="199"/>
      <c r="AB1338" s="199"/>
      <c r="AC1338" s="199"/>
      <c r="AD1338" s="199"/>
      <c r="AE1338" s="199"/>
      <c r="AF1338" s="199"/>
      <c r="AG1338" s="252"/>
      <c r="AH1338" s="194"/>
      <c r="AI1338" s="189"/>
      <c r="AJ1338" s="189"/>
      <c r="AK1338" s="190"/>
      <c r="AL1338" s="194"/>
      <c r="AM1338" s="189"/>
      <c r="AN1338" s="189"/>
      <c r="AO1338" s="190"/>
    </row>
    <row r="1339" spans="1:41" ht="18.75" hidden="1" customHeight="1">
      <c r="A1339" s="135" t="s">
        <v>196</v>
      </c>
      <c r="B1339" s="135" t="s">
        <v>196</v>
      </c>
      <c r="C1339" s="135" t="s">
        <v>196</v>
      </c>
      <c r="D1339" s="135" t="s">
        <v>196</v>
      </c>
      <c r="E1339" s="135" t="s">
        <v>196</v>
      </c>
      <c r="F1339" s="135" t="s">
        <v>196</v>
      </c>
      <c r="G1339" s="135" t="s">
        <v>132</v>
      </c>
      <c r="H1339" s="135" t="s">
        <v>196</v>
      </c>
      <c r="I1339" s="135" t="s">
        <v>196</v>
      </c>
      <c r="J1339" s="176"/>
      <c r="K1339" s="177"/>
      <c r="L1339" s="231"/>
      <c r="M1339" s="180"/>
      <c r="N1339" s="160"/>
      <c r="O1339" s="275"/>
      <c r="P1339" s="305"/>
      <c r="Q1339" s="240" t="s">
        <v>176</v>
      </c>
      <c r="R1339" s="205" t="s">
        <v>98</v>
      </c>
      <c r="S1339" s="183" t="s">
        <v>217</v>
      </c>
      <c r="T1339" s="183"/>
      <c r="U1339" s="186" t="s">
        <v>98</v>
      </c>
      <c r="V1339" s="183" t="s">
        <v>229</v>
      </c>
      <c r="W1339" s="183"/>
      <c r="X1339" s="210" t="s">
        <v>98</v>
      </c>
      <c r="Y1339" s="183" t="s">
        <v>230</v>
      </c>
      <c r="Z1339" s="204"/>
      <c r="AA1339" s="204"/>
      <c r="AB1339" s="204"/>
      <c r="AC1339" s="204"/>
      <c r="AD1339" s="204"/>
      <c r="AE1339" s="204"/>
      <c r="AF1339" s="204"/>
      <c r="AG1339" s="247"/>
      <c r="AH1339" s="194"/>
      <c r="AI1339" s="189"/>
      <c r="AJ1339" s="189"/>
      <c r="AK1339" s="190"/>
      <c r="AL1339" s="194"/>
      <c r="AM1339" s="189"/>
      <c r="AN1339" s="189"/>
      <c r="AO1339" s="190"/>
    </row>
    <row r="1340" spans="1:41" ht="18.75" hidden="1" customHeight="1">
      <c r="A1340" s="135" t="s">
        <v>196</v>
      </c>
      <c r="B1340" s="135" t="s">
        <v>196</v>
      </c>
      <c r="C1340" s="135" t="s">
        <v>196</v>
      </c>
      <c r="D1340" s="135" t="s">
        <v>196</v>
      </c>
      <c r="E1340" s="135" t="s">
        <v>196</v>
      </c>
      <c r="F1340" s="135" t="s">
        <v>196</v>
      </c>
      <c r="G1340" s="135" t="s">
        <v>132</v>
      </c>
      <c r="H1340" s="135" t="s">
        <v>196</v>
      </c>
      <c r="I1340" s="135" t="s">
        <v>196</v>
      </c>
      <c r="J1340" s="176"/>
      <c r="K1340" s="177"/>
      <c r="L1340" s="231"/>
      <c r="M1340" s="180"/>
      <c r="N1340" s="160"/>
      <c r="O1340" s="275"/>
      <c r="P1340" s="305"/>
      <c r="Q1340" s="240" t="s">
        <v>487</v>
      </c>
      <c r="R1340" s="182" t="s">
        <v>98</v>
      </c>
      <c r="S1340" s="183" t="s">
        <v>217</v>
      </c>
      <c r="T1340" s="184"/>
      <c r="U1340" s="186" t="s">
        <v>98</v>
      </c>
      <c r="V1340" s="183" t="s">
        <v>232</v>
      </c>
      <c r="W1340" s="204"/>
      <c r="X1340" s="204"/>
      <c r="Y1340" s="204"/>
      <c r="Z1340" s="204"/>
      <c r="AA1340" s="204"/>
      <c r="AB1340" s="204"/>
      <c r="AC1340" s="204"/>
      <c r="AD1340" s="204"/>
      <c r="AE1340" s="204"/>
      <c r="AF1340" s="204"/>
      <c r="AG1340" s="247"/>
      <c r="AH1340" s="194"/>
      <c r="AI1340" s="189"/>
      <c r="AJ1340" s="189"/>
      <c r="AK1340" s="190"/>
      <c r="AL1340" s="194"/>
      <c r="AM1340" s="189"/>
      <c r="AN1340" s="189"/>
      <c r="AO1340" s="190"/>
    </row>
    <row r="1341" spans="1:41" ht="18.75" hidden="1" customHeight="1">
      <c r="A1341" s="135" t="s">
        <v>196</v>
      </c>
      <c r="B1341" s="135" t="s">
        <v>196</v>
      </c>
      <c r="C1341" s="135" t="s">
        <v>196</v>
      </c>
      <c r="D1341" s="135" t="s">
        <v>196</v>
      </c>
      <c r="E1341" s="135" t="s">
        <v>196</v>
      </c>
      <c r="F1341" s="135" t="s">
        <v>196</v>
      </c>
      <c r="G1341" s="135" t="s">
        <v>132</v>
      </c>
      <c r="H1341" s="135" t="s">
        <v>196</v>
      </c>
      <c r="I1341" s="135" t="s">
        <v>196</v>
      </c>
      <c r="J1341" s="176"/>
      <c r="K1341" s="177"/>
      <c r="L1341" s="231"/>
      <c r="M1341" s="180"/>
      <c r="N1341" s="160"/>
      <c r="O1341" s="275"/>
      <c r="P1341" s="305"/>
      <c r="Q1341" s="181" t="s">
        <v>535</v>
      </c>
      <c r="R1341" s="182" t="s">
        <v>98</v>
      </c>
      <c r="S1341" s="183" t="s">
        <v>285</v>
      </c>
      <c r="T1341" s="184"/>
      <c r="U1341" s="185"/>
      <c r="V1341" s="186" t="s">
        <v>98</v>
      </c>
      <c r="W1341" s="183" t="s">
        <v>286</v>
      </c>
      <c r="X1341" s="187"/>
      <c r="Y1341" s="187"/>
      <c r="Z1341" s="187"/>
      <c r="AA1341" s="187"/>
      <c r="AB1341" s="187"/>
      <c r="AC1341" s="187"/>
      <c r="AD1341" s="187"/>
      <c r="AE1341" s="187"/>
      <c r="AF1341" s="187"/>
      <c r="AG1341" s="193"/>
      <c r="AH1341" s="194"/>
      <c r="AI1341" s="189"/>
      <c r="AJ1341" s="189"/>
      <c r="AK1341" s="190"/>
      <c r="AL1341" s="194"/>
      <c r="AM1341" s="189"/>
      <c r="AN1341" s="189"/>
      <c r="AO1341" s="190"/>
    </row>
    <row r="1342" spans="1:41" ht="18.75" hidden="1" customHeight="1">
      <c r="A1342" s="135" t="s">
        <v>196</v>
      </c>
      <c r="B1342" s="135" t="s">
        <v>196</v>
      </c>
      <c r="C1342" s="135" t="s">
        <v>196</v>
      </c>
      <c r="D1342" s="135" t="s">
        <v>196</v>
      </c>
      <c r="E1342" s="135" t="s">
        <v>196</v>
      </c>
      <c r="F1342" s="135" t="s">
        <v>196</v>
      </c>
      <c r="G1342" s="135" t="s">
        <v>132</v>
      </c>
      <c r="H1342" s="135" t="s">
        <v>196</v>
      </c>
      <c r="I1342" s="135" t="s">
        <v>196</v>
      </c>
      <c r="J1342" s="176"/>
      <c r="K1342" s="177"/>
      <c r="L1342" s="231"/>
      <c r="M1342" s="180"/>
      <c r="N1342" s="160"/>
      <c r="O1342" s="275"/>
      <c r="P1342" s="305"/>
      <c r="Q1342" s="240" t="s">
        <v>244</v>
      </c>
      <c r="R1342" s="182" t="s">
        <v>98</v>
      </c>
      <c r="S1342" s="183" t="s">
        <v>217</v>
      </c>
      <c r="T1342" s="184"/>
      <c r="U1342" s="186" t="s">
        <v>98</v>
      </c>
      <c r="V1342" s="183" t="s">
        <v>232</v>
      </c>
      <c r="W1342" s="204"/>
      <c r="X1342" s="204"/>
      <c r="Y1342" s="204"/>
      <c r="Z1342" s="204"/>
      <c r="AA1342" s="204"/>
      <c r="AB1342" s="204"/>
      <c r="AC1342" s="204"/>
      <c r="AD1342" s="204"/>
      <c r="AE1342" s="204"/>
      <c r="AF1342" s="204"/>
      <c r="AG1342" s="247"/>
      <c r="AH1342" s="194"/>
      <c r="AI1342" s="189"/>
      <c r="AJ1342" s="189"/>
      <c r="AK1342" s="190"/>
      <c r="AL1342" s="194"/>
      <c r="AM1342" s="189"/>
      <c r="AN1342" s="189"/>
      <c r="AO1342" s="190"/>
    </row>
    <row r="1343" spans="1:41" ht="18.75" hidden="1" customHeight="1">
      <c r="A1343" s="135" t="s">
        <v>196</v>
      </c>
      <c r="B1343" s="135" t="s">
        <v>196</v>
      </c>
      <c r="C1343" s="135" t="s">
        <v>196</v>
      </c>
      <c r="D1343" s="135" t="s">
        <v>196</v>
      </c>
      <c r="E1343" s="135" t="s">
        <v>196</v>
      </c>
      <c r="F1343" s="135" t="s">
        <v>196</v>
      </c>
      <c r="G1343" s="135" t="s">
        <v>132</v>
      </c>
      <c r="H1343" s="135" t="s">
        <v>196</v>
      </c>
      <c r="I1343" s="135" t="s">
        <v>196</v>
      </c>
      <c r="J1343" s="176"/>
      <c r="K1343" s="177"/>
      <c r="L1343" s="231"/>
      <c r="M1343" s="180"/>
      <c r="N1343" s="160"/>
      <c r="O1343" s="275"/>
      <c r="P1343" s="305"/>
      <c r="Q1343" s="240" t="s">
        <v>536</v>
      </c>
      <c r="R1343" s="205" t="s">
        <v>98</v>
      </c>
      <c r="S1343" s="183" t="s">
        <v>217</v>
      </c>
      <c r="T1343" s="183"/>
      <c r="U1343" s="186" t="s">
        <v>98</v>
      </c>
      <c r="V1343" s="183" t="s">
        <v>537</v>
      </c>
      <c r="W1343" s="183"/>
      <c r="X1343" s="210"/>
      <c r="Y1343" s="210" t="s">
        <v>98</v>
      </c>
      <c r="Z1343" s="183" t="s">
        <v>538</v>
      </c>
      <c r="AA1343" s="210"/>
      <c r="AB1343" s="183"/>
      <c r="AC1343" s="210" t="s">
        <v>98</v>
      </c>
      <c r="AD1343" s="183" t="s">
        <v>539</v>
      </c>
      <c r="AE1343" s="204"/>
      <c r="AF1343" s="204"/>
      <c r="AG1343" s="247"/>
      <c r="AH1343" s="194"/>
      <c r="AI1343" s="189"/>
      <c r="AJ1343" s="189"/>
      <c r="AK1343" s="190"/>
      <c r="AL1343" s="194"/>
      <c r="AM1343" s="189"/>
      <c r="AN1343" s="189"/>
      <c r="AO1343" s="190"/>
    </row>
    <row r="1344" spans="1:41" ht="18.75" hidden="1" customHeight="1">
      <c r="A1344" s="135" t="s">
        <v>196</v>
      </c>
      <c r="B1344" s="135" t="s">
        <v>196</v>
      </c>
      <c r="C1344" s="135" t="s">
        <v>196</v>
      </c>
      <c r="D1344" s="135" t="s">
        <v>196</v>
      </c>
      <c r="E1344" s="135" t="s">
        <v>196</v>
      </c>
      <c r="F1344" s="135" t="s">
        <v>196</v>
      </c>
      <c r="G1344" s="135" t="s">
        <v>132</v>
      </c>
      <c r="H1344" s="135" t="s">
        <v>196</v>
      </c>
      <c r="I1344" s="135" t="s">
        <v>196</v>
      </c>
      <c r="J1344" s="176"/>
      <c r="K1344" s="177"/>
      <c r="L1344" s="231"/>
      <c r="M1344" s="157"/>
      <c r="N1344" s="160"/>
      <c r="O1344" s="275"/>
      <c r="P1344" s="305"/>
      <c r="Q1344" s="240" t="s">
        <v>540</v>
      </c>
      <c r="R1344" s="205" t="s">
        <v>98</v>
      </c>
      <c r="S1344" s="183" t="s">
        <v>217</v>
      </c>
      <c r="T1344" s="183"/>
      <c r="U1344" s="186" t="s">
        <v>98</v>
      </c>
      <c r="V1344" s="199" t="s">
        <v>232</v>
      </c>
      <c r="W1344" s="183"/>
      <c r="X1344" s="210"/>
      <c r="Y1344" s="210"/>
      <c r="Z1344" s="210"/>
      <c r="AA1344" s="210"/>
      <c r="AB1344" s="210"/>
      <c r="AC1344" s="210"/>
      <c r="AD1344" s="210"/>
      <c r="AE1344" s="210"/>
      <c r="AF1344" s="210"/>
      <c r="AG1344" s="247"/>
      <c r="AH1344" s="194"/>
      <c r="AI1344" s="189"/>
      <c r="AJ1344" s="189"/>
      <c r="AK1344" s="190"/>
      <c r="AL1344" s="194"/>
      <c r="AM1344" s="189"/>
      <c r="AN1344" s="189"/>
      <c r="AO1344" s="190"/>
    </row>
    <row r="1345" spans="1:41" ht="18.75" hidden="1" customHeight="1">
      <c r="A1345" s="135" t="s">
        <v>196</v>
      </c>
      <c r="B1345" s="135" t="s">
        <v>196</v>
      </c>
      <c r="C1345" s="135" t="s">
        <v>196</v>
      </c>
      <c r="D1345" s="135" t="s">
        <v>196</v>
      </c>
      <c r="E1345" s="135" t="s">
        <v>196</v>
      </c>
      <c r="F1345" s="135" t="s">
        <v>196</v>
      </c>
      <c r="G1345" s="135" t="s">
        <v>132</v>
      </c>
      <c r="H1345" s="135" t="s">
        <v>196</v>
      </c>
      <c r="I1345" s="135" t="s">
        <v>196</v>
      </c>
      <c r="J1345" s="176"/>
      <c r="K1345" s="177"/>
      <c r="L1345" s="231"/>
      <c r="M1345" s="180"/>
      <c r="N1345" s="160"/>
      <c r="O1345" s="275"/>
      <c r="P1345" s="305"/>
      <c r="Q1345" s="240" t="s">
        <v>56</v>
      </c>
      <c r="R1345" s="182" t="s">
        <v>98</v>
      </c>
      <c r="S1345" s="183" t="s">
        <v>217</v>
      </c>
      <c r="T1345" s="183"/>
      <c r="U1345" s="186" t="s">
        <v>98</v>
      </c>
      <c r="V1345" s="183" t="s">
        <v>229</v>
      </c>
      <c r="W1345" s="183"/>
      <c r="X1345" s="186" t="s">
        <v>98</v>
      </c>
      <c r="Y1345" s="183" t="s">
        <v>230</v>
      </c>
      <c r="Z1345" s="204"/>
      <c r="AA1345" s="204"/>
      <c r="AB1345" s="204"/>
      <c r="AC1345" s="204"/>
      <c r="AD1345" s="204"/>
      <c r="AE1345" s="204"/>
      <c r="AF1345" s="204"/>
      <c r="AG1345" s="247"/>
      <c r="AH1345" s="194"/>
      <c r="AI1345" s="189"/>
      <c r="AJ1345" s="189"/>
      <c r="AK1345" s="190"/>
      <c r="AL1345" s="194"/>
      <c r="AM1345" s="189"/>
      <c r="AN1345" s="189"/>
      <c r="AO1345" s="190"/>
    </row>
    <row r="1346" spans="1:41" ht="18.75" hidden="1" customHeight="1">
      <c r="A1346" s="135" t="s">
        <v>196</v>
      </c>
      <c r="B1346" s="135" t="s">
        <v>196</v>
      </c>
      <c r="C1346" s="135" t="s">
        <v>196</v>
      </c>
      <c r="D1346" s="135" t="s">
        <v>196</v>
      </c>
      <c r="E1346" s="135" t="s">
        <v>196</v>
      </c>
      <c r="F1346" s="135" t="s">
        <v>196</v>
      </c>
      <c r="G1346" s="135" t="s">
        <v>132</v>
      </c>
      <c r="H1346" s="135" t="s">
        <v>196</v>
      </c>
      <c r="I1346" s="135" t="s">
        <v>196</v>
      </c>
      <c r="J1346" s="157" t="s">
        <v>98</v>
      </c>
      <c r="K1346" s="177">
        <v>32</v>
      </c>
      <c r="L1346" s="231" t="s">
        <v>541</v>
      </c>
      <c r="M1346" s="157" t="s">
        <v>98</v>
      </c>
      <c r="N1346" s="160" t="s">
        <v>385</v>
      </c>
      <c r="O1346" s="275"/>
      <c r="P1346" s="305"/>
      <c r="Q1346" s="198" t="s">
        <v>158</v>
      </c>
      <c r="R1346" s="182" t="s">
        <v>98</v>
      </c>
      <c r="S1346" s="183" t="s">
        <v>217</v>
      </c>
      <c r="T1346" s="183"/>
      <c r="U1346" s="186" t="s">
        <v>98</v>
      </c>
      <c r="V1346" s="183" t="s">
        <v>229</v>
      </c>
      <c r="W1346" s="183"/>
      <c r="X1346" s="186" t="s">
        <v>98</v>
      </c>
      <c r="Y1346" s="183" t="s">
        <v>230</v>
      </c>
      <c r="Z1346" s="184"/>
      <c r="AA1346" s="184"/>
      <c r="AB1346" s="184"/>
      <c r="AC1346" s="184"/>
      <c r="AD1346" s="184"/>
      <c r="AE1346" s="184"/>
      <c r="AF1346" s="184"/>
      <c r="AG1346" s="197"/>
      <c r="AH1346" s="194"/>
      <c r="AI1346" s="189"/>
      <c r="AJ1346" s="189"/>
      <c r="AK1346" s="190"/>
      <c r="AL1346" s="194"/>
      <c r="AM1346" s="189"/>
      <c r="AN1346" s="189"/>
      <c r="AO1346" s="190"/>
    </row>
    <row r="1347" spans="1:41" ht="18.75" hidden="1" customHeight="1">
      <c r="A1347" s="135" t="s">
        <v>196</v>
      </c>
      <c r="B1347" s="135" t="s">
        <v>196</v>
      </c>
      <c r="C1347" s="135" t="s">
        <v>196</v>
      </c>
      <c r="D1347" s="135" t="s">
        <v>196</v>
      </c>
      <c r="E1347" s="135" t="s">
        <v>196</v>
      </c>
      <c r="F1347" s="135" t="s">
        <v>196</v>
      </c>
      <c r="G1347" s="135" t="s">
        <v>132</v>
      </c>
      <c r="H1347" s="135" t="s">
        <v>196</v>
      </c>
      <c r="I1347" s="135" t="s">
        <v>196</v>
      </c>
      <c r="J1347" s="176"/>
      <c r="K1347" s="177"/>
      <c r="L1347" s="231" t="s">
        <v>542</v>
      </c>
      <c r="M1347" s="157" t="s">
        <v>98</v>
      </c>
      <c r="N1347" s="160" t="s">
        <v>386</v>
      </c>
      <c r="O1347" s="275"/>
      <c r="P1347" s="305"/>
      <c r="Q1347" s="196" t="s">
        <v>242</v>
      </c>
      <c r="R1347" s="182" t="s">
        <v>98</v>
      </c>
      <c r="S1347" s="183" t="s">
        <v>217</v>
      </c>
      <c r="T1347" s="184"/>
      <c r="U1347" s="186" t="s">
        <v>98</v>
      </c>
      <c r="V1347" s="183" t="s">
        <v>232</v>
      </c>
      <c r="W1347" s="204"/>
      <c r="X1347" s="204"/>
      <c r="Y1347" s="204"/>
      <c r="Z1347" s="204"/>
      <c r="AA1347" s="204"/>
      <c r="AB1347" s="204"/>
      <c r="AC1347" s="204"/>
      <c r="AD1347" s="204"/>
      <c r="AE1347" s="204"/>
      <c r="AF1347" s="204"/>
      <c r="AG1347" s="247"/>
      <c r="AH1347" s="194"/>
      <c r="AI1347" s="189"/>
      <c r="AJ1347" s="189"/>
      <c r="AK1347" s="190"/>
      <c r="AL1347" s="194"/>
      <c r="AM1347" s="189"/>
      <c r="AN1347" s="189"/>
      <c r="AO1347" s="190"/>
    </row>
    <row r="1348" spans="1:41" ht="18.75" hidden="1" customHeight="1">
      <c r="A1348" s="135" t="s">
        <v>196</v>
      </c>
      <c r="B1348" s="135" t="s">
        <v>196</v>
      </c>
      <c r="C1348" s="135" t="s">
        <v>196</v>
      </c>
      <c r="D1348" s="135" t="s">
        <v>196</v>
      </c>
      <c r="E1348" s="135" t="s">
        <v>196</v>
      </c>
      <c r="F1348" s="135" t="s">
        <v>196</v>
      </c>
      <c r="G1348" s="135" t="s">
        <v>132</v>
      </c>
      <c r="H1348" s="135" t="s">
        <v>196</v>
      </c>
      <c r="I1348" s="135" t="s">
        <v>196</v>
      </c>
      <c r="J1348" s="176"/>
      <c r="K1348" s="177"/>
      <c r="L1348" s="200"/>
      <c r="M1348" s="157" t="s">
        <v>98</v>
      </c>
      <c r="N1348" s="160" t="s">
        <v>543</v>
      </c>
      <c r="O1348" s="180"/>
      <c r="P1348" s="160"/>
      <c r="Q1348" s="271" t="s">
        <v>250</v>
      </c>
      <c r="R1348" s="237" t="s">
        <v>98</v>
      </c>
      <c r="S1348" s="199" t="s">
        <v>217</v>
      </c>
      <c r="T1348" s="199"/>
      <c r="U1348" s="239" t="s">
        <v>98</v>
      </c>
      <c r="V1348" s="199" t="s">
        <v>232</v>
      </c>
      <c r="W1348" s="199"/>
      <c r="X1348" s="199"/>
      <c r="Y1348" s="199"/>
      <c r="Z1348" s="238"/>
      <c r="AA1348" s="238"/>
      <c r="AB1348" s="238"/>
      <c r="AC1348" s="238"/>
      <c r="AD1348" s="238"/>
      <c r="AE1348" s="238"/>
      <c r="AF1348" s="238"/>
      <c r="AG1348" s="272"/>
      <c r="AH1348" s="194"/>
      <c r="AI1348" s="189"/>
      <c r="AJ1348" s="189"/>
      <c r="AK1348" s="190"/>
      <c r="AL1348" s="194"/>
      <c r="AM1348" s="189"/>
      <c r="AN1348" s="189"/>
      <c r="AO1348" s="190"/>
    </row>
    <row r="1349" spans="1:41" ht="18.75" hidden="1" customHeight="1">
      <c r="A1349" s="135" t="s">
        <v>196</v>
      </c>
      <c r="B1349" s="135" t="s">
        <v>196</v>
      </c>
      <c r="C1349" s="135" t="s">
        <v>196</v>
      </c>
      <c r="D1349" s="135" t="s">
        <v>196</v>
      </c>
      <c r="E1349" s="135" t="s">
        <v>196</v>
      </c>
      <c r="F1349" s="135" t="s">
        <v>196</v>
      </c>
      <c r="G1349" s="135" t="s">
        <v>132</v>
      </c>
      <c r="H1349" s="135" t="s">
        <v>196</v>
      </c>
      <c r="I1349" s="135" t="s">
        <v>196</v>
      </c>
      <c r="J1349" s="176"/>
      <c r="K1349" s="177"/>
      <c r="L1349" s="200"/>
      <c r="M1349" s="157" t="s">
        <v>98</v>
      </c>
      <c r="N1349" s="160" t="s">
        <v>544</v>
      </c>
      <c r="O1349" s="180"/>
      <c r="P1349" s="160"/>
      <c r="Q1349" s="198" t="s">
        <v>253</v>
      </c>
      <c r="R1349" s="182" t="s">
        <v>98</v>
      </c>
      <c r="S1349" s="183" t="s">
        <v>217</v>
      </c>
      <c r="T1349" s="183"/>
      <c r="U1349" s="186" t="s">
        <v>98</v>
      </c>
      <c r="V1349" s="199" t="s">
        <v>232</v>
      </c>
      <c r="W1349" s="183"/>
      <c r="X1349" s="183"/>
      <c r="Y1349" s="183"/>
      <c r="Z1349" s="184"/>
      <c r="AA1349" s="184"/>
      <c r="AB1349" s="184"/>
      <c r="AC1349" s="184"/>
      <c r="AD1349" s="184"/>
      <c r="AE1349" s="184"/>
      <c r="AF1349" s="184"/>
      <c r="AG1349" s="197"/>
      <c r="AH1349" s="194"/>
      <c r="AI1349" s="189"/>
      <c r="AJ1349" s="189"/>
      <c r="AK1349" s="190"/>
      <c r="AL1349" s="194"/>
      <c r="AM1349" s="189"/>
      <c r="AN1349" s="189"/>
      <c r="AO1349" s="190"/>
    </row>
    <row r="1350" spans="1:41" ht="18.75" hidden="1" customHeight="1">
      <c r="A1350" s="135" t="s">
        <v>196</v>
      </c>
      <c r="B1350" s="135" t="s">
        <v>196</v>
      </c>
      <c r="C1350" s="135" t="s">
        <v>196</v>
      </c>
      <c r="D1350" s="135" t="s">
        <v>196</v>
      </c>
      <c r="E1350" s="135" t="s">
        <v>196</v>
      </c>
      <c r="F1350" s="135" t="s">
        <v>196</v>
      </c>
      <c r="G1350" s="135" t="s">
        <v>132</v>
      </c>
      <c r="H1350" s="135" t="s">
        <v>196</v>
      </c>
      <c r="I1350" s="135" t="s">
        <v>196</v>
      </c>
      <c r="J1350" s="176"/>
      <c r="K1350" s="177"/>
      <c r="L1350" s="231"/>
      <c r="M1350" s="180"/>
      <c r="N1350" s="160"/>
      <c r="O1350" s="275"/>
      <c r="P1350" s="305"/>
      <c r="Q1350" s="201" t="s">
        <v>255</v>
      </c>
      <c r="R1350" s="182" t="s">
        <v>98</v>
      </c>
      <c r="S1350" s="183" t="s">
        <v>217</v>
      </c>
      <c r="T1350" s="183"/>
      <c r="U1350" s="186" t="s">
        <v>98</v>
      </c>
      <c r="V1350" s="183" t="s">
        <v>229</v>
      </c>
      <c r="W1350" s="183"/>
      <c r="X1350" s="186" t="s">
        <v>98</v>
      </c>
      <c r="Y1350" s="183" t="s">
        <v>230</v>
      </c>
      <c r="Z1350" s="187"/>
      <c r="AA1350" s="187"/>
      <c r="AB1350" s="187"/>
      <c r="AC1350" s="187"/>
      <c r="AD1350" s="202"/>
      <c r="AE1350" s="202"/>
      <c r="AF1350" s="202"/>
      <c r="AG1350" s="203"/>
      <c r="AH1350" s="194"/>
      <c r="AI1350" s="189"/>
      <c r="AJ1350" s="189"/>
      <c r="AK1350" s="190"/>
      <c r="AL1350" s="194"/>
      <c r="AM1350" s="189"/>
      <c r="AN1350" s="189"/>
      <c r="AO1350" s="190"/>
    </row>
    <row r="1351" spans="1:41" ht="18.75" hidden="1" customHeight="1">
      <c r="A1351" s="135" t="s">
        <v>196</v>
      </c>
      <c r="B1351" s="135" t="s">
        <v>196</v>
      </c>
      <c r="C1351" s="135" t="s">
        <v>196</v>
      </c>
      <c r="D1351" s="135" t="s">
        <v>196</v>
      </c>
      <c r="E1351" s="135" t="s">
        <v>196</v>
      </c>
      <c r="F1351" s="135" t="s">
        <v>196</v>
      </c>
      <c r="G1351" s="135" t="s">
        <v>132</v>
      </c>
      <c r="H1351" s="135" t="s">
        <v>196</v>
      </c>
      <c r="I1351" s="135" t="s">
        <v>196</v>
      </c>
      <c r="J1351" s="176"/>
      <c r="K1351" s="177"/>
      <c r="L1351" s="231"/>
      <c r="M1351" s="180"/>
      <c r="N1351" s="160"/>
      <c r="O1351" s="275"/>
      <c r="P1351" s="305"/>
      <c r="Q1351" s="240" t="s">
        <v>69</v>
      </c>
      <c r="R1351" s="182" t="s">
        <v>98</v>
      </c>
      <c r="S1351" s="183" t="s">
        <v>217</v>
      </c>
      <c r="T1351" s="183"/>
      <c r="U1351" s="186" t="s">
        <v>98</v>
      </c>
      <c r="V1351" s="183" t="s">
        <v>258</v>
      </c>
      <c r="W1351" s="183"/>
      <c r="X1351" s="186" t="s">
        <v>98</v>
      </c>
      <c r="Y1351" s="183" t="s">
        <v>315</v>
      </c>
      <c r="Z1351" s="204"/>
      <c r="AA1351" s="186" t="s">
        <v>98</v>
      </c>
      <c r="AB1351" s="183" t="s">
        <v>259</v>
      </c>
      <c r="AC1351" s="204"/>
      <c r="AD1351" s="204"/>
      <c r="AE1351" s="204"/>
      <c r="AF1351" s="204"/>
      <c r="AG1351" s="247"/>
      <c r="AH1351" s="194"/>
      <c r="AI1351" s="189"/>
      <c r="AJ1351" s="189"/>
      <c r="AK1351" s="190"/>
      <c r="AL1351" s="194"/>
      <c r="AM1351" s="189"/>
      <c r="AN1351" s="189"/>
      <c r="AO1351" s="190"/>
    </row>
    <row r="1352" spans="1:41" ht="18.75" hidden="1" customHeight="1">
      <c r="A1352" s="135" t="s">
        <v>196</v>
      </c>
      <c r="B1352" s="135" t="s">
        <v>196</v>
      </c>
      <c r="C1352" s="135" t="s">
        <v>196</v>
      </c>
      <c r="D1352" s="135" t="s">
        <v>196</v>
      </c>
      <c r="E1352" s="135" t="s">
        <v>196</v>
      </c>
      <c r="F1352" s="135" t="s">
        <v>196</v>
      </c>
      <c r="G1352" s="135" t="s">
        <v>132</v>
      </c>
      <c r="H1352" s="135" t="s">
        <v>196</v>
      </c>
      <c r="I1352" s="135" t="s">
        <v>196</v>
      </c>
      <c r="J1352" s="176"/>
      <c r="K1352" s="177"/>
      <c r="L1352" s="178"/>
      <c r="M1352" s="179"/>
      <c r="N1352" s="160"/>
      <c r="O1352" s="180"/>
      <c r="P1352" s="191"/>
      <c r="Q1352" s="1257" t="s">
        <v>260</v>
      </c>
      <c r="R1352" s="205" t="s">
        <v>98</v>
      </c>
      <c r="S1352" s="206" t="s">
        <v>217</v>
      </c>
      <c r="T1352" s="206"/>
      <c r="U1352" s="207"/>
      <c r="V1352" s="208"/>
      <c r="W1352" s="208"/>
      <c r="X1352" s="207"/>
      <c r="Y1352" s="208"/>
      <c r="Z1352" s="209"/>
      <c r="AA1352" s="207"/>
      <c r="AB1352" s="208"/>
      <c r="AC1352" s="209"/>
      <c r="AD1352" s="210" t="s">
        <v>98</v>
      </c>
      <c r="AE1352" s="206" t="s">
        <v>261</v>
      </c>
      <c r="AF1352" s="202"/>
      <c r="AG1352" s="203"/>
      <c r="AH1352" s="259"/>
      <c r="AI1352" s="259"/>
      <c r="AJ1352" s="259"/>
      <c r="AK1352" s="190"/>
      <c r="AL1352" s="194"/>
      <c r="AM1352" s="259"/>
      <c r="AN1352" s="259"/>
      <c r="AO1352" s="190"/>
    </row>
    <row r="1353" spans="1:41" ht="18.75" hidden="1" customHeight="1">
      <c r="A1353" s="135" t="s">
        <v>196</v>
      </c>
      <c r="B1353" s="135" t="s">
        <v>196</v>
      </c>
      <c r="C1353" s="135" t="s">
        <v>196</v>
      </c>
      <c r="D1353" s="135" t="s">
        <v>196</v>
      </c>
      <c r="E1353" s="135" t="s">
        <v>196</v>
      </c>
      <c r="F1353" s="135" t="s">
        <v>196</v>
      </c>
      <c r="G1353" s="135" t="s">
        <v>132</v>
      </c>
      <c r="H1353" s="135" t="s">
        <v>196</v>
      </c>
      <c r="I1353" s="135" t="s">
        <v>196</v>
      </c>
      <c r="J1353" s="176"/>
      <c r="K1353" s="177"/>
      <c r="L1353" s="178"/>
      <c r="M1353" s="179"/>
      <c r="N1353" s="160"/>
      <c r="O1353" s="180"/>
      <c r="P1353" s="191"/>
      <c r="Q1353" s="1257"/>
      <c r="R1353" s="157" t="s">
        <v>98</v>
      </c>
      <c r="S1353" s="258" t="s">
        <v>262</v>
      </c>
      <c r="T1353" s="258"/>
      <c r="U1353" s="260"/>
      <c r="V1353" s="260" t="s">
        <v>98</v>
      </c>
      <c r="W1353" s="258" t="s">
        <v>263</v>
      </c>
      <c r="X1353" s="260"/>
      <c r="Y1353" s="260"/>
      <c r="Z1353" s="260" t="s">
        <v>98</v>
      </c>
      <c r="AA1353" s="258" t="s">
        <v>264</v>
      </c>
      <c r="AB1353" s="261"/>
      <c r="AC1353" s="258"/>
      <c r="AD1353" s="260" t="s">
        <v>98</v>
      </c>
      <c r="AE1353" s="258" t="s">
        <v>265</v>
      </c>
      <c r="AF1353" s="262"/>
      <c r="AG1353" s="212"/>
      <c r="AH1353" s="259"/>
      <c r="AI1353" s="259"/>
      <c r="AJ1353" s="259"/>
      <c r="AK1353" s="190"/>
      <c r="AL1353" s="194"/>
      <c r="AM1353" s="259"/>
      <c r="AN1353" s="259"/>
      <c r="AO1353" s="190"/>
    </row>
    <row r="1354" spans="1:41" ht="18.75" hidden="1" customHeight="1">
      <c r="A1354" s="135" t="s">
        <v>196</v>
      </c>
      <c r="B1354" s="135" t="s">
        <v>196</v>
      </c>
      <c r="C1354" s="135" t="s">
        <v>196</v>
      </c>
      <c r="D1354" s="135" t="s">
        <v>196</v>
      </c>
      <c r="E1354" s="135" t="s">
        <v>196</v>
      </c>
      <c r="F1354" s="135" t="s">
        <v>196</v>
      </c>
      <c r="G1354" s="135" t="s">
        <v>132</v>
      </c>
      <c r="H1354" s="135" t="s">
        <v>196</v>
      </c>
      <c r="I1354" s="135" t="s">
        <v>196</v>
      </c>
      <c r="J1354" s="176"/>
      <c r="K1354" s="177"/>
      <c r="L1354" s="178"/>
      <c r="M1354" s="179"/>
      <c r="N1354" s="160"/>
      <c r="O1354" s="180"/>
      <c r="P1354" s="191"/>
      <c r="Q1354" s="1257"/>
      <c r="R1354" s="157" t="s">
        <v>98</v>
      </c>
      <c r="S1354" s="258" t="s">
        <v>266</v>
      </c>
      <c r="T1354" s="258"/>
      <c r="U1354" s="260"/>
      <c r="V1354" s="260" t="s">
        <v>98</v>
      </c>
      <c r="W1354" s="258" t="s">
        <v>267</v>
      </c>
      <c r="X1354" s="260"/>
      <c r="Y1354" s="260"/>
      <c r="Z1354" s="260" t="s">
        <v>98</v>
      </c>
      <c r="AA1354" s="258" t="s">
        <v>268</v>
      </c>
      <c r="AB1354" s="261"/>
      <c r="AC1354" s="258"/>
      <c r="AD1354" s="260" t="s">
        <v>98</v>
      </c>
      <c r="AE1354" s="258" t="s">
        <v>269</v>
      </c>
      <c r="AF1354" s="262"/>
      <c r="AG1354" s="212"/>
      <c r="AH1354" s="259"/>
      <c r="AI1354" s="259"/>
      <c r="AJ1354" s="259"/>
      <c r="AK1354" s="190"/>
      <c r="AL1354" s="194"/>
      <c r="AM1354" s="259"/>
      <c r="AN1354" s="259"/>
      <c r="AO1354" s="190"/>
    </row>
    <row r="1355" spans="1:41" ht="18.75" hidden="1" customHeight="1">
      <c r="A1355" s="135" t="s">
        <v>196</v>
      </c>
      <c r="B1355" s="135" t="s">
        <v>196</v>
      </c>
      <c r="C1355" s="135" t="s">
        <v>196</v>
      </c>
      <c r="D1355" s="135" t="s">
        <v>196</v>
      </c>
      <c r="E1355" s="135" t="s">
        <v>196</v>
      </c>
      <c r="F1355" s="135" t="s">
        <v>196</v>
      </c>
      <c r="G1355" s="135" t="s">
        <v>132</v>
      </c>
      <c r="H1355" s="135" t="s">
        <v>196</v>
      </c>
      <c r="I1355" s="135" t="s">
        <v>196</v>
      </c>
      <c r="J1355" s="176"/>
      <c r="K1355" s="177"/>
      <c r="L1355" s="178"/>
      <c r="M1355" s="179"/>
      <c r="N1355" s="160"/>
      <c r="O1355" s="180"/>
      <c r="P1355" s="191"/>
      <c r="Q1355" s="1257"/>
      <c r="R1355" s="157" t="s">
        <v>98</v>
      </c>
      <c r="S1355" s="258" t="s">
        <v>270</v>
      </c>
      <c r="T1355" s="258"/>
      <c r="U1355" s="260"/>
      <c r="V1355" s="260" t="s">
        <v>98</v>
      </c>
      <c r="W1355" s="258" t="s">
        <v>271</v>
      </c>
      <c r="X1355" s="260"/>
      <c r="Y1355" s="260"/>
      <c r="Z1355" s="260" t="s">
        <v>98</v>
      </c>
      <c r="AA1355" s="258" t="s">
        <v>272</v>
      </c>
      <c r="AB1355" s="261"/>
      <c r="AC1355" s="258"/>
      <c r="AD1355" s="260" t="s">
        <v>98</v>
      </c>
      <c r="AE1355" s="258" t="s">
        <v>273</v>
      </c>
      <c r="AF1355" s="262"/>
      <c r="AG1355" s="212"/>
      <c r="AH1355" s="259"/>
      <c r="AI1355" s="259"/>
      <c r="AJ1355" s="259"/>
      <c r="AK1355" s="190"/>
      <c r="AL1355" s="194"/>
      <c r="AM1355" s="259"/>
      <c r="AN1355" s="259"/>
      <c r="AO1355" s="190"/>
    </row>
    <row r="1356" spans="1:41" ht="18.75" hidden="1" customHeight="1">
      <c r="A1356" s="135" t="s">
        <v>196</v>
      </c>
      <c r="B1356" s="135" t="s">
        <v>196</v>
      </c>
      <c r="C1356" s="135" t="s">
        <v>196</v>
      </c>
      <c r="D1356" s="135" t="s">
        <v>196</v>
      </c>
      <c r="E1356" s="135" t="s">
        <v>196</v>
      </c>
      <c r="F1356" s="135" t="s">
        <v>196</v>
      </c>
      <c r="G1356" s="135" t="s">
        <v>132</v>
      </c>
      <c r="H1356" s="135" t="s">
        <v>196</v>
      </c>
      <c r="I1356" s="135" t="s">
        <v>196</v>
      </c>
      <c r="J1356" s="176"/>
      <c r="K1356" s="177"/>
      <c r="L1356" s="178"/>
      <c r="M1356" s="179"/>
      <c r="N1356" s="160"/>
      <c r="O1356" s="180"/>
      <c r="P1356" s="191"/>
      <c r="Q1356" s="1257"/>
      <c r="R1356" s="157" t="s">
        <v>98</v>
      </c>
      <c r="S1356" s="258" t="s">
        <v>274</v>
      </c>
      <c r="T1356" s="258"/>
      <c r="U1356" s="260"/>
      <c r="V1356" s="260" t="s">
        <v>98</v>
      </c>
      <c r="W1356" s="258" t="s">
        <v>275</v>
      </c>
      <c r="X1356" s="260"/>
      <c r="Y1356" s="260"/>
      <c r="Z1356" s="260" t="s">
        <v>98</v>
      </c>
      <c r="AA1356" s="258" t="s">
        <v>276</v>
      </c>
      <c r="AB1356" s="261"/>
      <c r="AC1356" s="258"/>
      <c r="AD1356" s="260" t="s">
        <v>98</v>
      </c>
      <c r="AE1356" s="258" t="s">
        <v>277</v>
      </c>
      <c r="AF1356" s="262"/>
      <c r="AG1356" s="212"/>
      <c r="AH1356" s="259"/>
      <c r="AI1356" s="259"/>
      <c r="AJ1356" s="259"/>
      <c r="AK1356" s="190"/>
      <c r="AL1356" s="194"/>
      <c r="AM1356" s="259"/>
      <c r="AN1356" s="259"/>
      <c r="AO1356" s="190"/>
    </row>
    <row r="1357" spans="1:41" ht="18.75" hidden="1" customHeight="1">
      <c r="A1357" s="155" t="s">
        <v>196</v>
      </c>
      <c r="B1357" s="155" t="s">
        <v>196</v>
      </c>
      <c r="C1357" s="155" t="s">
        <v>196</v>
      </c>
      <c r="D1357" s="155" t="s">
        <v>196</v>
      </c>
      <c r="E1357" s="155" t="s">
        <v>196</v>
      </c>
      <c r="F1357" s="155" t="s">
        <v>196</v>
      </c>
      <c r="G1357" s="155" t="s">
        <v>132</v>
      </c>
      <c r="H1357" s="155" t="s">
        <v>196</v>
      </c>
      <c r="I1357" s="156" t="s">
        <v>196</v>
      </c>
      <c r="J1357" s="213"/>
      <c r="K1357" s="214"/>
      <c r="L1357" s="215"/>
      <c r="M1357" s="216"/>
      <c r="N1357" s="217"/>
      <c r="O1357" s="218"/>
      <c r="P1357" s="219"/>
      <c r="Q1357" s="1313"/>
      <c r="R1357" s="220" t="s">
        <v>98</v>
      </c>
      <c r="S1357" s="221" t="s">
        <v>278</v>
      </c>
      <c r="T1357" s="221"/>
      <c r="U1357" s="222"/>
      <c r="V1357" s="222"/>
      <c r="W1357" s="221"/>
      <c r="X1357" s="222"/>
      <c r="Y1357" s="222"/>
      <c r="Z1357" s="222"/>
      <c r="AA1357" s="221"/>
      <c r="AB1357" s="223"/>
      <c r="AC1357" s="221"/>
      <c r="AD1357" s="222"/>
      <c r="AE1357" s="221"/>
      <c r="AF1357" s="224"/>
      <c r="AG1357" s="225"/>
      <c r="AH1357" s="226"/>
      <c r="AI1357" s="226"/>
      <c r="AJ1357" s="226"/>
      <c r="AK1357" s="227"/>
      <c r="AL1357" s="228"/>
      <c r="AM1357" s="226"/>
      <c r="AN1357" s="226"/>
      <c r="AO1357" s="227"/>
    </row>
    <row r="1358" spans="1:41" ht="18.75" hidden="1" customHeight="1">
      <c r="A1358" s="135" t="s">
        <v>196</v>
      </c>
      <c r="B1358" s="135" t="s">
        <v>196</v>
      </c>
      <c r="C1358" s="135" t="s">
        <v>196</v>
      </c>
      <c r="D1358" s="135" t="s">
        <v>196</v>
      </c>
      <c r="E1358" s="135" t="s">
        <v>196</v>
      </c>
      <c r="F1358" s="135" t="s">
        <v>196</v>
      </c>
      <c r="G1358" s="135" t="s">
        <v>132</v>
      </c>
      <c r="H1358" s="135" t="s">
        <v>196</v>
      </c>
      <c r="I1358" s="135" t="s">
        <v>196</v>
      </c>
      <c r="J1358" s="161"/>
      <c r="K1358" s="162"/>
      <c r="L1358" s="229"/>
      <c r="M1358" s="165"/>
      <c r="N1358" s="153"/>
      <c r="O1358" s="273"/>
      <c r="P1358" s="303"/>
      <c r="Q1358" s="304" t="s">
        <v>281</v>
      </c>
      <c r="R1358" s="167" t="s">
        <v>98</v>
      </c>
      <c r="S1358" s="168" t="s">
        <v>282</v>
      </c>
      <c r="T1358" s="172"/>
      <c r="U1358" s="169"/>
      <c r="V1358" s="170" t="s">
        <v>98</v>
      </c>
      <c r="W1358" s="168" t="s">
        <v>283</v>
      </c>
      <c r="X1358" s="235"/>
      <c r="Y1358" s="235"/>
      <c r="Z1358" s="235"/>
      <c r="AA1358" s="235"/>
      <c r="AB1358" s="235"/>
      <c r="AC1358" s="235"/>
      <c r="AD1358" s="235"/>
      <c r="AE1358" s="235"/>
      <c r="AF1358" s="235"/>
      <c r="AG1358" s="246"/>
      <c r="AH1358" s="174" t="s">
        <v>98</v>
      </c>
      <c r="AI1358" s="151" t="s">
        <v>220</v>
      </c>
      <c r="AJ1358" s="151"/>
      <c r="AK1358" s="175"/>
      <c r="AL1358" s="174" t="s">
        <v>98</v>
      </c>
      <c r="AM1358" s="151" t="s">
        <v>220</v>
      </c>
      <c r="AN1358" s="151"/>
      <c r="AO1358" s="175"/>
    </row>
    <row r="1359" spans="1:41" ht="18.75" hidden="1" customHeight="1">
      <c r="A1359" s="135" t="s">
        <v>196</v>
      </c>
      <c r="B1359" s="135" t="s">
        <v>196</v>
      </c>
      <c r="C1359" s="135" t="s">
        <v>196</v>
      </c>
      <c r="D1359" s="135" t="s">
        <v>196</v>
      </c>
      <c r="E1359" s="135" t="s">
        <v>196</v>
      </c>
      <c r="F1359" s="135" t="s">
        <v>196</v>
      </c>
      <c r="G1359" s="135" t="s">
        <v>132</v>
      </c>
      <c r="H1359" s="135" t="s">
        <v>196</v>
      </c>
      <c r="I1359" s="135" t="s">
        <v>196</v>
      </c>
      <c r="J1359" s="176"/>
      <c r="K1359" s="177"/>
      <c r="L1359" s="231"/>
      <c r="M1359" s="180"/>
      <c r="N1359" s="160"/>
      <c r="O1359" s="275"/>
      <c r="P1359" s="305"/>
      <c r="Q1359" s="240" t="s">
        <v>216</v>
      </c>
      <c r="R1359" s="182" t="s">
        <v>98</v>
      </c>
      <c r="S1359" s="183" t="s">
        <v>217</v>
      </c>
      <c r="T1359" s="183"/>
      <c r="U1359" s="185"/>
      <c r="V1359" s="186" t="s">
        <v>98</v>
      </c>
      <c r="W1359" s="183" t="s">
        <v>533</v>
      </c>
      <c r="X1359" s="183"/>
      <c r="Y1359" s="185"/>
      <c r="Z1359" s="184"/>
      <c r="AA1359" s="184"/>
      <c r="AB1359" s="184"/>
      <c r="AC1359" s="184"/>
      <c r="AD1359" s="184"/>
      <c r="AE1359" s="184"/>
      <c r="AF1359" s="184"/>
      <c r="AG1359" s="197"/>
      <c r="AH1359" s="157" t="s">
        <v>98</v>
      </c>
      <c r="AI1359" s="258" t="s">
        <v>224</v>
      </c>
      <c r="AJ1359" s="259"/>
      <c r="AK1359" s="190"/>
      <c r="AL1359" s="157" t="s">
        <v>98</v>
      </c>
      <c r="AM1359" s="258" t="s">
        <v>224</v>
      </c>
      <c r="AN1359" s="259"/>
      <c r="AO1359" s="190"/>
    </row>
    <row r="1360" spans="1:41" ht="19.5" hidden="1" customHeight="1">
      <c r="A1360" s="135" t="s">
        <v>196</v>
      </c>
      <c r="B1360" s="135" t="s">
        <v>196</v>
      </c>
      <c r="C1360" s="135" t="s">
        <v>196</v>
      </c>
      <c r="D1360" s="135" t="s">
        <v>196</v>
      </c>
      <c r="E1360" s="135" t="s">
        <v>196</v>
      </c>
      <c r="F1360" s="135" t="s">
        <v>196</v>
      </c>
      <c r="G1360" s="135" t="s">
        <v>132</v>
      </c>
      <c r="H1360" s="135" t="s">
        <v>196</v>
      </c>
      <c r="I1360" s="135" t="s">
        <v>196</v>
      </c>
      <c r="J1360" s="176"/>
      <c r="K1360" s="177"/>
      <c r="L1360" s="178"/>
      <c r="M1360" s="179"/>
      <c r="N1360" s="160"/>
      <c r="O1360" s="180"/>
      <c r="P1360" s="191"/>
      <c r="Q1360" s="192" t="s">
        <v>225</v>
      </c>
      <c r="R1360" s="182" t="s">
        <v>98</v>
      </c>
      <c r="S1360" s="183" t="s">
        <v>222</v>
      </c>
      <c r="T1360" s="184"/>
      <c r="U1360" s="185"/>
      <c r="V1360" s="186" t="s">
        <v>98</v>
      </c>
      <c r="W1360" s="183" t="s">
        <v>226</v>
      </c>
      <c r="X1360" s="186"/>
      <c r="Y1360" s="183"/>
      <c r="Z1360" s="187"/>
      <c r="AA1360" s="187"/>
      <c r="AB1360" s="187"/>
      <c r="AC1360" s="187"/>
      <c r="AD1360" s="187"/>
      <c r="AE1360" s="187"/>
      <c r="AF1360" s="187"/>
      <c r="AG1360" s="193"/>
      <c r="AH1360" s="259"/>
      <c r="AI1360" s="259"/>
      <c r="AJ1360" s="259"/>
      <c r="AK1360" s="190"/>
      <c r="AL1360" s="194"/>
      <c r="AM1360" s="259"/>
      <c r="AN1360" s="259"/>
      <c r="AO1360" s="190"/>
    </row>
    <row r="1361" spans="1:41" ht="19.5" hidden="1" customHeight="1">
      <c r="A1361" s="135" t="s">
        <v>196</v>
      </c>
      <c r="B1361" s="135" t="s">
        <v>196</v>
      </c>
      <c r="C1361" s="135" t="s">
        <v>196</v>
      </c>
      <c r="D1361" s="135" t="s">
        <v>196</v>
      </c>
      <c r="E1361" s="135" t="s">
        <v>196</v>
      </c>
      <c r="F1361" s="135" t="s">
        <v>196</v>
      </c>
      <c r="G1361" s="135" t="s">
        <v>132</v>
      </c>
      <c r="H1361" s="135" t="s">
        <v>196</v>
      </c>
      <c r="I1361" s="135" t="s">
        <v>196</v>
      </c>
      <c r="J1361" s="176"/>
      <c r="K1361" s="177"/>
      <c r="L1361" s="178"/>
      <c r="M1361" s="179"/>
      <c r="N1361" s="160"/>
      <c r="O1361" s="180"/>
      <c r="P1361" s="191"/>
      <c r="Q1361" s="192" t="s">
        <v>227</v>
      </c>
      <c r="R1361" s="182" t="s">
        <v>98</v>
      </c>
      <c r="S1361" s="183" t="s">
        <v>222</v>
      </c>
      <c r="T1361" s="184"/>
      <c r="U1361" s="185"/>
      <c r="V1361" s="186" t="s">
        <v>98</v>
      </c>
      <c r="W1361" s="183" t="s">
        <v>226</v>
      </c>
      <c r="X1361" s="186"/>
      <c r="Y1361" s="183"/>
      <c r="Z1361" s="187"/>
      <c r="AA1361" s="187"/>
      <c r="AB1361" s="187"/>
      <c r="AC1361" s="187"/>
      <c r="AD1361" s="187"/>
      <c r="AE1361" s="187"/>
      <c r="AF1361" s="187"/>
      <c r="AG1361" s="193"/>
      <c r="AH1361" s="189"/>
      <c r="AI1361" s="189"/>
      <c r="AJ1361" s="189"/>
      <c r="AK1361" s="190"/>
      <c r="AL1361" s="194"/>
      <c r="AM1361" s="189"/>
      <c r="AN1361" s="189"/>
      <c r="AO1361" s="190"/>
    </row>
    <row r="1362" spans="1:41" ht="18.75" hidden="1" customHeight="1">
      <c r="A1362" s="135" t="s">
        <v>196</v>
      </c>
      <c r="B1362" s="135" t="s">
        <v>196</v>
      </c>
      <c r="C1362" s="135" t="s">
        <v>196</v>
      </c>
      <c r="D1362" s="135" t="s">
        <v>196</v>
      </c>
      <c r="E1362" s="135" t="s">
        <v>196</v>
      </c>
      <c r="F1362" s="135" t="s">
        <v>196</v>
      </c>
      <c r="G1362" s="135" t="s">
        <v>132</v>
      </c>
      <c r="H1362" s="135" t="s">
        <v>196</v>
      </c>
      <c r="I1362" s="135" t="s">
        <v>196</v>
      </c>
      <c r="J1362" s="176"/>
      <c r="K1362" s="177"/>
      <c r="L1362" s="231"/>
      <c r="M1362" s="180"/>
      <c r="N1362" s="160"/>
      <c r="O1362" s="275"/>
      <c r="P1362" s="305"/>
      <c r="Q1362" s="1338" t="s">
        <v>534</v>
      </c>
      <c r="R1362" s="1335" t="s">
        <v>98</v>
      </c>
      <c r="S1362" s="1282" t="s">
        <v>217</v>
      </c>
      <c r="T1362" s="1282"/>
      <c r="U1362" s="1335" t="s">
        <v>98</v>
      </c>
      <c r="V1362" s="1282" t="s">
        <v>232</v>
      </c>
      <c r="W1362" s="1282"/>
      <c r="X1362" s="206"/>
      <c r="Y1362" s="206"/>
      <c r="Z1362" s="206"/>
      <c r="AA1362" s="206"/>
      <c r="AB1362" s="206"/>
      <c r="AC1362" s="206"/>
      <c r="AD1362" s="206"/>
      <c r="AE1362" s="206"/>
      <c r="AF1362" s="206"/>
      <c r="AG1362" s="251"/>
      <c r="AH1362" s="194"/>
      <c r="AI1362" s="189"/>
      <c r="AJ1362" s="189"/>
      <c r="AK1362" s="190"/>
      <c r="AL1362" s="194"/>
      <c r="AM1362" s="189"/>
      <c r="AN1362" s="189"/>
      <c r="AO1362" s="190"/>
    </row>
    <row r="1363" spans="1:41" ht="18.75" hidden="1" customHeight="1">
      <c r="A1363" s="135" t="s">
        <v>196</v>
      </c>
      <c r="B1363" s="135" t="s">
        <v>196</v>
      </c>
      <c r="C1363" s="135" t="s">
        <v>196</v>
      </c>
      <c r="D1363" s="135" t="s">
        <v>196</v>
      </c>
      <c r="E1363" s="135" t="s">
        <v>196</v>
      </c>
      <c r="F1363" s="135" t="s">
        <v>196</v>
      </c>
      <c r="G1363" s="135" t="s">
        <v>132</v>
      </c>
      <c r="H1363" s="135" t="s">
        <v>196</v>
      </c>
      <c r="I1363" s="135" t="s">
        <v>196</v>
      </c>
      <c r="J1363" s="176"/>
      <c r="K1363" s="177"/>
      <c r="L1363" s="231"/>
      <c r="M1363" s="180"/>
      <c r="N1363" s="160"/>
      <c r="O1363" s="275"/>
      <c r="P1363" s="305"/>
      <c r="Q1363" s="1338"/>
      <c r="R1363" s="1335"/>
      <c r="S1363" s="1282"/>
      <c r="T1363" s="1282"/>
      <c r="U1363" s="1335"/>
      <c r="V1363" s="1282"/>
      <c r="W1363" s="1282"/>
      <c r="X1363" s="199"/>
      <c r="Y1363" s="199"/>
      <c r="Z1363" s="199"/>
      <c r="AA1363" s="199"/>
      <c r="AB1363" s="199"/>
      <c r="AC1363" s="199"/>
      <c r="AD1363" s="199"/>
      <c r="AE1363" s="199"/>
      <c r="AF1363" s="199"/>
      <c r="AG1363" s="252"/>
      <c r="AH1363" s="194"/>
      <c r="AI1363" s="189"/>
      <c r="AJ1363" s="189"/>
      <c r="AK1363" s="190"/>
      <c r="AL1363" s="194"/>
      <c r="AM1363" s="189"/>
      <c r="AN1363" s="189"/>
      <c r="AO1363" s="190"/>
    </row>
    <row r="1364" spans="1:41" ht="18.75" hidden="1" customHeight="1">
      <c r="A1364" s="135" t="s">
        <v>196</v>
      </c>
      <c r="B1364" s="135" t="s">
        <v>196</v>
      </c>
      <c r="C1364" s="135" t="s">
        <v>196</v>
      </c>
      <c r="D1364" s="135" t="s">
        <v>196</v>
      </c>
      <c r="E1364" s="135" t="s">
        <v>196</v>
      </c>
      <c r="F1364" s="135" t="s">
        <v>196</v>
      </c>
      <c r="G1364" s="135" t="s">
        <v>132</v>
      </c>
      <c r="H1364" s="135" t="s">
        <v>196</v>
      </c>
      <c r="I1364" s="135" t="s">
        <v>196</v>
      </c>
      <c r="J1364" s="176"/>
      <c r="K1364" s="177"/>
      <c r="L1364" s="231"/>
      <c r="M1364" s="180"/>
      <c r="N1364" s="160"/>
      <c r="O1364" s="275"/>
      <c r="P1364" s="305"/>
      <c r="Q1364" s="240" t="s">
        <v>176</v>
      </c>
      <c r="R1364" s="205" t="s">
        <v>98</v>
      </c>
      <c r="S1364" s="183" t="s">
        <v>217</v>
      </c>
      <c r="T1364" s="183"/>
      <c r="U1364" s="186" t="s">
        <v>98</v>
      </c>
      <c r="V1364" s="183" t="s">
        <v>229</v>
      </c>
      <c r="W1364" s="183"/>
      <c r="X1364" s="210" t="s">
        <v>98</v>
      </c>
      <c r="Y1364" s="183" t="s">
        <v>230</v>
      </c>
      <c r="Z1364" s="204"/>
      <c r="AA1364" s="204"/>
      <c r="AB1364" s="204"/>
      <c r="AC1364" s="204"/>
      <c r="AD1364" s="204"/>
      <c r="AE1364" s="204"/>
      <c r="AF1364" s="204"/>
      <c r="AG1364" s="247"/>
      <c r="AH1364" s="194"/>
      <c r="AI1364" s="189"/>
      <c r="AJ1364" s="189"/>
      <c r="AK1364" s="190"/>
      <c r="AL1364" s="194"/>
      <c r="AM1364" s="189"/>
      <c r="AN1364" s="189"/>
      <c r="AO1364" s="190"/>
    </row>
    <row r="1365" spans="1:41" ht="18.75" hidden="1" customHeight="1">
      <c r="A1365" s="135" t="s">
        <v>196</v>
      </c>
      <c r="B1365" s="135" t="s">
        <v>196</v>
      </c>
      <c r="C1365" s="135" t="s">
        <v>196</v>
      </c>
      <c r="D1365" s="135" t="s">
        <v>196</v>
      </c>
      <c r="E1365" s="135" t="s">
        <v>196</v>
      </c>
      <c r="F1365" s="135" t="s">
        <v>196</v>
      </c>
      <c r="G1365" s="135" t="s">
        <v>132</v>
      </c>
      <c r="H1365" s="135" t="s">
        <v>196</v>
      </c>
      <c r="I1365" s="135" t="s">
        <v>196</v>
      </c>
      <c r="J1365" s="176"/>
      <c r="K1365" s="177"/>
      <c r="L1365" s="231"/>
      <c r="M1365" s="180"/>
      <c r="N1365" s="160"/>
      <c r="O1365" s="275"/>
      <c r="P1365" s="305"/>
      <c r="Q1365" s="240" t="s">
        <v>487</v>
      </c>
      <c r="R1365" s="182" t="s">
        <v>98</v>
      </c>
      <c r="S1365" s="183" t="s">
        <v>217</v>
      </c>
      <c r="T1365" s="184"/>
      <c r="U1365" s="186" t="s">
        <v>98</v>
      </c>
      <c r="V1365" s="183" t="s">
        <v>232</v>
      </c>
      <c r="W1365" s="204"/>
      <c r="X1365" s="204"/>
      <c r="Y1365" s="204"/>
      <c r="Z1365" s="204"/>
      <c r="AA1365" s="204"/>
      <c r="AB1365" s="204"/>
      <c r="AC1365" s="204"/>
      <c r="AD1365" s="204"/>
      <c r="AE1365" s="204"/>
      <c r="AF1365" s="204"/>
      <c r="AG1365" s="247"/>
      <c r="AH1365" s="194"/>
      <c r="AI1365" s="189"/>
      <c r="AJ1365" s="189"/>
      <c r="AK1365" s="190"/>
      <c r="AL1365" s="194"/>
      <c r="AM1365" s="189"/>
      <c r="AN1365" s="189"/>
      <c r="AO1365" s="190"/>
    </row>
    <row r="1366" spans="1:41" ht="18.75" hidden="1" customHeight="1">
      <c r="A1366" s="135" t="s">
        <v>196</v>
      </c>
      <c r="B1366" s="135" t="s">
        <v>196</v>
      </c>
      <c r="C1366" s="135" t="s">
        <v>196</v>
      </c>
      <c r="D1366" s="135" t="s">
        <v>196</v>
      </c>
      <c r="E1366" s="135" t="s">
        <v>196</v>
      </c>
      <c r="F1366" s="135" t="s">
        <v>196</v>
      </c>
      <c r="G1366" s="135" t="s">
        <v>132</v>
      </c>
      <c r="H1366" s="135" t="s">
        <v>196</v>
      </c>
      <c r="I1366" s="135" t="s">
        <v>196</v>
      </c>
      <c r="J1366" s="157"/>
      <c r="K1366" s="177"/>
      <c r="L1366" s="231"/>
      <c r="M1366" s="157"/>
      <c r="N1366" s="160"/>
      <c r="O1366" s="275"/>
      <c r="P1366" s="305"/>
      <c r="Q1366" s="240" t="s">
        <v>536</v>
      </c>
      <c r="R1366" s="205" t="s">
        <v>98</v>
      </c>
      <c r="S1366" s="183" t="s">
        <v>217</v>
      </c>
      <c r="T1366" s="183"/>
      <c r="U1366" s="186" t="s">
        <v>98</v>
      </c>
      <c r="V1366" s="183" t="s">
        <v>537</v>
      </c>
      <c r="W1366" s="183"/>
      <c r="X1366" s="210"/>
      <c r="Y1366" s="210" t="s">
        <v>98</v>
      </c>
      <c r="Z1366" s="183" t="s">
        <v>538</v>
      </c>
      <c r="AA1366" s="210"/>
      <c r="AB1366" s="183"/>
      <c r="AC1366" s="210" t="s">
        <v>98</v>
      </c>
      <c r="AD1366" s="183" t="s">
        <v>539</v>
      </c>
      <c r="AE1366" s="204"/>
      <c r="AF1366" s="204"/>
      <c r="AG1366" s="247"/>
      <c r="AH1366" s="194"/>
      <c r="AI1366" s="189"/>
      <c r="AJ1366" s="189"/>
      <c r="AK1366" s="190"/>
      <c r="AL1366" s="194"/>
      <c r="AM1366" s="189"/>
      <c r="AN1366" s="189"/>
      <c r="AO1366" s="190"/>
    </row>
    <row r="1367" spans="1:41" ht="18.75" hidden="1" customHeight="1">
      <c r="A1367" s="135" t="s">
        <v>196</v>
      </c>
      <c r="B1367" s="135" t="s">
        <v>196</v>
      </c>
      <c r="C1367" s="135" t="s">
        <v>196</v>
      </c>
      <c r="D1367" s="135" t="s">
        <v>196</v>
      </c>
      <c r="E1367" s="135" t="s">
        <v>196</v>
      </c>
      <c r="F1367" s="135" t="s">
        <v>196</v>
      </c>
      <c r="G1367" s="135" t="s">
        <v>132</v>
      </c>
      <c r="H1367" s="135" t="s">
        <v>196</v>
      </c>
      <c r="I1367" s="135" t="s">
        <v>196</v>
      </c>
      <c r="J1367" s="157" t="s">
        <v>98</v>
      </c>
      <c r="K1367" s="177">
        <v>38</v>
      </c>
      <c r="L1367" s="231" t="s">
        <v>541</v>
      </c>
      <c r="M1367" s="157" t="s">
        <v>98</v>
      </c>
      <c r="N1367" s="160" t="s">
        <v>385</v>
      </c>
      <c r="O1367" s="275"/>
      <c r="P1367" s="305"/>
      <c r="Q1367" s="240" t="s">
        <v>540</v>
      </c>
      <c r="R1367" s="205" t="s">
        <v>98</v>
      </c>
      <c r="S1367" s="183" t="s">
        <v>217</v>
      </c>
      <c r="T1367" s="183"/>
      <c r="U1367" s="186" t="s">
        <v>98</v>
      </c>
      <c r="V1367" s="199" t="s">
        <v>232</v>
      </c>
      <c r="W1367" s="183"/>
      <c r="X1367" s="210"/>
      <c r="Y1367" s="210"/>
      <c r="Z1367" s="210"/>
      <c r="AA1367" s="210"/>
      <c r="AB1367" s="210"/>
      <c r="AC1367" s="210"/>
      <c r="AD1367" s="210"/>
      <c r="AE1367" s="210"/>
      <c r="AF1367" s="210"/>
      <c r="AG1367" s="247"/>
      <c r="AH1367" s="194"/>
      <c r="AI1367" s="189"/>
      <c r="AJ1367" s="189"/>
      <c r="AK1367" s="190"/>
      <c r="AL1367" s="194"/>
      <c r="AM1367" s="189"/>
      <c r="AN1367" s="189"/>
      <c r="AO1367" s="190"/>
    </row>
    <row r="1368" spans="1:41" ht="18.75" hidden="1" customHeight="1">
      <c r="A1368" s="135" t="s">
        <v>196</v>
      </c>
      <c r="B1368" s="135" t="s">
        <v>196</v>
      </c>
      <c r="C1368" s="135" t="s">
        <v>196</v>
      </c>
      <c r="D1368" s="135" t="s">
        <v>196</v>
      </c>
      <c r="E1368" s="135" t="s">
        <v>196</v>
      </c>
      <c r="F1368" s="135" t="s">
        <v>196</v>
      </c>
      <c r="G1368" s="135" t="s">
        <v>132</v>
      </c>
      <c r="H1368" s="135" t="s">
        <v>196</v>
      </c>
      <c r="I1368" s="135" t="s">
        <v>196</v>
      </c>
      <c r="J1368" s="176"/>
      <c r="K1368" s="177"/>
      <c r="L1368" s="231" t="s">
        <v>542</v>
      </c>
      <c r="M1368" s="157" t="s">
        <v>98</v>
      </c>
      <c r="N1368" s="160" t="s">
        <v>386</v>
      </c>
      <c r="O1368" s="180"/>
      <c r="P1368" s="160"/>
      <c r="Q1368" s="198" t="s">
        <v>250</v>
      </c>
      <c r="R1368" s="182" t="s">
        <v>98</v>
      </c>
      <c r="S1368" s="183" t="s">
        <v>217</v>
      </c>
      <c r="T1368" s="183"/>
      <c r="U1368" s="186" t="s">
        <v>98</v>
      </c>
      <c r="V1368" s="199" t="s">
        <v>232</v>
      </c>
      <c r="W1368" s="183"/>
      <c r="X1368" s="183"/>
      <c r="Y1368" s="183"/>
      <c r="Z1368" s="184"/>
      <c r="AA1368" s="184"/>
      <c r="AB1368" s="184"/>
      <c r="AC1368" s="184"/>
      <c r="AD1368" s="184"/>
      <c r="AE1368" s="184"/>
      <c r="AF1368" s="184"/>
      <c r="AG1368" s="197"/>
      <c r="AH1368" s="194"/>
      <c r="AI1368" s="189"/>
      <c r="AJ1368" s="189"/>
      <c r="AK1368" s="190"/>
      <c r="AL1368" s="194"/>
      <c r="AM1368" s="189"/>
      <c r="AN1368" s="189"/>
      <c r="AO1368" s="190"/>
    </row>
    <row r="1369" spans="1:41" ht="18.75" hidden="1" customHeight="1">
      <c r="A1369" s="135" t="s">
        <v>196</v>
      </c>
      <c r="B1369" s="135" t="s">
        <v>196</v>
      </c>
      <c r="C1369" s="135" t="s">
        <v>196</v>
      </c>
      <c r="D1369" s="135" t="s">
        <v>196</v>
      </c>
      <c r="E1369" s="135" t="s">
        <v>196</v>
      </c>
      <c r="F1369" s="135" t="s">
        <v>196</v>
      </c>
      <c r="G1369" s="135" t="s">
        <v>132</v>
      </c>
      <c r="H1369" s="135" t="s">
        <v>196</v>
      </c>
      <c r="I1369" s="135" t="s">
        <v>196</v>
      </c>
      <c r="J1369" s="176"/>
      <c r="K1369" s="177"/>
      <c r="L1369" s="231" t="s">
        <v>545</v>
      </c>
      <c r="M1369" s="157" t="s">
        <v>98</v>
      </c>
      <c r="N1369" s="160" t="s">
        <v>543</v>
      </c>
      <c r="O1369" s="180"/>
      <c r="P1369" s="160"/>
      <c r="Q1369" s="198" t="s">
        <v>253</v>
      </c>
      <c r="R1369" s="182" t="s">
        <v>98</v>
      </c>
      <c r="S1369" s="183" t="s">
        <v>217</v>
      </c>
      <c r="T1369" s="183"/>
      <c r="U1369" s="186" t="s">
        <v>98</v>
      </c>
      <c r="V1369" s="199" t="s">
        <v>232</v>
      </c>
      <c r="W1369" s="183"/>
      <c r="X1369" s="183"/>
      <c r="Y1369" s="183"/>
      <c r="Z1369" s="184"/>
      <c r="AA1369" s="184"/>
      <c r="AB1369" s="184"/>
      <c r="AC1369" s="184"/>
      <c r="AD1369" s="184"/>
      <c r="AE1369" s="184"/>
      <c r="AF1369" s="184"/>
      <c r="AG1369" s="197"/>
      <c r="AH1369" s="194"/>
      <c r="AI1369" s="189"/>
      <c r="AJ1369" s="189"/>
      <c r="AK1369" s="190"/>
      <c r="AL1369" s="194"/>
      <c r="AM1369" s="189"/>
      <c r="AN1369" s="189"/>
      <c r="AO1369" s="190"/>
    </row>
    <row r="1370" spans="1:41" ht="18.75" hidden="1" customHeight="1">
      <c r="A1370" s="135" t="s">
        <v>196</v>
      </c>
      <c r="B1370" s="135" t="s">
        <v>196</v>
      </c>
      <c r="C1370" s="135" t="s">
        <v>196</v>
      </c>
      <c r="D1370" s="135" t="s">
        <v>196</v>
      </c>
      <c r="E1370" s="135" t="s">
        <v>196</v>
      </c>
      <c r="F1370" s="135" t="s">
        <v>196</v>
      </c>
      <c r="G1370" s="135" t="s">
        <v>132</v>
      </c>
      <c r="H1370" s="135" t="s">
        <v>196</v>
      </c>
      <c r="I1370" s="135" t="s">
        <v>196</v>
      </c>
      <c r="J1370" s="176"/>
      <c r="K1370" s="177"/>
      <c r="L1370" s="200"/>
      <c r="M1370" s="157" t="s">
        <v>98</v>
      </c>
      <c r="N1370" s="160" t="s">
        <v>544</v>
      </c>
      <c r="O1370" s="275"/>
      <c r="P1370" s="305"/>
      <c r="Q1370" s="201" t="s">
        <v>255</v>
      </c>
      <c r="R1370" s="182" t="s">
        <v>98</v>
      </c>
      <c r="S1370" s="183" t="s">
        <v>217</v>
      </c>
      <c r="T1370" s="183"/>
      <c r="U1370" s="186" t="s">
        <v>98</v>
      </c>
      <c r="V1370" s="183" t="s">
        <v>229</v>
      </c>
      <c r="W1370" s="183"/>
      <c r="X1370" s="186" t="s">
        <v>98</v>
      </c>
      <c r="Y1370" s="183" t="s">
        <v>230</v>
      </c>
      <c r="Z1370" s="187"/>
      <c r="AA1370" s="187"/>
      <c r="AB1370" s="187"/>
      <c r="AC1370" s="187"/>
      <c r="AD1370" s="202"/>
      <c r="AE1370" s="202"/>
      <c r="AF1370" s="202"/>
      <c r="AG1370" s="203"/>
      <c r="AH1370" s="194"/>
      <c r="AI1370" s="189"/>
      <c r="AJ1370" s="189"/>
      <c r="AK1370" s="190"/>
      <c r="AL1370" s="194"/>
      <c r="AM1370" s="189"/>
      <c r="AN1370" s="189"/>
      <c r="AO1370" s="190"/>
    </row>
    <row r="1371" spans="1:41" ht="18.75" hidden="1" customHeight="1">
      <c r="A1371" s="135" t="s">
        <v>196</v>
      </c>
      <c r="B1371" s="135" t="s">
        <v>196</v>
      </c>
      <c r="C1371" s="135" t="s">
        <v>196</v>
      </c>
      <c r="D1371" s="135" t="s">
        <v>196</v>
      </c>
      <c r="E1371" s="135" t="s">
        <v>196</v>
      </c>
      <c r="F1371" s="135" t="s">
        <v>196</v>
      </c>
      <c r="G1371" s="135" t="s">
        <v>132</v>
      </c>
      <c r="H1371" s="135" t="s">
        <v>196</v>
      </c>
      <c r="I1371" s="135" t="s">
        <v>196</v>
      </c>
      <c r="J1371" s="176"/>
      <c r="K1371" s="177"/>
      <c r="L1371" s="231"/>
      <c r="M1371" s="179"/>
      <c r="N1371" s="160"/>
      <c r="O1371" s="275"/>
      <c r="P1371" s="305"/>
      <c r="Q1371" s="240" t="s">
        <v>69</v>
      </c>
      <c r="R1371" s="182" t="s">
        <v>98</v>
      </c>
      <c r="S1371" s="183" t="s">
        <v>217</v>
      </c>
      <c r="T1371" s="183"/>
      <c r="U1371" s="186" t="s">
        <v>98</v>
      </c>
      <c r="V1371" s="183" t="s">
        <v>258</v>
      </c>
      <c r="W1371" s="183"/>
      <c r="X1371" s="186" t="s">
        <v>98</v>
      </c>
      <c r="Y1371" s="183" t="s">
        <v>315</v>
      </c>
      <c r="Z1371" s="204"/>
      <c r="AA1371" s="186" t="s">
        <v>98</v>
      </c>
      <c r="AB1371" s="183" t="s">
        <v>259</v>
      </c>
      <c r="AC1371" s="204"/>
      <c r="AD1371" s="204"/>
      <c r="AE1371" s="204"/>
      <c r="AF1371" s="204"/>
      <c r="AG1371" s="247"/>
      <c r="AH1371" s="194"/>
      <c r="AI1371" s="189"/>
      <c r="AJ1371" s="189"/>
      <c r="AK1371" s="190"/>
      <c r="AL1371" s="194"/>
      <c r="AM1371" s="189"/>
      <c r="AN1371" s="189"/>
      <c r="AO1371" s="190"/>
    </row>
    <row r="1372" spans="1:41" ht="18.75" hidden="1" customHeight="1">
      <c r="A1372" s="135" t="s">
        <v>196</v>
      </c>
      <c r="B1372" s="135" t="s">
        <v>196</v>
      </c>
      <c r="C1372" s="135" t="s">
        <v>196</v>
      </c>
      <c r="D1372" s="135" t="s">
        <v>196</v>
      </c>
      <c r="E1372" s="135" t="s">
        <v>196</v>
      </c>
      <c r="F1372" s="135" t="s">
        <v>196</v>
      </c>
      <c r="G1372" s="135" t="s">
        <v>132</v>
      </c>
      <c r="H1372" s="135" t="s">
        <v>196</v>
      </c>
      <c r="I1372" s="135" t="s">
        <v>196</v>
      </c>
      <c r="J1372" s="176"/>
      <c r="K1372" s="177"/>
      <c r="L1372" s="178"/>
      <c r="M1372" s="179"/>
      <c r="N1372" s="160"/>
      <c r="O1372" s="180"/>
      <c r="P1372" s="191"/>
      <c r="Q1372" s="1257" t="s">
        <v>260</v>
      </c>
      <c r="R1372" s="205" t="s">
        <v>98</v>
      </c>
      <c r="S1372" s="206" t="s">
        <v>217</v>
      </c>
      <c r="T1372" s="206"/>
      <c r="U1372" s="207"/>
      <c r="V1372" s="208"/>
      <c r="W1372" s="208"/>
      <c r="X1372" s="207"/>
      <c r="Y1372" s="208"/>
      <c r="Z1372" s="209"/>
      <c r="AA1372" s="207"/>
      <c r="AB1372" s="208"/>
      <c r="AC1372" s="209"/>
      <c r="AD1372" s="210" t="s">
        <v>98</v>
      </c>
      <c r="AE1372" s="206" t="s">
        <v>261</v>
      </c>
      <c r="AF1372" s="202"/>
      <c r="AG1372" s="203"/>
      <c r="AH1372" s="189"/>
      <c r="AI1372" s="189"/>
      <c r="AJ1372" s="189"/>
      <c r="AK1372" s="190"/>
      <c r="AL1372" s="194"/>
      <c r="AM1372" s="189"/>
      <c r="AN1372" s="189"/>
      <c r="AO1372" s="190"/>
    </row>
    <row r="1373" spans="1:41" ht="18.75" hidden="1" customHeight="1">
      <c r="A1373" s="135" t="s">
        <v>196</v>
      </c>
      <c r="B1373" s="135" t="s">
        <v>196</v>
      </c>
      <c r="C1373" s="135" t="s">
        <v>196</v>
      </c>
      <c r="D1373" s="135" t="s">
        <v>196</v>
      </c>
      <c r="E1373" s="135" t="s">
        <v>196</v>
      </c>
      <c r="F1373" s="135" t="s">
        <v>196</v>
      </c>
      <c r="G1373" s="135" t="s">
        <v>132</v>
      </c>
      <c r="H1373" s="135" t="s">
        <v>196</v>
      </c>
      <c r="I1373" s="135" t="s">
        <v>196</v>
      </c>
      <c r="J1373" s="176"/>
      <c r="K1373" s="177"/>
      <c r="L1373" s="178"/>
      <c r="M1373" s="179"/>
      <c r="N1373" s="160"/>
      <c r="O1373" s="180"/>
      <c r="P1373" s="191"/>
      <c r="Q1373" s="1257"/>
      <c r="R1373" s="157" t="s">
        <v>98</v>
      </c>
      <c r="S1373" s="158" t="s">
        <v>262</v>
      </c>
      <c r="T1373" s="158"/>
      <c r="U1373" s="150"/>
      <c r="V1373" s="150" t="s">
        <v>98</v>
      </c>
      <c r="W1373" s="158" t="s">
        <v>263</v>
      </c>
      <c r="X1373" s="150"/>
      <c r="Y1373" s="150"/>
      <c r="Z1373" s="150" t="s">
        <v>98</v>
      </c>
      <c r="AA1373" s="158" t="s">
        <v>264</v>
      </c>
      <c r="AB1373" s="137"/>
      <c r="AC1373" s="158"/>
      <c r="AD1373" s="150" t="s">
        <v>98</v>
      </c>
      <c r="AE1373" s="158" t="s">
        <v>265</v>
      </c>
      <c r="AF1373" s="211"/>
      <c r="AG1373" s="212"/>
      <c r="AH1373" s="189"/>
      <c r="AI1373" s="189"/>
      <c r="AJ1373" s="189"/>
      <c r="AK1373" s="190"/>
      <c r="AL1373" s="194"/>
      <c r="AM1373" s="189"/>
      <c r="AN1373" s="189"/>
      <c r="AO1373" s="190"/>
    </row>
    <row r="1374" spans="1:41" ht="18.75" hidden="1" customHeight="1">
      <c r="A1374" s="135" t="s">
        <v>196</v>
      </c>
      <c r="B1374" s="135" t="s">
        <v>196</v>
      </c>
      <c r="C1374" s="135" t="s">
        <v>196</v>
      </c>
      <c r="D1374" s="135" t="s">
        <v>196</v>
      </c>
      <c r="E1374" s="135" t="s">
        <v>196</v>
      </c>
      <c r="F1374" s="135" t="s">
        <v>196</v>
      </c>
      <c r="G1374" s="135" t="s">
        <v>132</v>
      </c>
      <c r="H1374" s="135" t="s">
        <v>196</v>
      </c>
      <c r="I1374" s="135" t="s">
        <v>196</v>
      </c>
      <c r="J1374" s="176"/>
      <c r="K1374" s="177"/>
      <c r="L1374" s="178"/>
      <c r="M1374" s="179"/>
      <c r="N1374" s="160"/>
      <c r="O1374" s="180"/>
      <c r="P1374" s="191"/>
      <c r="Q1374" s="1257"/>
      <c r="R1374" s="157" t="s">
        <v>98</v>
      </c>
      <c r="S1374" s="158" t="s">
        <v>266</v>
      </c>
      <c r="T1374" s="158"/>
      <c r="U1374" s="150"/>
      <c r="V1374" s="150" t="s">
        <v>98</v>
      </c>
      <c r="W1374" s="158" t="s">
        <v>267</v>
      </c>
      <c r="X1374" s="150"/>
      <c r="Y1374" s="150"/>
      <c r="Z1374" s="150" t="s">
        <v>98</v>
      </c>
      <c r="AA1374" s="158" t="s">
        <v>268</v>
      </c>
      <c r="AB1374" s="137"/>
      <c r="AC1374" s="158"/>
      <c r="AD1374" s="150" t="s">
        <v>98</v>
      </c>
      <c r="AE1374" s="158" t="s">
        <v>269</v>
      </c>
      <c r="AF1374" s="211"/>
      <c r="AG1374" s="212"/>
      <c r="AH1374" s="189"/>
      <c r="AI1374" s="189"/>
      <c r="AJ1374" s="189"/>
      <c r="AK1374" s="190"/>
      <c r="AL1374" s="194"/>
      <c r="AM1374" s="189"/>
      <c r="AN1374" s="189"/>
      <c r="AO1374" s="190"/>
    </row>
    <row r="1375" spans="1:41" ht="18.75" hidden="1" customHeight="1">
      <c r="A1375" s="135" t="s">
        <v>196</v>
      </c>
      <c r="B1375" s="135" t="s">
        <v>196</v>
      </c>
      <c r="C1375" s="135" t="s">
        <v>196</v>
      </c>
      <c r="D1375" s="135" t="s">
        <v>196</v>
      </c>
      <c r="E1375" s="135" t="s">
        <v>196</v>
      </c>
      <c r="F1375" s="135" t="s">
        <v>196</v>
      </c>
      <c r="G1375" s="135" t="s">
        <v>132</v>
      </c>
      <c r="H1375" s="135" t="s">
        <v>196</v>
      </c>
      <c r="I1375" s="135" t="s">
        <v>196</v>
      </c>
      <c r="J1375" s="176"/>
      <c r="K1375" s="177"/>
      <c r="L1375" s="178"/>
      <c r="M1375" s="179"/>
      <c r="N1375" s="160"/>
      <c r="O1375" s="180"/>
      <c r="P1375" s="191"/>
      <c r="Q1375" s="1257"/>
      <c r="R1375" s="157" t="s">
        <v>98</v>
      </c>
      <c r="S1375" s="158" t="s">
        <v>270</v>
      </c>
      <c r="T1375" s="158"/>
      <c r="U1375" s="150"/>
      <c r="V1375" s="150" t="s">
        <v>98</v>
      </c>
      <c r="W1375" s="158" t="s">
        <v>271</v>
      </c>
      <c r="X1375" s="150"/>
      <c r="Y1375" s="150"/>
      <c r="Z1375" s="150" t="s">
        <v>98</v>
      </c>
      <c r="AA1375" s="158" t="s">
        <v>272</v>
      </c>
      <c r="AB1375" s="137"/>
      <c r="AC1375" s="158"/>
      <c r="AD1375" s="150" t="s">
        <v>98</v>
      </c>
      <c r="AE1375" s="158" t="s">
        <v>273</v>
      </c>
      <c r="AF1375" s="211"/>
      <c r="AG1375" s="212"/>
      <c r="AH1375" s="189"/>
      <c r="AI1375" s="189"/>
      <c r="AJ1375" s="189"/>
      <c r="AK1375" s="190"/>
      <c r="AL1375" s="194"/>
      <c r="AM1375" s="189"/>
      <c r="AN1375" s="189"/>
      <c r="AO1375" s="190"/>
    </row>
    <row r="1376" spans="1:41" ht="18.75" hidden="1" customHeight="1">
      <c r="A1376" s="135" t="s">
        <v>196</v>
      </c>
      <c r="B1376" s="135" t="s">
        <v>196</v>
      </c>
      <c r="C1376" s="135" t="s">
        <v>196</v>
      </c>
      <c r="D1376" s="135" t="s">
        <v>196</v>
      </c>
      <c r="E1376" s="135" t="s">
        <v>196</v>
      </c>
      <c r="F1376" s="135" t="s">
        <v>196</v>
      </c>
      <c r="G1376" s="135" t="s">
        <v>132</v>
      </c>
      <c r="H1376" s="135" t="s">
        <v>196</v>
      </c>
      <c r="I1376" s="135" t="s">
        <v>196</v>
      </c>
      <c r="J1376" s="176"/>
      <c r="K1376" s="177"/>
      <c r="L1376" s="178"/>
      <c r="M1376" s="179"/>
      <c r="N1376" s="160"/>
      <c r="O1376" s="180"/>
      <c r="P1376" s="191"/>
      <c r="Q1376" s="1257"/>
      <c r="R1376" s="157" t="s">
        <v>98</v>
      </c>
      <c r="S1376" s="158" t="s">
        <v>274</v>
      </c>
      <c r="T1376" s="158"/>
      <c r="U1376" s="150"/>
      <c r="V1376" s="150" t="s">
        <v>98</v>
      </c>
      <c r="W1376" s="158" t="s">
        <v>275</v>
      </c>
      <c r="X1376" s="150"/>
      <c r="Y1376" s="150"/>
      <c r="Z1376" s="150" t="s">
        <v>98</v>
      </c>
      <c r="AA1376" s="158" t="s">
        <v>276</v>
      </c>
      <c r="AB1376" s="137"/>
      <c r="AC1376" s="158"/>
      <c r="AD1376" s="150" t="s">
        <v>98</v>
      </c>
      <c r="AE1376" s="158" t="s">
        <v>277</v>
      </c>
      <c r="AF1376" s="211"/>
      <c r="AG1376" s="212"/>
      <c r="AH1376" s="189"/>
      <c r="AI1376" s="189"/>
      <c r="AJ1376" s="189"/>
      <c r="AK1376" s="190"/>
      <c r="AL1376" s="194"/>
      <c r="AM1376" s="189"/>
      <c r="AN1376" s="189"/>
      <c r="AO1376" s="190"/>
    </row>
    <row r="1377" spans="1:41" ht="18.75" hidden="1" customHeight="1">
      <c r="A1377" s="155" t="s">
        <v>196</v>
      </c>
      <c r="B1377" s="155" t="s">
        <v>196</v>
      </c>
      <c r="C1377" s="155" t="s">
        <v>196</v>
      </c>
      <c r="D1377" s="155" t="s">
        <v>196</v>
      </c>
      <c r="E1377" s="155" t="s">
        <v>196</v>
      </c>
      <c r="F1377" s="155" t="s">
        <v>196</v>
      </c>
      <c r="G1377" s="155" t="s">
        <v>132</v>
      </c>
      <c r="H1377" s="155" t="s">
        <v>196</v>
      </c>
      <c r="I1377" s="156" t="s">
        <v>196</v>
      </c>
      <c r="J1377" s="213"/>
      <c r="K1377" s="214"/>
      <c r="L1377" s="215"/>
      <c r="M1377" s="216"/>
      <c r="N1377" s="217"/>
      <c r="O1377" s="218"/>
      <c r="P1377" s="219"/>
      <c r="Q1377" s="1313"/>
      <c r="R1377" s="220" t="s">
        <v>98</v>
      </c>
      <c r="S1377" s="221" t="s">
        <v>278</v>
      </c>
      <c r="T1377" s="221"/>
      <c r="U1377" s="222"/>
      <c r="V1377" s="222"/>
      <c r="W1377" s="221"/>
      <c r="X1377" s="222"/>
      <c r="Y1377" s="222"/>
      <c r="Z1377" s="222"/>
      <c r="AA1377" s="221"/>
      <c r="AB1377" s="223"/>
      <c r="AC1377" s="221"/>
      <c r="AD1377" s="222"/>
      <c r="AE1377" s="221"/>
      <c r="AF1377" s="224"/>
      <c r="AG1377" s="225"/>
      <c r="AH1377" s="226"/>
      <c r="AI1377" s="226"/>
      <c r="AJ1377" s="226"/>
      <c r="AK1377" s="227"/>
      <c r="AL1377" s="228"/>
      <c r="AM1377" s="226"/>
      <c r="AN1377" s="226"/>
      <c r="AO1377" s="227"/>
    </row>
    <row r="1378" spans="1:41" ht="18.75" hidden="1" customHeight="1">
      <c r="A1378" s="135" t="s">
        <v>196</v>
      </c>
      <c r="B1378" s="135" t="s">
        <v>196</v>
      </c>
      <c r="C1378" s="135" t="s">
        <v>196</v>
      </c>
      <c r="D1378" s="135" t="s">
        <v>196</v>
      </c>
      <c r="E1378" s="135" t="s">
        <v>196</v>
      </c>
      <c r="F1378" s="135" t="s">
        <v>196</v>
      </c>
      <c r="G1378" s="135" t="s">
        <v>132</v>
      </c>
      <c r="H1378" s="135" t="s">
        <v>196</v>
      </c>
      <c r="I1378" s="135" t="s">
        <v>196</v>
      </c>
      <c r="J1378" s="176"/>
      <c r="K1378" s="177"/>
      <c r="L1378" s="231"/>
      <c r="M1378" s="180"/>
      <c r="N1378" s="160"/>
      <c r="O1378" s="180"/>
      <c r="P1378" s="305"/>
      <c r="Q1378" s="304" t="s">
        <v>281</v>
      </c>
      <c r="R1378" s="167" t="s">
        <v>98</v>
      </c>
      <c r="S1378" s="168" t="s">
        <v>282</v>
      </c>
      <c r="T1378" s="172"/>
      <c r="U1378" s="169"/>
      <c r="V1378" s="170" t="s">
        <v>98</v>
      </c>
      <c r="W1378" s="168" t="s">
        <v>283</v>
      </c>
      <c r="X1378" s="235"/>
      <c r="Y1378" s="235"/>
      <c r="Z1378" s="235"/>
      <c r="AA1378" s="235"/>
      <c r="AB1378" s="235"/>
      <c r="AC1378" s="235"/>
      <c r="AD1378" s="235"/>
      <c r="AE1378" s="235"/>
      <c r="AF1378" s="235"/>
      <c r="AG1378" s="246"/>
      <c r="AH1378" s="174" t="s">
        <v>98</v>
      </c>
      <c r="AI1378" s="151" t="s">
        <v>220</v>
      </c>
      <c r="AJ1378" s="151"/>
      <c r="AK1378" s="175"/>
      <c r="AL1378" s="174" t="s">
        <v>98</v>
      </c>
      <c r="AM1378" s="151" t="s">
        <v>220</v>
      </c>
      <c r="AN1378" s="151"/>
      <c r="AO1378" s="175"/>
    </row>
    <row r="1379" spans="1:41" ht="18.75" hidden="1" customHeight="1">
      <c r="A1379" s="135" t="s">
        <v>196</v>
      </c>
      <c r="B1379" s="135" t="s">
        <v>196</v>
      </c>
      <c r="C1379" s="135" t="s">
        <v>196</v>
      </c>
      <c r="D1379" s="135" t="s">
        <v>196</v>
      </c>
      <c r="E1379" s="135" t="s">
        <v>196</v>
      </c>
      <c r="F1379" s="135" t="s">
        <v>196</v>
      </c>
      <c r="G1379" s="135" t="s">
        <v>132</v>
      </c>
      <c r="H1379" s="135" t="s">
        <v>196</v>
      </c>
      <c r="I1379" s="135" t="s">
        <v>196</v>
      </c>
      <c r="J1379" s="176"/>
      <c r="K1379" s="177"/>
      <c r="L1379" s="231"/>
      <c r="M1379" s="180"/>
      <c r="N1379" s="160"/>
      <c r="O1379" s="180"/>
      <c r="P1379" s="305"/>
      <c r="Q1379" s="240" t="s">
        <v>216</v>
      </c>
      <c r="R1379" s="182" t="s">
        <v>98</v>
      </c>
      <c r="S1379" s="183" t="s">
        <v>217</v>
      </c>
      <c r="T1379" s="183"/>
      <c r="U1379" s="185"/>
      <c r="V1379" s="186" t="s">
        <v>98</v>
      </c>
      <c r="W1379" s="183" t="s">
        <v>533</v>
      </c>
      <c r="X1379" s="183"/>
      <c r="Y1379" s="185"/>
      <c r="Z1379" s="184"/>
      <c r="AA1379" s="184"/>
      <c r="AB1379" s="184"/>
      <c r="AC1379" s="184"/>
      <c r="AD1379" s="184"/>
      <c r="AE1379" s="184"/>
      <c r="AF1379" s="184"/>
      <c r="AG1379" s="197"/>
      <c r="AH1379" s="157" t="s">
        <v>98</v>
      </c>
      <c r="AI1379" s="158" t="s">
        <v>224</v>
      </c>
      <c r="AJ1379" s="189"/>
      <c r="AK1379" s="190"/>
      <c r="AL1379" s="157" t="s">
        <v>98</v>
      </c>
      <c r="AM1379" s="158" t="s">
        <v>224</v>
      </c>
      <c r="AN1379" s="189"/>
      <c r="AO1379" s="190"/>
    </row>
    <row r="1380" spans="1:41" ht="18.75" hidden="1" customHeight="1">
      <c r="A1380" s="135" t="s">
        <v>196</v>
      </c>
      <c r="B1380" s="135" t="s">
        <v>196</v>
      </c>
      <c r="C1380" s="135" t="s">
        <v>196</v>
      </c>
      <c r="D1380" s="135" t="s">
        <v>196</v>
      </c>
      <c r="E1380" s="135" t="s">
        <v>196</v>
      </c>
      <c r="F1380" s="135" t="s">
        <v>196</v>
      </c>
      <c r="G1380" s="135" t="s">
        <v>132</v>
      </c>
      <c r="H1380" s="135" t="s">
        <v>196</v>
      </c>
      <c r="I1380" s="135" t="s">
        <v>196</v>
      </c>
      <c r="J1380" s="176"/>
      <c r="K1380" s="177"/>
      <c r="L1380" s="231"/>
      <c r="M1380" s="180"/>
      <c r="N1380" s="160"/>
      <c r="O1380" s="180"/>
      <c r="P1380" s="305"/>
      <c r="Q1380" s="181" t="s">
        <v>221</v>
      </c>
      <c r="R1380" s="182" t="s">
        <v>98</v>
      </c>
      <c r="S1380" s="183" t="s">
        <v>222</v>
      </c>
      <c r="T1380" s="184"/>
      <c r="U1380" s="185"/>
      <c r="V1380" s="186" t="s">
        <v>98</v>
      </c>
      <c r="W1380" s="183" t="s">
        <v>223</v>
      </c>
      <c r="X1380" s="187"/>
      <c r="Y1380" s="187"/>
      <c r="Z1380" s="184"/>
      <c r="AA1380" s="184"/>
      <c r="AB1380" s="184"/>
      <c r="AC1380" s="184"/>
      <c r="AD1380" s="184"/>
      <c r="AE1380" s="184"/>
      <c r="AF1380" s="184"/>
      <c r="AG1380" s="197"/>
      <c r="AH1380" s="194"/>
      <c r="AI1380" s="189"/>
      <c r="AJ1380" s="189"/>
      <c r="AK1380" s="190"/>
      <c r="AL1380" s="194"/>
      <c r="AM1380" s="189"/>
      <c r="AN1380" s="189"/>
      <c r="AO1380" s="190"/>
    </row>
    <row r="1381" spans="1:41" ht="19.5" hidden="1" customHeight="1">
      <c r="A1381" s="135" t="s">
        <v>196</v>
      </c>
      <c r="B1381" s="135" t="s">
        <v>196</v>
      </c>
      <c r="C1381" s="135" t="s">
        <v>196</v>
      </c>
      <c r="D1381" s="135" t="s">
        <v>196</v>
      </c>
      <c r="E1381" s="135" t="s">
        <v>196</v>
      </c>
      <c r="F1381" s="135" t="s">
        <v>196</v>
      </c>
      <c r="G1381" s="135" t="s">
        <v>132</v>
      </c>
      <c r="H1381" s="135" t="s">
        <v>196</v>
      </c>
      <c r="I1381" s="135" t="s">
        <v>196</v>
      </c>
      <c r="J1381" s="176"/>
      <c r="K1381" s="177"/>
      <c r="L1381" s="178"/>
      <c r="M1381" s="179"/>
      <c r="N1381" s="160"/>
      <c r="O1381" s="180"/>
      <c r="P1381" s="191"/>
      <c r="Q1381" s="192" t="s">
        <v>225</v>
      </c>
      <c r="R1381" s="182" t="s">
        <v>98</v>
      </c>
      <c r="S1381" s="183" t="s">
        <v>222</v>
      </c>
      <c r="T1381" s="184"/>
      <c r="U1381" s="185"/>
      <c r="V1381" s="186" t="s">
        <v>98</v>
      </c>
      <c r="W1381" s="183" t="s">
        <v>226</v>
      </c>
      <c r="X1381" s="186"/>
      <c r="Y1381" s="183"/>
      <c r="Z1381" s="187"/>
      <c r="AA1381" s="187"/>
      <c r="AB1381" s="187"/>
      <c r="AC1381" s="187"/>
      <c r="AD1381" s="187"/>
      <c r="AE1381" s="187"/>
      <c r="AF1381" s="187"/>
      <c r="AG1381" s="193"/>
      <c r="AH1381" s="189"/>
      <c r="AI1381" s="189"/>
      <c r="AJ1381" s="189"/>
      <c r="AK1381" s="190"/>
      <c r="AL1381" s="194"/>
      <c r="AM1381" s="189"/>
      <c r="AN1381" s="189"/>
      <c r="AO1381" s="190"/>
    </row>
    <row r="1382" spans="1:41" ht="19.5" hidden="1" customHeight="1">
      <c r="A1382" s="135" t="s">
        <v>196</v>
      </c>
      <c r="B1382" s="135" t="s">
        <v>196</v>
      </c>
      <c r="C1382" s="135" t="s">
        <v>196</v>
      </c>
      <c r="D1382" s="135" t="s">
        <v>196</v>
      </c>
      <c r="E1382" s="135" t="s">
        <v>196</v>
      </c>
      <c r="F1382" s="135" t="s">
        <v>196</v>
      </c>
      <c r="G1382" s="135" t="s">
        <v>132</v>
      </c>
      <c r="H1382" s="135" t="s">
        <v>196</v>
      </c>
      <c r="I1382" s="135" t="s">
        <v>196</v>
      </c>
      <c r="J1382" s="176"/>
      <c r="K1382" s="177"/>
      <c r="L1382" s="178"/>
      <c r="M1382" s="179"/>
      <c r="N1382" s="160"/>
      <c r="O1382" s="180"/>
      <c r="P1382" s="191"/>
      <c r="Q1382" s="192" t="s">
        <v>227</v>
      </c>
      <c r="R1382" s="182" t="s">
        <v>98</v>
      </c>
      <c r="S1382" s="183" t="s">
        <v>222</v>
      </c>
      <c r="T1382" s="184"/>
      <c r="U1382" s="185"/>
      <c r="V1382" s="186" t="s">
        <v>98</v>
      </c>
      <c r="W1382" s="183" t="s">
        <v>226</v>
      </c>
      <c r="X1382" s="186"/>
      <c r="Y1382" s="183"/>
      <c r="Z1382" s="187"/>
      <c r="AA1382" s="187"/>
      <c r="AB1382" s="187"/>
      <c r="AC1382" s="187"/>
      <c r="AD1382" s="187"/>
      <c r="AE1382" s="187"/>
      <c r="AF1382" s="187"/>
      <c r="AG1382" s="193"/>
      <c r="AH1382" s="189"/>
      <c r="AI1382" s="189"/>
      <c r="AJ1382" s="189"/>
      <c r="AK1382" s="190"/>
      <c r="AL1382" s="194"/>
      <c r="AM1382" s="189"/>
      <c r="AN1382" s="189"/>
      <c r="AO1382" s="190"/>
    </row>
    <row r="1383" spans="1:41" ht="18.75" hidden="1" customHeight="1">
      <c r="A1383" s="135" t="s">
        <v>196</v>
      </c>
      <c r="B1383" s="135" t="s">
        <v>196</v>
      </c>
      <c r="C1383" s="135" t="s">
        <v>196</v>
      </c>
      <c r="D1383" s="135" t="s">
        <v>196</v>
      </c>
      <c r="E1383" s="135" t="s">
        <v>196</v>
      </c>
      <c r="F1383" s="135" t="s">
        <v>196</v>
      </c>
      <c r="G1383" s="135" t="s">
        <v>132</v>
      </c>
      <c r="H1383" s="135" t="s">
        <v>196</v>
      </c>
      <c r="I1383" s="135" t="s">
        <v>196</v>
      </c>
      <c r="J1383" s="176"/>
      <c r="K1383" s="177"/>
      <c r="L1383" s="231"/>
      <c r="M1383" s="180"/>
      <c r="N1383" s="160"/>
      <c r="O1383" s="180"/>
      <c r="P1383" s="305"/>
      <c r="Q1383" s="1338" t="s">
        <v>534</v>
      </c>
      <c r="R1383" s="1335" t="s">
        <v>98</v>
      </c>
      <c r="S1383" s="1282" t="s">
        <v>217</v>
      </c>
      <c r="T1383" s="1282"/>
      <c r="U1383" s="1335" t="s">
        <v>98</v>
      </c>
      <c r="V1383" s="1282" t="s">
        <v>232</v>
      </c>
      <c r="W1383" s="1282"/>
      <c r="X1383" s="206"/>
      <c r="Y1383" s="206"/>
      <c r="Z1383" s="206"/>
      <c r="AA1383" s="206"/>
      <c r="AB1383" s="206"/>
      <c r="AC1383" s="206"/>
      <c r="AD1383" s="206"/>
      <c r="AE1383" s="206"/>
      <c r="AF1383" s="206"/>
      <c r="AG1383" s="251"/>
      <c r="AH1383" s="194"/>
      <c r="AI1383" s="189"/>
      <c r="AJ1383" s="189"/>
      <c r="AK1383" s="190"/>
      <c r="AL1383" s="194"/>
      <c r="AM1383" s="189"/>
      <c r="AN1383" s="189"/>
      <c r="AO1383" s="190"/>
    </row>
    <row r="1384" spans="1:41" ht="18.75" hidden="1" customHeight="1">
      <c r="A1384" s="135" t="s">
        <v>196</v>
      </c>
      <c r="B1384" s="135" t="s">
        <v>196</v>
      </c>
      <c r="C1384" s="135" t="s">
        <v>196</v>
      </c>
      <c r="D1384" s="135" t="s">
        <v>196</v>
      </c>
      <c r="E1384" s="135" t="s">
        <v>196</v>
      </c>
      <c r="F1384" s="135" t="s">
        <v>196</v>
      </c>
      <c r="G1384" s="135" t="s">
        <v>132</v>
      </c>
      <c r="H1384" s="135" t="s">
        <v>196</v>
      </c>
      <c r="I1384" s="135" t="s">
        <v>196</v>
      </c>
      <c r="J1384" s="176"/>
      <c r="K1384" s="177"/>
      <c r="L1384" s="231"/>
      <c r="M1384" s="180"/>
      <c r="N1384" s="160"/>
      <c r="O1384" s="180"/>
      <c r="P1384" s="305"/>
      <c r="Q1384" s="1338"/>
      <c r="R1384" s="1335"/>
      <c r="S1384" s="1282"/>
      <c r="T1384" s="1282"/>
      <c r="U1384" s="1335"/>
      <c r="V1384" s="1282"/>
      <c r="W1384" s="1282"/>
      <c r="X1384" s="199"/>
      <c r="Y1384" s="199"/>
      <c r="Z1384" s="199"/>
      <c r="AA1384" s="199"/>
      <c r="AB1384" s="199"/>
      <c r="AC1384" s="199"/>
      <c r="AD1384" s="199"/>
      <c r="AE1384" s="199"/>
      <c r="AF1384" s="199"/>
      <c r="AG1384" s="252"/>
      <c r="AH1384" s="194"/>
      <c r="AI1384" s="189"/>
      <c r="AJ1384" s="189"/>
      <c r="AK1384" s="190"/>
      <c r="AL1384" s="194"/>
      <c r="AM1384" s="189"/>
      <c r="AN1384" s="189"/>
      <c r="AO1384" s="190"/>
    </row>
    <row r="1385" spans="1:41" ht="18.75" hidden="1" customHeight="1">
      <c r="A1385" s="135" t="s">
        <v>196</v>
      </c>
      <c r="B1385" s="135" t="s">
        <v>196</v>
      </c>
      <c r="C1385" s="135" t="s">
        <v>196</v>
      </c>
      <c r="D1385" s="135" t="s">
        <v>196</v>
      </c>
      <c r="E1385" s="135" t="s">
        <v>196</v>
      </c>
      <c r="F1385" s="135" t="s">
        <v>196</v>
      </c>
      <c r="G1385" s="135" t="s">
        <v>132</v>
      </c>
      <c r="H1385" s="135" t="s">
        <v>196</v>
      </c>
      <c r="I1385" s="135" t="s">
        <v>196</v>
      </c>
      <c r="J1385" s="176"/>
      <c r="K1385" s="177"/>
      <c r="L1385" s="231"/>
      <c r="M1385" s="180"/>
      <c r="N1385" s="160"/>
      <c r="O1385" s="180"/>
      <c r="P1385" s="305"/>
      <c r="Q1385" s="240" t="s">
        <v>176</v>
      </c>
      <c r="R1385" s="205" t="s">
        <v>98</v>
      </c>
      <c r="S1385" s="183" t="s">
        <v>217</v>
      </c>
      <c r="T1385" s="183"/>
      <c r="U1385" s="186" t="s">
        <v>98</v>
      </c>
      <c r="V1385" s="183" t="s">
        <v>229</v>
      </c>
      <c r="W1385" s="183"/>
      <c r="X1385" s="210" t="s">
        <v>98</v>
      </c>
      <c r="Y1385" s="183" t="s">
        <v>230</v>
      </c>
      <c r="Z1385" s="204"/>
      <c r="AA1385" s="204"/>
      <c r="AB1385" s="204"/>
      <c r="AC1385" s="204"/>
      <c r="AD1385" s="204"/>
      <c r="AE1385" s="204"/>
      <c r="AF1385" s="204"/>
      <c r="AG1385" s="247"/>
      <c r="AH1385" s="194"/>
      <c r="AI1385" s="189"/>
      <c r="AJ1385" s="189"/>
      <c r="AK1385" s="190"/>
      <c r="AL1385" s="194"/>
      <c r="AM1385" s="189"/>
      <c r="AN1385" s="189"/>
      <c r="AO1385" s="190"/>
    </row>
    <row r="1386" spans="1:41" ht="18.75" hidden="1" customHeight="1">
      <c r="A1386" s="135" t="s">
        <v>196</v>
      </c>
      <c r="B1386" s="135" t="s">
        <v>196</v>
      </c>
      <c r="C1386" s="135" t="s">
        <v>196</v>
      </c>
      <c r="D1386" s="135" t="s">
        <v>196</v>
      </c>
      <c r="E1386" s="135" t="s">
        <v>196</v>
      </c>
      <c r="F1386" s="135" t="s">
        <v>196</v>
      </c>
      <c r="G1386" s="135" t="s">
        <v>132</v>
      </c>
      <c r="H1386" s="135" t="s">
        <v>196</v>
      </c>
      <c r="I1386" s="135" t="s">
        <v>196</v>
      </c>
      <c r="J1386" s="176"/>
      <c r="K1386" s="177"/>
      <c r="L1386" s="231"/>
      <c r="M1386" s="180"/>
      <c r="N1386" s="160"/>
      <c r="O1386" s="180"/>
      <c r="P1386" s="305"/>
      <c r="Q1386" s="240" t="s">
        <v>487</v>
      </c>
      <c r="R1386" s="182" t="s">
        <v>98</v>
      </c>
      <c r="S1386" s="183" t="s">
        <v>217</v>
      </c>
      <c r="T1386" s="184"/>
      <c r="U1386" s="186" t="s">
        <v>98</v>
      </c>
      <c r="V1386" s="183" t="s">
        <v>232</v>
      </c>
      <c r="W1386" s="204"/>
      <c r="X1386" s="204"/>
      <c r="Y1386" s="204"/>
      <c r="Z1386" s="204"/>
      <c r="AA1386" s="204"/>
      <c r="AB1386" s="204"/>
      <c r="AC1386" s="204"/>
      <c r="AD1386" s="204"/>
      <c r="AE1386" s="204"/>
      <c r="AF1386" s="204"/>
      <c r="AG1386" s="247"/>
      <c r="AH1386" s="194"/>
      <c r="AI1386" s="189"/>
      <c r="AJ1386" s="189"/>
      <c r="AK1386" s="190"/>
      <c r="AL1386" s="194"/>
      <c r="AM1386" s="189"/>
      <c r="AN1386" s="189"/>
      <c r="AO1386" s="190"/>
    </row>
    <row r="1387" spans="1:41" ht="18.75" hidden="1" customHeight="1">
      <c r="A1387" s="135" t="s">
        <v>196</v>
      </c>
      <c r="B1387" s="135" t="s">
        <v>196</v>
      </c>
      <c r="C1387" s="135" t="s">
        <v>196</v>
      </c>
      <c r="D1387" s="135" t="s">
        <v>196</v>
      </c>
      <c r="E1387" s="135" t="s">
        <v>196</v>
      </c>
      <c r="F1387" s="135" t="s">
        <v>196</v>
      </c>
      <c r="G1387" s="135" t="s">
        <v>132</v>
      </c>
      <c r="H1387" s="135" t="s">
        <v>196</v>
      </c>
      <c r="I1387" s="135" t="s">
        <v>196</v>
      </c>
      <c r="J1387" s="176"/>
      <c r="K1387" s="177"/>
      <c r="L1387" s="231"/>
      <c r="M1387" s="180"/>
      <c r="N1387" s="160"/>
      <c r="O1387" s="180"/>
      <c r="P1387" s="305"/>
      <c r="Q1387" s="181" t="s">
        <v>546</v>
      </c>
      <c r="R1387" s="182" t="s">
        <v>98</v>
      </c>
      <c r="S1387" s="183" t="s">
        <v>285</v>
      </c>
      <c r="T1387" s="184"/>
      <c r="U1387" s="185"/>
      <c r="V1387" s="186" t="s">
        <v>98</v>
      </c>
      <c r="W1387" s="183" t="s">
        <v>286</v>
      </c>
      <c r="X1387" s="187"/>
      <c r="Y1387" s="187"/>
      <c r="Z1387" s="187"/>
      <c r="AA1387" s="187"/>
      <c r="AB1387" s="187"/>
      <c r="AC1387" s="187"/>
      <c r="AD1387" s="187"/>
      <c r="AE1387" s="187"/>
      <c r="AF1387" s="187"/>
      <c r="AG1387" s="193"/>
      <c r="AH1387" s="194"/>
      <c r="AI1387" s="189"/>
      <c r="AJ1387" s="189"/>
      <c r="AK1387" s="190"/>
      <c r="AL1387" s="194"/>
      <c r="AM1387" s="189"/>
      <c r="AN1387" s="189"/>
      <c r="AO1387" s="190"/>
    </row>
    <row r="1388" spans="1:41" ht="18.75" hidden="1" customHeight="1">
      <c r="A1388" s="135" t="s">
        <v>196</v>
      </c>
      <c r="B1388" s="135" t="s">
        <v>196</v>
      </c>
      <c r="C1388" s="135" t="s">
        <v>196</v>
      </c>
      <c r="D1388" s="135" t="s">
        <v>196</v>
      </c>
      <c r="E1388" s="135" t="s">
        <v>196</v>
      </c>
      <c r="F1388" s="135" t="s">
        <v>196</v>
      </c>
      <c r="G1388" s="135" t="s">
        <v>132</v>
      </c>
      <c r="H1388" s="135" t="s">
        <v>196</v>
      </c>
      <c r="I1388" s="135" t="s">
        <v>196</v>
      </c>
      <c r="J1388" s="176"/>
      <c r="K1388" s="177"/>
      <c r="L1388" s="231"/>
      <c r="M1388" s="180"/>
      <c r="N1388" s="160"/>
      <c r="O1388" s="180"/>
      <c r="P1388" s="305"/>
      <c r="Q1388" s="240" t="s">
        <v>56</v>
      </c>
      <c r="R1388" s="205" t="s">
        <v>98</v>
      </c>
      <c r="S1388" s="183" t="s">
        <v>217</v>
      </c>
      <c r="T1388" s="183"/>
      <c r="U1388" s="186" t="s">
        <v>98</v>
      </c>
      <c r="V1388" s="183" t="s">
        <v>229</v>
      </c>
      <c r="W1388" s="183"/>
      <c r="X1388" s="210" t="s">
        <v>98</v>
      </c>
      <c r="Y1388" s="183" t="s">
        <v>230</v>
      </c>
      <c r="Z1388" s="204"/>
      <c r="AA1388" s="204"/>
      <c r="AB1388" s="204"/>
      <c r="AC1388" s="204"/>
      <c r="AD1388" s="204"/>
      <c r="AE1388" s="204"/>
      <c r="AF1388" s="204"/>
      <c r="AG1388" s="247"/>
      <c r="AH1388" s="194"/>
      <c r="AI1388" s="189"/>
      <c r="AJ1388" s="189"/>
      <c r="AK1388" s="190"/>
      <c r="AL1388" s="194"/>
      <c r="AM1388" s="189"/>
      <c r="AN1388" s="189"/>
      <c r="AO1388" s="190"/>
    </row>
    <row r="1389" spans="1:41" ht="18.75" hidden="1" customHeight="1">
      <c r="A1389" s="135" t="s">
        <v>196</v>
      </c>
      <c r="B1389" s="135" t="s">
        <v>196</v>
      </c>
      <c r="C1389" s="135" t="s">
        <v>196</v>
      </c>
      <c r="D1389" s="135" t="s">
        <v>196</v>
      </c>
      <c r="E1389" s="135" t="s">
        <v>196</v>
      </c>
      <c r="F1389" s="135" t="s">
        <v>196</v>
      </c>
      <c r="G1389" s="135" t="s">
        <v>132</v>
      </c>
      <c r="H1389" s="135" t="s">
        <v>196</v>
      </c>
      <c r="I1389" s="135" t="s">
        <v>196</v>
      </c>
      <c r="J1389" s="176"/>
      <c r="K1389" s="177"/>
      <c r="L1389" s="231"/>
      <c r="M1389" s="157"/>
      <c r="N1389" s="160"/>
      <c r="O1389" s="180"/>
      <c r="P1389" s="305"/>
      <c r="Q1389" s="198" t="s">
        <v>158</v>
      </c>
      <c r="R1389" s="182" t="s">
        <v>98</v>
      </c>
      <c r="S1389" s="183" t="s">
        <v>217</v>
      </c>
      <c r="T1389" s="183"/>
      <c r="U1389" s="186" t="s">
        <v>98</v>
      </c>
      <c r="V1389" s="183" t="s">
        <v>229</v>
      </c>
      <c r="W1389" s="183"/>
      <c r="X1389" s="186" t="s">
        <v>98</v>
      </c>
      <c r="Y1389" s="183" t="s">
        <v>230</v>
      </c>
      <c r="Z1389" s="184"/>
      <c r="AA1389" s="184"/>
      <c r="AB1389" s="184"/>
      <c r="AC1389" s="184"/>
      <c r="AD1389" s="184"/>
      <c r="AE1389" s="184"/>
      <c r="AF1389" s="184"/>
      <c r="AG1389" s="197"/>
      <c r="AH1389" s="194"/>
      <c r="AI1389" s="189"/>
      <c r="AJ1389" s="189"/>
      <c r="AK1389" s="190"/>
      <c r="AL1389" s="194"/>
      <c r="AM1389" s="189"/>
      <c r="AN1389" s="189"/>
      <c r="AO1389" s="190"/>
    </row>
    <row r="1390" spans="1:41" ht="18.75" hidden="1" customHeight="1">
      <c r="A1390" s="135" t="s">
        <v>196</v>
      </c>
      <c r="B1390" s="135" t="s">
        <v>196</v>
      </c>
      <c r="C1390" s="135" t="s">
        <v>196</v>
      </c>
      <c r="D1390" s="135" t="s">
        <v>196</v>
      </c>
      <c r="E1390" s="135" t="s">
        <v>196</v>
      </c>
      <c r="F1390" s="135" t="s">
        <v>196</v>
      </c>
      <c r="G1390" s="135" t="s">
        <v>132</v>
      </c>
      <c r="H1390" s="135" t="s">
        <v>196</v>
      </c>
      <c r="I1390" s="135" t="s">
        <v>196</v>
      </c>
      <c r="J1390" s="157" t="s">
        <v>98</v>
      </c>
      <c r="K1390" s="177">
        <v>37</v>
      </c>
      <c r="L1390" s="231" t="s">
        <v>547</v>
      </c>
      <c r="M1390" s="157" t="s">
        <v>98</v>
      </c>
      <c r="N1390" s="160" t="s">
        <v>385</v>
      </c>
      <c r="O1390" s="180"/>
      <c r="P1390" s="305"/>
      <c r="Q1390" s="196" t="s">
        <v>242</v>
      </c>
      <c r="R1390" s="182" t="s">
        <v>98</v>
      </c>
      <c r="S1390" s="183" t="s">
        <v>217</v>
      </c>
      <c r="T1390" s="184"/>
      <c r="U1390" s="186" t="s">
        <v>98</v>
      </c>
      <c r="V1390" s="183" t="s">
        <v>232</v>
      </c>
      <c r="W1390" s="204"/>
      <c r="X1390" s="204"/>
      <c r="Y1390" s="204"/>
      <c r="Z1390" s="204"/>
      <c r="AA1390" s="204"/>
      <c r="AB1390" s="204"/>
      <c r="AC1390" s="204"/>
      <c r="AD1390" s="204"/>
      <c r="AE1390" s="204"/>
      <c r="AF1390" s="204"/>
      <c r="AG1390" s="247"/>
      <c r="AH1390" s="194"/>
      <c r="AI1390" s="189"/>
      <c r="AJ1390" s="189"/>
      <c r="AK1390" s="190"/>
      <c r="AL1390" s="194"/>
      <c r="AM1390" s="189"/>
      <c r="AN1390" s="189"/>
      <c r="AO1390" s="190"/>
    </row>
    <row r="1391" spans="1:41" ht="18.75" hidden="1" customHeight="1">
      <c r="A1391" s="135" t="s">
        <v>196</v>
      </c>
      <c r="B1391" s="135" t="s">
        <v>196</v>
      </c>
      <c r="C1391" s="135" t="s">
        <v>196</v>
      </c>
      <c r="D1391" s="135" t="s">
        <v>196</v>
      </c>
      <c r="E1391" s="135" t="s">
        <v>196</v>
      </c>
      <c r="F1391" s="135" t="s">
        <v>196</v>
      </c>
      <c r="G1391" s="135" t="s">
        <v>132</v>
      </c>
      <c r="H1391" s="135" t="s">
        <v>196</v>
      </c>
      <c r="I1391" s="135" t="s">
        <v>196</v>
      </c>
      <c r="J1391" s="176"/>
      <c r="K1391" s="177"/>
      <c r="L1391" s="231" t="s">
        <v>548</v>
      </c>
      <c r="M1391" s="157" t="s">
        <v>98</v>
      </c>
      <c r="N1391" s="160" t="s">
        <v>386</v>
      </c>
      <c r="O1391" s="180"/>
      <c r="P1391" s="160"/>
      <c r="Q1391" s="198" t="s">
        <v>250</v>
      </c>
      <c r="R1391" s="182" t="s">
        <v>98</v>
      </c>
      <c r="S1391" s="183" t="s">
        <v>217</v>
      </c>
      <c r="T1391" s="183"/>
      <c r="U1391" s="186" t="s">
        <v>98</v>
      </c>
      <c r="V1391" s="199" t="s">
        <v>232</v>
      </c>
      <c r="W1391" s="183"/>
      <c r="X1391" s="183"/>
      <c r="Y1391" s="183"/>
      <c r="Z1391" s="184"/>
      <c r="AA1391" s="184"/>
      <c r="AB1391" s="184"/>
      <c r="AC1391" s="184"/>
      <c r="AD1391" s="184"/>
      <c r="AE1391" s="184"/>
      <c r="AF1391" s="184"/>
      <c r="AG1391" s="197"/>
      <c r="AH1391" s="194"/>
      <c r="AI1391" s="189"/>
      <c r="AJ1391" s="189"/>
      <c r="AK1391" s="190"/>
      <c r="AL1391" s="194"/>
      <c r="AM1391" s="189"/>
      <c r="AN1391" s="189"/>
      <c r="AO1391" s="190"/>
    </row>
    <row r="1392" spans="1:41" ht="18.75" hidden="1" customHeight="1">
      <c r="A1392" s="135" t="s">
        <v>196</v>
      </c>
      <c r="B1392" s="135" t="s">
        <v>196</v>
      </c>
      <c r="C1392" s="135" t="s">
        <v>196</v>
      </c>
      <c r="D1392" s="135" t="s">
        <v>196</v>
      </c>
      <c r="E1392" s="135" t="s">
        <v>196</v>
      </c>
      <c r="F1392" s="135" t="s">
        <v>196</v>
      </c>
      <c r="G1392" s="135" t="s">
        <v>132</v>
      </c>
      <c r="H1392" s="135" t="s">
        <v>196</v>
      </c>
      <c r="I1392" s="135" t="s">
        <v>196</v>
      </c>
      <c r="J1392" s="176"/>
      <c r="K1392" s="177"/>
      <c r="L1392" s="200"/>
      <c r="M1392" s="157" t="s">
        <v>98</v>
      </c>
      <c r="N1392" s="160" t="s">
        <v>543</v>
      </c>
      <c r="O1392" s="180"/>
      <c r="P1392" s="160"/>
      <c r="Q1392" s="198" t="s">
        <v>253</v>
      </c>
      <c r="R1392" s="182" t="s">
        <v>98</v>
      </c>
      <c r="S1392" s="183" t="s">
        <v>217</v>
      </c>
      <c r="T1392" s="183"/>
      <c r="U1392" s="186" t="s">
        <v>98</v>
      </c>
      <c r="V1392" s="199" t="s">
        <v>232</v>
      </c>
      <c r="W1392" s="183"/>
      <c r="X1392" s="183"/>
      <c r="Y1392" s="183"/>
      <c r="Z1392" s="184"/>
      <c r="AA1392" s="184"/>
      <c r="AB1392" s="184"/>
      <c r="AC1392" s="184"/>
      <c r="AD1392" s="184"/>
      <c r="AE1392" s="184"/>
      <c r="AF1392" s="184"/>
      <c r="AG1392" s="197"/>
      <c r="AH1392" s="194"/>
      <c r="AI1392" s="189"/>
      <c r="AJ1392" s="189"/>
      <c r="AK1392" s="190"/>
      <c r="AL1392" s="194"/>
      <c r="AM1392" s="189"/>
      <c r="AN1392" s="189"/>
      <c r="AO1392" s="190"/>
    </row>
    <row r="1393" spans="1:41" ht="18.75" hidden="1" customHeight="1">
      <c r="A1393" s="135" t="s">
        <v>196</v>
      </c>
      <c r="B1393" s="135" t="s">
        <v>196</v>
      </c>
      <c r="C1393" s="135" t="s">
        <v>196</v>
      </c>
      <c r="D1393" s="135" t="s">
        <v>196</v>
      </c>
      <c r="E1393" s="135" t="s">
        <v>196</v>
      </c>
      <c r="F1393" s="135" t="s">
        <v>196</v>
      </c>
      <c r="G1393" s="135" t="s">
        <v>132</v>
      </c>
      <c r="H1393" s="135" t="s">
        <v>196</v>
      </c>
      <c r="I1393" s="135" t="s">
        <v>196</v>
      </c>
      <c r="J1393" s="176"/>
      <c r="K1393" s="177"/>
      <c r="L1393" s="231"/>
      <c r="M1393" s="157" t="s">
        <v>98</v>
      </c>
      <c r="N1393" s="160" t="s">
        <v>544</v>
      </c>
      <c r="O1393" s="180"/>
      <c r="P1393" s="305"/>
      <c r="Q1393" s="201" t="s">
        <v>255</v>
      </c>
      <c r="R1393" s="182" t="s">
        <v>98</v>
      </c>
      <c r="S1393" s="183" t="s">
        <v>217</v>
      </c>
      <c r="T1393" s="183"/>
      <c r="U1393" s="186" t="s">
        <v>98</v>
      </c>
      <c r="V1393" s="183" t="s">
        <v>229</v>
      </c>
      <c r="W1393" s="183"/>
      <c r="X1393" s="186" t="s">
        <v>98</v>
      </c>
      <c r="Y1393" s="183" t="s">
        <v>230</v>
      </c>
      <c r="Z1393" s="187"/>
      <c r="AA1393" s="187"/>
      <c r="AB1393" s="187"/>
      <c r="AC1393" s="187"/>
      <c r="AD1393" s="202"/>
      <c r="AE1393" s="202"/>
      <c r="AF1393" s="202"/>
      <c r="AG1393" s="203"/>
      <c r="AH1393" s="194"/>
      <c r="AI1393" s="189"/>
      <c r="AJ1393" s="189"/>
      <c r="AK1393" s="190"/>
      <c r="AL1393" s="194"/>
      <c r="AM1393" s="189"/>
      <c r="AN1393" s="189"/>
      <c r="AO1393" s="190"/>
    </row>
    <row r="1394" spans="1:41" ht="18.75" hidden="1" customHeight="1">
      <c r="A1394" s="135" t="s">
        <v>196</v>
      </c>
      <c r="B1394" s="135" t="s">
        <v>196</v>
      </c>
      <c r="C1394" s="135" t="s">
        <v>196</v>
      </c>
      <c r="D1394" s="135" t="s">
        <v>196</v>
      </c>
      <c r="E1394" s="135" t="s">
        <v>196</v>
      </c>
      <c r="F1394" s="135" t="s">
        <v>196</v>
      </c>
      <c r="G1394" s="135" t="s">
        <v>132</v>
      </c>
      <c r="H1394" s="135" t="s">
        <v>196</v>
      </c>
      <c r="I1394" s="135" t="s">
        <v>196</v>
      </c>
      <c r="J1394" s="176"/>
      <c r="K1394" s="177"/>
      <c r="L1394" s="231"/>
      <c r="M1394" s="180"/>
      <c r="N1394" s="160"/>
      <c r="O1394" s="180"/>
      <c r="P1394" s="305"/>
      <c r="Q1394" s="240" t="s">
        <v>69</v>
      </c>
      <c r="R1394" s="182" t="s">
        <v>98</v>
      </c>
      <c r="S1394" s="183" t="s">
        <v>217</v>
      </c>
      <c r="T1394" s="183"/>
      <c r="U1394" s="186" t="s">
        <v>98</v>
      </c>
      <c r="V1394" s="183" t="s">
        <v>258</v>
      </c>
      <c r="W1394" s="183"/>
      <c r="X1394" s="186" t="s">
        <v>98</v>
      </c>
      <c r="Y1394" s="183" t="s">
        <v>315</v>
      </c>
      <c r="Z1394" s="204"/>
      <c r="AA1394" s="186" t="s">
        <v>98</v>
      </c>
      <c r="AB1394" s="183" t="s">
        <v>259</v>
      </c>
      <c r="AC1394" s="204"/>
      <c r="AD1394" s="204"/>
      <c r="AE1394" s="204"/>
      <c r="AF1394" s="204"/>
      <c r="AG1394" s="247"/>
      <c r="AH1394" s="194"/>
      <c r="AI1394" s="189"/>
      <c r="AJ1394" s="189"/>
      <c r="AK1394" s="190"/>
      <c r="AL1394" s="194"/>
      <c r="AM1394" s="189"/>
      <c r="AN1394" s="189"/>
      <c r="AO1394" s="190"/>
    </row>
    <row r="1395" spans="1:41" ht="18.75" hidden="1" customHeight="1">
      <c r="A1395" s="135" t="s">
        <v>196</v>
      </c>
      <c r="B1395" s="135" t="s">
        <v>196</v>
      </c>
      <c r="C1395" s="135" t="s">
        <v>196</v>
      </c>
      <c r="D1395" s="135" t="s">
        <v>196</v>
      </c>
      <c r="E1395" s="135" t="s">
        <v>196</v>
      </c>
      <c r="F1395" s="135" t="s">
        <v>196</v>
      </c>
      <c r="G1395" s="135" t="s">
        <v>132</v>
      </c>
      <c r="H1395" s="135" t="s">
        <v>196</v>
      </c>
      <c r="I1395" s="135" t="s">
        <v>196</v>
      </c>
      <c r="J1395" s="176"/>
      <c r="K1395" s="177"/>
      <c r="L1395" s="178"/>
      <c r="M1395" s="179"/>
      <c r="N1395" s="160"/>
      <c r="O1395" s="180"/>
      <c r="P1395" s="191"/>
      <c r="Q1395" s="1257" t="s">
        <v>260</v>
      </c>
      <c r="R1395" s="205" t="s">
        <v>98</v>
      </c>
      <c r="S1395" s="206" t="s">
        <v>217</v>
      </c>
      <c r="T1395" s="206"/>
      <c r="U1395" s="207"/>
      <c r="V1395" s="208"/>
      <c r="W1395" s="208"/>
      <c r="X1395" s="207"/>
      <c r="Y1395" s="208"/>
      <c r="Z1395" s="209"/>
      <c r="AA1395" s="207"/>
      <c r="AB1395" s="208"/>
      <c r="AC1395" s="209"/>
      <c r="AD1395" s="210" t="s">
        <v>98</v>
      </c>
      <c r="AE1395" s="206" t="s">
        <v>261</v>
      </c>
      <c r="AF1395" s="202"/>
      <c r="AG1395" s="203"/>
      <c r="AH1395" s="259"/>
      <c r="AI1395" s="259"/>
      <c r="AJ1395" s="259"/>
      <c r="AK1395" s="190"/>
      <c r="AL1395" s="194"/>
      <c r="AM1395" s="259"/>
      <c r="AN1395" s="259"/>
      <c r="AO1395" s="190"/>
    </row>
    <row r="1396" spans="1:41" ht="18.75" hidden="1" customHeight="1">
      <c r="A1396" s="135" t="s">
        <v>196</v>
      </c>
      <c r="B1396" s="135" t="s">
        <v>196</v>
      </c>
      <c r="C1396" s="135" t="s">
        <v>196</v>
      </c>
      <c r="D1396" s="135" t="s">
        <v>196</v>
      </c>
      <c r="E1396" s="135" t="s">
        <v>196</v>
      </c>
      <c r="F1396" s="135" t="s">
        <v>196</v>
      </c>
      <c r="G1396" s="135" t="s">
        <v>132</v>
      </c>
      <c r="H1396" s="135" t="s">
        <v>196</v>
      </c>
      <c r="I1396" s="135" t="s">
        <v>196</v>
      </c>
      <c r="J1396" s="176"/>
      <c r="K1396" s="177"/>
      <c r="L1396" s="178"/>
      <c r="M1396" s="179"/>
      <c r="N1396" s="160"/>
      <c r="O1396" s="180"/>
      <c r="P1396" s="191"/>
      <c r="Q1396" s="1257"/>
      <c r="R1396" s="157" t="s">
        <v>98</v>
      </c>
      <c r="S1396" s="258" t="s">
        <v>262</v>
      </c>
      <c r="T1396" s="258"/>
      <c r="U1396" s="260"/>
      <c r="V1396" s="260" t="s">
        <v>98</v>
      </c>
      <c r="W1396" s="258" t="s">
        <v>263</v>
      </c>
      <c r="X1396" s="260"/>
      <c r="Y1396" s="260"/>
      <c r="Z1396" s="260" t="s">
        <v>98</v>
      </c>
      <c r="AA1396" s="258" t="s">
        <v>264</v>
      </c>
      <c r="AB1396" s="261"/>
      <c r="AC1396" s="258"/>
      <c r="AD1396" s="260" t="s">
        <v>98</v>
      </c>
      <c r="AE1396" s="258" t="s">
        <v>265</v>
      </c>
      <c r="AF1396" s="262"/>
      <c r="AG1396" s="212"/>
      <c r="AH1396" s="259"/>
      <c r="AI1396" s="259"/>
      <c r="AJ1396" s="259"/>
      <c r="AK1396" s="190"/>
      <c r="AL1396" s="194"/>
      <c r="AM1396" s="259"/>
      <c r="AN1396" s="259"/>
      <c r="AO1396" s="190"/>
    </row>
    <row r="1397" spans="1:41" ht="18.75" hidden="1" customHeight="1">
      <c r="A1397" s="135" t="s">
        <v>196</v>
      </c>
      <c r="B1397" s="135" t="s">
        <v>196</v>
      </c>
      <c r="C1397" s="135" t="s">
        <v>196</v>
      </c>
      <c r="D1397" s="135" t="s">
        <v>196</v>
      </c>
      <c r="E1397" s="135" t="s">
        <v>196</v>
      </c>
      <c r="F1397" s="135" t="s">
        <v>196</v>
      </c>
      <c r="G1397" s="135" t="s">
        <v>132</v>
      </c>
      <c r="H1397" s="135" t="s">
        <v>196</v>
      </c>
      <c r="I1397" s="135" t="s">
        <v>196</v>
      </c>
      <c r="J1397" s="176"/>
      <c r="K1397" s="177"/>
      <c r="L1397" s="178"/>
      <c r="M1397" s="179"/>
      <c r="N1397" s="160"/>
      <c r="O1397" s="180"/>
      <c r="P1397" s="191"/>
      <c r="Q1397" s="1257"/>
      <c r="R1397" s="157" t="s">
        <v>98</v>
      </c>
      <c r="S1397" s="258" t="s">
        <v>266</v>
      </c>
      <c r="T1397" s="258"/>
      <c r="U1397" s="260"/>
      <c r="V1397" s="260" t="s">
        <v>98</v>
      </c>
      <c r="W1397" s="258" t="s">
        <v>267</v>
      </c>
      <c r="X1397" s="260"/>
      <c r="Y1397" s="260"/>
      <c r="Z1397" s="260" t="s">
        <v>98</v>
      </c>
      <c r="AA1397" s="258" t="s">
        <v>268</v>
      </c>
      <c r="AB1397" s="261"/>
      <c r="AC1397" s="258"/>
      <c r="AD1397" s="260" t="s">
        <v>98</v>
      </c>
      <c r="AE1397" s="258" t="s">
        <v>269</v>
      </c>
      <c r="AF1397" s="262"/>
      <c r="AG1397" s="212"/>
      <c r="AH1397" s="259"/>
      <c r="AI1397" s="259"/>
      <c r="AJ1397" s="259"/>
      <c r="AK1397" s="190"/>
      <c r="AL1397" s="194"/>
      <c r="AM1397" s="259"/>
      <c r="AN1397" s="259"/>
      <c r="AO1397" s="190"/>
    </row>
    <row r="1398" spans="1:41" ht="18.75" hidden="1" customHeight="1">
      <c r="A1398" s="135" t="s">
        <v>196</v>
      </c>
      <c r="B1398" s="135" t="s">
        <v>196</v>
      </c>
      <c r="C1398" s="135" t="s">
        <v>196</v>
      </c>
      <c r="D1398" s="135" t="s">
        <v>196</v>
      </c>
      <c r="E1398" s="135" t="s">
        <v>196</v>
      </c>
      <c r="F1398" s="135" t="s">
        <v>196</v>
      </c>
      <c r="G1398" s="135" t="s">
        <v>132</v>
      </c>
      <c r="H1398" s="135" t="s">
        <v>196</v>
      </c>
      <c r="I1398" s="135" t="s">
        <v>196</v>
      </c>
      <c r="J1398" s="176"/>
      <c r="K1398" s="177"/>
      <c r="L1398" s="178"/>
      <c r="M1398" s="179"/>
      <c r="N1398" s="160"/>
      <c r="O1398" s="180"/>
      <c r="P1398" s="191"/>
      <c r="Q1398" s="1257"/>
      <c r="R1398" s="157" t="s">
        <v>98</v>
      </c>
      <c r="S1398" s="258" t="s">
        <v>270</v>
      </c>
      <c r="T1398" s="258"/>
      <c r="U1398" s="260"/>
      <c r="V1398" s="260" t="s">
        <v>98</v>
      </c>
      <c r="W1398" s="258" t="s">
        <v>271</v>
      </c>
      <c r="X1398" s="260"/>
      <c r="Y1398" s="260"/>
      <c r="Z1398" s="260" t="s">
        <v>98</v>
      </c>
      <c r="AA1398" s="258" t="s">
        <v>272</v>
      </c>
      <c r="AB1398" s="261"/>
      <c r="AC1398" s="258"/>
      <c r="AD1398" s="260" t="s">
        <v>98</v>
      </c>
      <c r="AE1398" s="258" t="s">
        <v>273</v>
      </c>
      <c r="AF1398" s="262"/>
      <c r="AG1398" s="212"/>
      <c r="AH1398" s="259"/>
      <c r="AI1398" s="259"/>
      <c r="AJ1398" s="259"/>
      <c r="AK1398" s="190"/>
      <c r="AL1398" s="194"/>
      <c r="AM1398" s="259"/>
      <c r="AN1398" s="259"/>
      <c r="AO1398" s="190"/>
    </row>
    <row r="1399" spans="1:41" ht="18.75" hidden="1" customHeight="1">
      <c r="A1399" s="135" t="s">
        <v>196</v>
      </c>
      <c r="B1399" s="148" t="s">
        <v>196</v>
      </c>
      <c r="C1399" s="148" t="s">
        <v>196</v>
      </c>
      <c r="D1399" s="148" t="s">
        <v>196</v>
      </c>
      <c r="E1399" s="148" t="s">
        <v>196</v>
      </c>
      <c r="F1399" s="148" t="s">
        <v>196</v>
      </c>
      <c r="G1399" s="148" t="s">
        <v>132</v>
      </c>
      <c r="H1399" s="148" t="s">
        <v>196</v>
      </c>
      <c r="I1399" s="148" t="s">
        <v>196</v>
      </c>
      <c r="J1399" s="176"/>
      <c r="K1399" s="177"/>
      <c r="L1399" s="178"/>
      <c r="M1399" s="179"/>
      <c r="N1399" s="160"/>
      <c r="O1399" s="180"/>
      <c r="P1399" s="191"/>
      <c r="Q1399" s="1257"/>
      <c r="R1399" s="157" t="s">
        <v>98</v>
      </c>
      <c r="S1399" s="258" t="s">
        <v>274</v>
      </c>
      <c r="T1399" s="258"/>
      <c r="U1399" s="260"/>
      <c r="V1399" s="260" t="s">
        <v>98</v>
      </c>
      <c r="W1399" s="258" t="s">
        <v>275</v>
      </c>
      <c r="X1399" s="260"/>
      <c r="Y1399" s="260"/>
      <c r="Z1399" s="260" t="s">
        <v>98</v>
      </c>
      <c r="AA1399" s="258" t="s">
        <v>276</v>
      </c>
      <c r="AB1399" s="261"/>
      <c r="AC1399" s="258"/>
      <c r="AD1399" s="260" t="s">
        <v>98</v>
      </c>
      <c r="AE1399" s="258" t="s">
        <v>277</v>
      </c>
      <c r="AF1399" s="262"/>
      <c r="AG1399" s="212"/>
      <c r="AH1399" s="259"/>
      <c r="AI1399" s="259"/>
      <c r="AJ1399" s="259"/>
      <c r="AK1399" s="190"/>
      <c r="AL1399" s="194"/>
      <c r="AM1399" s="259"/>
      <c r="AN1399" s="259"/>
      <c r="AO1399" s="190"/>
    </row>
    <row r="1400" spans="1:41" ht="18.75" hidden="1" customHeight="1">
      <c r="A1400" s="155" t="s">
        <v>196</v>
      </c>
      <c r="B1400" s="155" t="s">
        <v>196</v>
      </c>
      <c r="C1400" s="155" t="s">
        <v>196</v>
      </c>
      <c r="D1400" s="155" t="s">
        <v>196</v>
      </c>
      <c r="E1400" s="155" t="s">
        <v>196</v>
      </c>
      <c r="F1400" s="155" t="s">
        <v>196</v>
      </c>
      <c r="G1400" s="155" t="s">
        <v>132</v>
      </c>
      <c r="H1400" s="155" t="s">
        <v>196</v>
      </c>
      <c r="I1400" s="155" t="s">
        <v>196</v>
      </c>
      <c r="J1400" s="213"/>
      <c r="K1400" s="214"/>
      <c r="L1400" s="215"/>
      <c r="M1400" s="216"/>
      <c r="N1400" s="217"/>
      <c r="O1400" s="218"/>
      <c r="P1400" s="219"/>
      <c r="Q1400" s="1313"/>
      <c r="R1400" s="220" t="s">
        <v>98</v>
      </c>
      <c r="S1400" s="221" t="s">
        <v>278</v>
      </c>
      <c r="T1400" s="221"/>
      <c r="U1400" s="222"/>
      <c r="V1400" s="222"/>
      <c r="W1400" s="221"/>
      <c r="X1400" s="222"/>
      <c r="Y1400" s="222"/>
      <c r="Z1400" s="222"/>
      <c r="AA1400" s="221"/>
      <c r="AB1400" s="223"/>
      <c r="AC1400" s="221"/>
      <c r="AD1400" s="222"/>
      <c r="AE1400" s="221"/>
      <c r="AF1400" s="224"/>
      <c r="AG1400" s="225"/>
      <c r="AH1400" s="226"/>
      <c r="AI1400" s="226"/>
      <c r="AJ1400" s="226"/>
      <c r="AK1400" s="227"/>
      <c r="AL1400" s="228"/>
      <c r="AM1400" s="226"/>
      <c r="AN1400" s="226"/>
      <c r="AO1400" s="227"/>
    </row>
    <row r="1401" spans="1:41" ht="18.75" hidden="1" customHeight="1">
      <c r="A1401" s="135" t="s">
        <v>196</v>
      </c>
      <c r="B1401" s="135" t="s">
        <v>196</v>
      </c>
      <c r="C1401" s="135" t="s">
        <v>196</v>
      </c>
      <c r="D1401" s="135" t="s">
        <v>196</v>
      </c>
      <c r="E1401" s="135" t="s">
        <v>196</v>
      </c>
      <c r="F1401" s="135" t="s">
        <v>196</v>
      </c>
      <c r="G1401" s="135" t="s">
        <v>132</v>
      </c>
      <c r="H1401" s="135" t="s">
        <v>196</v>
      </c>
      <c r="I1401" s="135" t="s">
        <v>196</v>
      </c>
      <c r="J1401" s="161"/>
      <c r="K1401" s="162"/>
      <c r="L1401" s="229"/>
      <c r="M1401" s="165"/>
      <c r="N1401" s="153"/>
      <c r="O1401" s="273"/>
      <c r="P1401" s="310"/>
      <c r="Q1401" s="304" t="s">
        <v>281</v>
      </c>
      <c r="R1401" s="167" t="s">
        <v>98</v>
      </c>
      <c r="S1401" s="168" t="s">
        <v>282</v>
      </c>
      <c r="T1401" s="172"/>
      <c r="U1401" s="169"/>
      <c r="V1401" s="170" t="s">
        <v>98</v>
      </c>
      <c r="W1401" s="168" t="s">
        <v>283</v>
      </c>
      <c r="X1401" s="235"/>
      <c r="Y1401" s="235"/>
      <c r="Z1401" s="235"/>
      <c r="AA1401" s="235"/>
      <c r="AB1401" s="235"/>
      <c r="AC1401" s="235"/>
      <c r="AD1401" s="235"/>
      <c r="AE1401" s="235"/>
      <c r="AF1401" s="235"/>
      <c r="AG1401" s="246"/>
      <c r="AH1401" s="174" t="s">
        <v>98</v>
      </c>
      <c r="AI1401" s="151" t="s">
        <v>220</v>
      </c>
      <c r="AJ1401" s="151"/>
      <c r="AK1401" s="175"/>
      <c r="AL1401" s="174" t="s">
        <v>98</v>
      </c>
      <c r="AM1401" s="151" t="s">
        <v>220</v>
      </c>
      <c r="AN1401" s="151"/>
      <c r="AO1401" s="175"/>
    </row>
    <row r="1402" spans="1:41" ht="18.75" hidden="1" customHeight="1">
      <c r="A1402" s="135" t="s">
        <v>196</v>
      </c>
      <c r="B1402" s="135" t="s">
        <v>196</v>
      </c>
      <c r="C1402" s="135" t="s">
        <v>196</v>
      </c>
      <c r="D1402" s="135" t="s">
        <v>196</v>
      </c>
      <c r="E1402" s="135" t="s">
        <v>196</v>
      </c>
      <c r="F1402" s="135" t="s">
        <v>196</v>
      </c>
      <c r="G1402" s="135" t="s">
        <v>132</v>
      </c>
      <c r="H1402" s="135" t="s">
        <v>196</v>
      </c>
      <c r="I1402" s="135" t="s">
        <v>196</v>
      </c>
      <c r="J1402" s="176"/>
      <c r="K1402" s="177"/>
      <c r="L1402" s="231"/>
      <c r="M1402" s="180"/>
      <c r="N1402" s="160"/>
      <c r="O1402" s="275"/>
      <c r="P1402" s="311"/>
      <c r="Q1402" s="240" t="s">
        <v>216</v>
      </c>
      <c r="R1402" s="182" t="s">
        <v>98</v>
      </c>
      <c r="S1402" s="183" t="s">
        <v>217</v>
      </c>
      <c r="T1402" s="183"/>
      <c r="U1402" s="185"/>
      <c r="V1402" s="186" t="s">
        <v>98</v>
      </c>
      <c r="W1402" s="183" t="s">
        <v>533</v>
      </c>
      <c r="X1402" s="183"/>
      <c r="Y1402" s="185"/>
      <c r="Z1402" s="184"/>
      <c r="AA1402" s="184"/>
      <c r="AB1402" s="184"/>
      <c r="AC1402" s="184"/>
      <c r="AD1402" s="184"/>
      <c r="AE1402" s="184"/>
      <c r="AF1402" s="184"/>
      <c r="AG1402" s="197"/>
      <c r="AH1402" s="157" t="s">
        <v>98</v>
      </c>
      <c r="AI1402" s="258" t="s">
        <v>224</v>
      </c>
      <c r="AJ1402" s="259"/>
      <c r="AK1402" s="190"/>
      <c r="AL1402" s="157" t="s">
        <v>98</v>
      </c>
      <c r="AM1402" s="258" t="s">
        <v>224</v>
      </c>
      <c r="AN1402" s="259"/>
      <c r="AO1402" s="190"/>
    </row>
    <row r="1403" spans="1:41" ht="19.5" hidden="1" customHeight="1">
      <c r="A1403" s="135" t="s">
        <v>196</v>
      </c>
      <c r="B1403" s="135" t="s">
        <v>196</v>
      </c>
      <c r="C1403" s="135" t="s">
        <v>196</v>
      </c>
      <c r="D1403" s="135" t="s">
        <v>196</v>
      </c>
      <c r="E1403" s="135" t="s">
        <v>196</v>
      </c>
      <c r="F1403" s="135" t="s">
        <v>196</v>
      </c>
      <c r="G1403" s="135" t="s">
        <v>132</v>
      </c>
      <c r="H1403" s="135" t="s">
        <v>196</v>
      </c>
      <c r="I1403" s="135" t="s">
        <v>196</v>
      </c>
      <c r="J1403" s="176"/>
      <c r="K1403" s="177"/>
      <c r="L1403" s="178"/>
      <c r="M1403" s="179"/>
      <c r="N1403" s="160"/>
      <c r="O1403" s="180"/>
      <c r="P1403" s="191"/>
      <c r="Q1403" s="192" t="s">
        <v>225</v>
      </c>
      <c r="R1403" s="182" t="s">
        <v>98</v>
      </c>
      <c r="S1403" s="183" t="s">
        <v>222</v>
      </c>
      <c r="T1403" s="184"/>
      <c r="U1403" s="185"/>
      <c r="V1403" s="186" t="s">
        <v>98</v>
      </c>
      <c r="W1403" s="183" t="s">
        <v>226</v>
      </c>
      <c r="X1403" s="186"/>
      <c r="Y1403" s="183"/>
      <c r="Z1403" s="187"/>
      <c r="AA1403" s="187"/>
      <c r="AB1403" s="187"/>
      <c r="AC1403" s="187"/>
      <c r="AD1403" s="187"/>
      <c r="AE1403" s="187"/>
      <c r="AF1403" s="187"/>
      <c r="AG1403" s="193"/>
      <c r="AH1403" s="259"/>
      <c r="AI1403" s="259"/>
      <c r="AJ1403" s="259"/>
      <c r="AK1403" s="190"/>
      <c r="AL1403" s="194"/>
      <c r="AM1403" s="259"/>
      <c r="AN1403" s="259"/>
      <c r="AO1403" s="190"/>
    </row>
    <row r="1404" spans="1:41" ht="19.5" hidden="1" customHeight="1">
      <c r="A1404" s="135" t="s">
        <v>196</v>
      </c>
      <c r="B1404" s="135" t="s">
        <v>196</v>
      </c>
      <c r="C1404" s="135" t="s">
        <v>196</v>
      </c>
      <c r="D1404" s="135" t="s">
        <v>196</v>
      </c>
      <c r="E1404" s="135" t="s">
        <v>196</v>
      </c>
      <c r="F1404" s="135" t="s">
        <v>196</v>
      </c>
      <c r="G1404" s="135" t="s">
        <v>132</v>
      </c>
      <c r="H1404" s="135" t="s">
        <v>196</v>
      </c>
      <c r="I1404" s="135" t="s">
        <v>196</v>
      </c>
      <c r="J1404" s="176"/>
      <c r="K1404" s="177"/>
      <c r="L1404" s="178"/>
      <c r="M1404" s="179"/>
      <c r="N1404" s="160"/>
      <c r="O1404" s="180"/>
      <c r="P1404" s="191"/>
      <c r="Q1404" s="192" t="s">
        <v>227</v>
      </c>
      <c r="R1404" s="182" t="s">
        <v>98</v>
      </c>
      <c r="S1404" s="183" t="s">
        <v>222</v>
      </c>
      <c r="T1404" s="184"/>
      <c r="U1404" s="185"/>
      <c r="V1404" s="186" t="s">
        <v>98</v>
      </c>
      <c r="W1404" s="183" t="s">
        <v>226</v>
      </c>
      <c r="X1404" s="186"/>
      <c r="Y1404" s="183"/>
      <c r="Z1404" s="187"/>
      <c r="AA1404" s="187"/>
      <c r="AB1404" s="187"/>
      <c r="AC1404" s="187"/>
      <c r="AD1404" s="187"/>
      <c r="AE1404" s="187"/>
      <c r="AF1404" s="187"/>
      <c r="AG1404" s="193"/>
      <c r="AH1404" s="259"/>
      <c r="AI1404" s="259"/>
      <c r="AJ1404" s="259"/>
      <c r="AK1404" s="190"/>
      <c r="AL1404" s="194"/>
      <c r="AM1404" s="259"/>
      <c r="AN1404" s="259"/>
      <c r="AO1404" s="190"/>
    </row>
    <row r="1405" spans="1:41" ht="18.75" hidden="1" customHeight="1">
      <c r="A1405" s="135" t="s">
        <v>196</v>
      </c>
      <c r="B1405" s="135" t="s">
        <v>196</v>
      </c>
      <c r="C1405" s="135" t="s">
        <v>196</v>
      </c>
      <c r="D1405" s="135" t="s">
        <v>196</v>
      </c>
      <c r="E1405" s="135" t="s">
        <v>196</v>
      </c>
      <c r="F1405" s="135" t="s">
        <v>196</v>
      </c>
      <c r="G1405" s="135" t="s">
        <v>132</v>
      </c>
      <c r="H1405" s="135" t="s">
        <v>196</v>
      </c>
      <c r="I1405" s="135" t="s">
        <v>196</v>
      </c>
      <c r="J1405" s="176"/>
      <c r="K1405" s="177"/>
      <c r="L1405" s="231"/>
      <c r="M1405" s="180"/>
      <c r="N1405" s="160"/>
      <c r="O1405" s="275"/>
      <c r="P1405" s="311"/>
      <c r="Q1405" s="1338" t="s">
        <v>534</v>
      </c>
      <c r="R1405" s="1335" t="s">
        <v>98</v>
      </c>
      <c r="S1405" s="1282" t="s">
        <v>217</v>
      </c>
      <c r="T1405" s="1282"/>
      <c r="U1405" s="1335" t="s">
        <v>98</v>
      </c>
      <c r="V1405" s="1282" t="s">
        <v>232</v>
      </c>
      <c r="W1405" s="1282"/>
      <c r="X1405" s="206"/>
      <c r="Y1405" s="206"/>
      <c r="Z1405" s="206"/>
      <c r="AA1405" s="206"/>
      <c r="AB1405" s="206"/>
      <c r="AC1405" s="206"/>
      <c r="AD1405" s="206"/>
      <c r="AE1405" s="206"/>
      <c r="AF1405" s="206"/>
      <c r="AG1405" s="251"/>
      <c r="AH1405" s="194"/>
      <c r="AI1405" s="259"/>
      <c r="AJ1405" s="259"/>
      <c r="AK1405" s="190"/>
      <c r="AL1405" s="194"/>
      <c r="AM1405" s="259"/>
      <c r="AN1405" s="259"/>
      <c r="AO1405" s="190"/>
    </row>
    <row r="1406" spans="1:41" ht="18.75" hidden="1" customHeight="1">
      <c r="A1406" s="135" t="s">
        <v>196</v>
      </c>
      <c r="B1406" s="135" t="s">
        <v>196</v>
      </c>
      <c r="C1406" s="135" t="s">
        <v>196</v>
      </c>
      <c r="D1406" s="135" t="s">
        <v>196</v>
      </c>
      <c r="E1406" s="135" t="s">
        <v>196</v>
      </c>
      <c r="F1406" s="135" t="s">
        <v>196</v>
      </c>
      <c r="G1406" s="135" t="s">
        <v>132</v>
      </c>
      <c r="H1406" s="135" t="s">
        <v>196</v>
      </c>
      <c r="I1406" s="135" t="s">
        <v>196</v>
      </c>
      <c r="J1406" s="176"/>
      <c r="K1406" s="177"/>
      <c r="L1406" s="200"/>
      <c r="M1406" s="236"/>
      <c r="N1406" s="160"/>
      <c r="O1406" s="275"/>
      <c r="P1406" s="311"/>
      <c r="Q1406" s="1338"/>
      <c r="R1406" s="1335"/>
      <c r="S1406" s="1282"/>
      <c r="T1406" s="1282"/>
      <c r="U1406" s="1335"/>
      <c r="V1406" s="1282"/>
      <c r="W1406" s="1282"/>
      <c r="X1406" s="199"/>
      <c r="Y1406" s="199"/>
      <c r="Z1406" s="199"/>
      <c r="AA1406" s="199"/>
      <c r="AB1406" s="199"/>
      <c r="AC1406" s="199"/>
      <c r="AD1406" s="199"/>
      <c r="AE1406" s="199"/>
      <c r="AF1406" s="199"/>
      <c r="AG1406" s="252"/>
      <c r="AH1406" s="194"/>
      <c r="AI1406" s="259"/>
      <c r="AJ1406" s="259"/>
      <c r="AK1406" s="190"/>
      <c r="AL1406" s="194"/>
      <c r="AM1406" s="259"/>
      <c r="AN1406" s="259"/>
      <c r="AO1406" s="190"/>
    </row>
    <row r="1407" spans="1:41" ht="18.75" hidden="1" customHeight="1">
      <c r="A1407" s="135" t="s">
        <v>196</v>
      </c>
      <c r="B1407" s="135" t="s">
        <v>196</v>
      </c>
      <c r="C1407" s="135" t="s">
        <v>196</v>
      </c>
      <c r="D1407" s="135" t="s">
        <v>196</v>
      </c>
      <c r="E1407" s="135" t="s">
        <v>196</v>
      </c>
      <c r="F1407" s="135" t="s">
        <v>196</v>
      </c>
      <c r="G1407" s="135" t="s">
        <v>132</v>
      </c>
      <c r="H1407" s="135" t="s">
        <v>196</v>
      </c>
      <c r="I1407" s="135" t="s">
        <v>196</v>
      </c>
      <c r="J1407" s="176"/>
      <c r="K1407" s="177"/>
      <c r="L1407" s="200"/>
      <c r="M1407" s="236"/>
      <c r="N1407" s="160"/>
      <c r="O1407" s="275"/>
      <c r="P1407" s="311"/>
      <c r="Q1407" s="240" t="s">
        <v>176</v>
      </c>
      <c r="R1407" s="205" t="s">
        <v>98</v>
      </c>
      <c r="S1407" s="183" t="s">
        <v>217</v>
      </c>
      <c r="T1407" s="183"/>
      <c r="U1407" s="186" t="s">
        <v>98</v>
      </c>
      <c r="V1407" s="183" t="s">
        <v>229</v>
      </c>
      <c r="W1407" s="183"/>
      <c r="X1407" s="210" t="s">
        <v>98</v>
      </c>
      <c r="Y1407" s="183" t="s">
        <v>230</v>
      </c>
      <c r="Z1407" s="204"/>
      <c r="AA1407" s="204"/>
      <c r="AB1407" s="204"/>
      <c r="AC1407" s="204"/>
      <c r="AD1407" s="204"/>
      <c r="AE1407" s="204"/>
      <c r="AF1407" s="204"/>
      <c r="AG1407" s="247"/>
      <c r="AH1407" s="194"/>
      <c r="AI1407" s="189"/>
      <c r="AJ1407" s="189"/>
      <c r="AK1407" s="190"/>
      <c r="AL1407" s="194"/>
      <c r="AM1407" s="189"/>
      <c r="AN1407" s="189"/>
      <c r="AO1407" s="190"/>
    </row>
    <row r="1408" spans="1:41" ht="18.75" hidden="1" customHeight="1">
      <c r="A1408" s="135" t="s">
        <v>196</v>
      </c>
      <c r="B1408" s="135" t="s">
        <v>196</v>
      </c>
      <c r="C1408" s="135" t="s">
        <v>196</v>
      </c>
      <c r="D1408" s="135" t="s">
        <v>196</v>
      </c>
      <c r="E1408" s="135" t="s">
        <v>196</v>
      </c>
      <c r="F1408" s="135" t="s">
        <v>196</v>
      </c>
      <c r="G1408" s="135" t="s">
        <v>132</v>
      </c>
      <c r="H1408" s="135" t="s">
        <v>196</v>
      </c>
      <c r="I1408" s="135" t="s">
        <v>196</v>
      </c>
      <c r="J1408" s="176"/>
      <c r="K1408" s="177"/>
      <c r="L1408" s="200"/>
      <c r="M1408" s="236"/>
      <c r="N1408" s="160"/>
      <c r="O1408" s="275"/>
      <c r="P1408" s="311"/>
      <c r="Q1408" s="240" t="s">
        <v>487</v>
      </c>
      <c r="R1408" s="182" t="s">
        <v>98</v>
      </c>
      <c r="S1408" s="183" t="s">
        <v>217</v>
      </c>
      <c r="T1408" s="184"/>
      <c r="U1408" s="186" t="s">
        <v>98</v>
      </c>
      <c r="V1408" s="183" t="s">
        <v>232</v>
      </c>
      <c r="W1408" s="204"/>
      <c r="X1408" s="204"/>
      <c r="Y1408" s="204"/>
      <c r="Z1408" s="204"/>
      <c r="AA1408" s="204"/>
      <c r="AB1408" s="204"/>
      <c r="AC1408" s="204"/>
      <c r="AD1408" s="204"/>
      <c r="AE1408" s="204"/>
      <c r="AF1408" s="204"/>
      <c r="AG1408" s="247"/>
      <c r="AH1408" s="194"/>
      <c r="AI1408" s="189"/>
      <c r="AJ1408" s="189"/>
      <c r="AK1408" s="190"/>
      <c r="AL1408" s="194"/>
      <c r="AM1408" s="189"/>
      <c r="AN1408" s="189"/>
      <c r="AO1408" s="190"/>
    </row>
    <row r="1409" spans="1:41" ht="18.75" hidden="1" customHeight="1">
      <c r="A1409" s="135" t="s">
        <v>196</v>
      </c>
      <c r="B1409" s="135" t="s">
        <v>196</v>
      </c>
      <c r="C1409" s="135" t="s">
        <v>196</v>
      </c>
      <c r="D1409" s="135" t="s">
        <v>196</v>
      </c>
      <c r="E1409" s="135" t="s">
        <v>196</v>
      </c>
      <c r="F1409" s="135" t="s">
        <v>196</v>
      </c>
      <c r="G1409" s="135" t="s">
        <v>132</v>
      </c>
      <c r="H1409" s="135" t="s">
        <v>196</v>
      </c>
      <c r="I1409" s="135" t="s">
        <v>196</v>
      </c>
      <c r="J1409" s="176"/>
      <c r="K1409" s="177"/>
      <c r="L1409" s="200"/>
      <c r="M1409" s="236"/>
      <c r="N1409" s="160"/>
      <c r="O1409" s="180"/>
      <c r="P1409" s="160"/>
      <c r="Q1409" s="198" t="s">
        <v>250</v>
      </c>
      <c r="R1409" s="182" t="s">
        <v>98</v>
      </c>
      <c r="S1409" s="183" t="s">
        <v>217</v>
      </c>
      <c r="T1409" s="183"/>
      <c r="U1409" s="186" t="s">
        <v>98</v>
      </c>
      <c r="V1409" s="199" t="s">
        <v>232</v>
      </c>
      <c r="W1409" s="183"/>
      <c r="X1409" s="183"/>
      <c r="Y1409" s="183"/>
      <c r="Z1409" s="184"/>
      <c r="AA1409" s="184"/>
      <c r="AB1409" s="184"/>
      <c r="AC1409" s="184"/>
      <c r="AD1409" s="184"/>
      <c r="AE1409" s="184"/>
      <c r="AF1409" s="184"/>
      <c r="AG1409" s="197"/>
      <c r="AH1409" s="194"/>
      <c r="AI1409" s="189"/>
      <c r="AJ1409" s="189"/>
      <c r="AK1409" s="190"/>
      <c r="AL1409" s="194"/>
      <c r="AM1409" s="189"/>
      <c r="AN1409" s="189"/>
      <c r="AO1409" s="190"/>
    </row>
    <row r="1410" spans="1:41" ht="18.75" hidden="1" customHeight="1">
      <c r="A1410" s="135" t="s">
        <v>196</v>
      </c>
      <c r="B1410" s="135" t="s">
        <v>196</v>
      </c>
      <c r="C1410" s="135" t="s">
        <v>196</v>
      </c>
      <c r="D1410" s="135" t="s">
        <v>196</v>
      </c>
      <c r="E1410" s="135" t="s">
        <v>196</v>
      </c>
      <c r="F1410" s="135" t="s">
        <v>196</v>
      </c>
      <c r="G1410" s="135" t="s">
        <v>132</v>
      </c>
      <c r="H1410" s="135" t="s">
        <v>196</v>
      </c>
      <c r="I1410" s="135" t="s">
        <v>196</v>
      </c>
      <c r="J1410" s="176"/>
      <c r="K1410" s="177"/>
      <c r="L1410" s="231" t="s">
        <v>547</v>
      </c>
      <c r="M1410" s="157" t="s">
        <v>98</v>
      </c>
      <c r="N1410" s="160" t="s">
        <v>385</v>
      </c>
      <c r="O1410" s="180"/>
      <c r="P1410" s="160"/>
      <c r="Q1410" s="198" t="s">
        <v>253</v>
      </c>
      <c r="R1410" s="182" t="s">
        <v>98</v>
      </c>
      <c r="S1410" s="183" t="s">
        <v>217</v>
      </c>
      <c r="T1410" s="183"/>
      <c r="U1410" s="186" t="s">
        <v>98</v>
      </c>
      <c r="V1410" s="199" t="s">
        <v>232</v>
      </c>
      <c r="W1410" s="183"/>
      <c r="X1410" s="183"/>
      <c r="Y1410" s="183"/>
      <c r="Z1410" s="184"/>
      <c r="AA1410" s="184"/>
      <c r="AB1410" s="184"/>
      <c r="AC1410" s="184"/>
      <c r="AD1410" s="184"/>
      <c r="AE1410" s="184"/>
      <c r="AF1410" s="184"/>
      <c r="AG1410" s="197"/>
      <c r="AH1410" s="194"/>
      <c r="AI1410" s="189"/>
      <c r="AJ1410" s="189"/>
      <c r="AK1410" s="190"/>
      <c r="AL1410" s="194"/>
      <c r="AM1410" s="189"/>
      <c r="AN1410" s="189"/>
      <c r="AO1410" s="190"/>
    </row>
    <row r="1411" spans="1:41" ht="18.75" hidden="1" customHeight="1">
      <c r="A1411" s="135" t="s">
        <v>196</v>
      </c>
      <c r="B1411" s="135" t="s">
        <v>196</v>
      </c>
      <c r="C1411" s="135" t="s">
        <v>196</v>
      </c>
      <c r="D1411" s="135" t="s">
        <v>196</v>
      </c>
      <c r="E1411" s="135" t="s">
        <v>196</v>
      </c>
      <c r="F1411" s="135" t="s">
        <v>196</v>
      </c>
      <c r="G1411" s="135" t="s">
        <v>132</v>
      </c>
      <c r="H1411" s="135" t="s">
        <v>196</v>
      </c>
      <c r="I1411" s="135" t="s">
        <v>196</v>
      </c>
      <c r="J1411" s="157" t="s">
        <v>98</v>
      </c>
      <c r="K1411" s="177">
        <v>39</v>
      </c>
      <c r="L1411" s="231" t="s">
        <v>548</v>
      </c>
      <c r="M1411" s="157" t="s">
        <v>98</v>
      </c>
      <c r="N1411" s="160" t="s">
        <v>386</v>
      </c>
      <c r="O1411" s="275"/>
      <c r="P1411" s="311"/>
      <c r="Q1411" s="201" t="s">
        <v>255</v>
      </c>
      <c r="R1411" s="182" t="s">
        <v>98</v>
      </c>
      <c r="S1411" s="183" t="s">
        <v>217</v>
      </c>
      <c r="T1411" s="183"/>
      <c r="U1411" s="186" t="s">
        <v>98</v>
      </c>
      <c r="V1411" s="183" t="s">
        <v>229</v>
      </c>
      <c r="W1411" s="183"/>
      <c r="X1411" s="186" t="s">
        <v>98</v>
      </c>
      <c r="Y1411" s="183" t="s">
        <v>230</v>
      </c>
      <c r="Z1411" s="187"/>
      <c r="AA1411" s="187"/>
      <c r="AB1411" s="187"/>
      <c r="AC1411" s="187"/>
      <c r="AD1411" s="202"/>
      <c r="AE1411" s="202"/>
      <c r="AF1411" s="202"/>
      <c r="AG1411" s="203"/>
      <c r="AH1411" s="194"/>
      <c r="AI1411" s="189"/>
      <c r="AJ1411" s="189"/>
      <c r="AK1411" s="190"/>
      <c r="AL1411" s="194"/>
      <c r="AM1411" s="189"/>
      <c r="AN1411" s="189"/>
      <c r="AO1411" s="190"/>
    </row>
    <row r="1412" spans="1:41" ht="18.75" hidden="1" customHeight="1">
      <c r="A1412" s="135" t="s">
        <v>196</v>
      </c>
      <c r="B1412" s="135" t="s">
        <v>196</v>
      </c>
      <c r="C1412" s="135" t="s">
        <v>196</v>
      </c>
      <c r="D1412" s="135" t="s">
        <v>196</v>
      </c>
      <c r="E1412" s="135" t="s">
        <v>196</v>
      </c>
      <c r="F1412" s="135" t="s">
        <v>196</v>
      </c>
      <c r="G1412" s="135" t="s">
        <v>132</v>
      </c>
      <c r="H1412" s="135" t="s">
        <v>196</v>
      </c>
      <c r="I1412" s="135" t="s">
        <v>196</v>
      </c>
      <c r="J1412" s="176"/>
      <c r="K1412" s="177"/>
      <c r="L1412" s="231" t="s">
        <v>545</v>
      </c>
      <c r="M1412" s="157" t="s">
        <v>98</v>
      </c>
      <c r="N1412" s="160" t="s">
        <v>543</v>
      </c>
      <c r="O1412" s="275"/>
      <c r="P1412" s="311"/>
      <c r="Q1412" s="240" t="s">
        <v>69</v>
      </c>
      <c r="R1412" s="182" t="s">
        <v>98</v>
      </c>
      <c r="S1412" s="183" t="s">
        <v>217</v>
      </c>
      <c r="T1412" s="183"/>
      <c r="U1412" s="186" t="s">
        <v>98</v>
      </c>
      <c r="V1412" s="183" t="s">
        <v>258</v>
      </c>
      <c r="W1412" s="183"/>
      <c r="X1412" s="186" t="s">
        <v>98</v>
      </c>
      <c r="Y1412" s="183" t="s">
        <v>315</v>
      </c>
      <c r="Z1412" s="204"/>
      <c r="AA1412" s="186" t="s">
        <v>98</v>
      </c>
      <c r="AB1412" s="183" t="s">
        <v>259</v>
      </c>
      <c r="AC1412" s="204"/>
      <c r="AD1412" s="204"/>
      <c r="AE1412" s="204"/>
      <c r="AF1412" s="204"/>
      <c r="AG1412" s="247"/>
      <c r="AH1412" s="194"/>
      <c r="AI1412" s="189"/>
      <c r="AJ1412" s="189"/>
      <c r="AK1412" s="190"/>
      <c r="AL1412" s="194"/>
      <c r="AM1412" s="189"/>
      <c r="AN1412" s="189"/>
      <c r="AO1412" s="190"/>
    </row>
    <row r="1413" spans="1:41" ht="18.75" hidden="1" customHeight="1">
      <c r="A1413" s="135" t="s">
        <v>196</v>
      </c>
      <c r="B1413" s="135" t="s">
        <v>196</v>
      </c>
      <c r="C1413" s="135" t="s">
        <v>196</v>
      </c>
      <c r="D1413" s="135" t="s">
        <v>196</v>
      </c>
      <c r="E1413" s="135" t="s">
        <v>196</v>
      </c>
      <c r="F1413" s="135" t="s">
        <v>196</v>
      </c>
      <c r="G1413" s="135" t="s">
        <v>132</v>
      </c>
      <c r="H1413" s="135" t="s">
        <v>196</v>
      </c>
      <c r="I1413" s="135" t="s">
        <v>196</v>
      </c>
      <c r="J1413" s="176"/>
      <c r="K1413" s="177"/>
      <c r="L1413" s="178"/>
      <c r="M1413" s="157" t="s">
        <v>98</v>
      </c>
      <c r="N1413" s="160" t="s">
        <v>544</v>
      </c>
      <c r="O1413" s="180"/>
      <c r="P1413" s="191"/>
      <c r="Q1413" s="1257" t="s">
        <v>260</v>
      </c>
      <c r="R1413" s="205" t="s">
        <v>98</v>
      </c>
      <c r="S1413" s="206" t="s">
        <v>217</v>
      </c>
      <c r="T1413" s="206"/>
      <c r="U1413" s="207"/>
      <c r="V1413" s="208"/>
      <c r="W1413" s="208"/>
      <c r="X1413" s="207"/>
      <c r="Y1413" s="208"/>
      <c r="Z1413" s="209"/>
      <c r="AA1413" s="207"/>
      <c r="AB1413" s="208"/>
      <c r="AC1413" s="209"/>
      <c r="AD1413" s="210" t="s">
        <v>98</v>
      </c>
      <c r="AE1413" s="206" t="s">
        <v>261</v>
      </c>
      <c r="AF1413" s="202"/>
      <c r="AG1413" s="203"/>
      <c r="AH1413" s="259"/>
      <c r="AI1413" s="259"/>
      <c r="AJ1413" s="259"/>
      <c r="AK1413" s="190"/>
      <c r="AL1413" s="194"/>
      <c r="AM1413" s="259"/>
      <c r="AN1413" s="259"/>
      <c r="AO1413" s="190"/>
    </row>
    <row r="1414" spans="1:41" ht="18.75" hidden="1" customHeight="1">
      <c r="A1414" s="135" t="s">
        <v>196</v>
      </c>
      <c r="B1414" s="135" t="s">
        <v>196</v>
      </c>
      <c r="C1414" s="135" t="s">
        <v>196</v>
      </c>
      <c r="D1414" s="135" t="s">
        <v>196</v>
      </c>
      <c r="E1414" s="135" t="s">
        <v>196</v>
      </c>
      <c r="F1414" s="135" t="s">
        <v>196</v>
      </c>
      <c r="G1414" s="135" t="s">
        <v>132</v>
      </c>
      <c r="H1414" s="135" t="s">
        <v>196</v>
      </c>
      <c r="I1414" s="135" t="s">
        <v>196</v>
      </c>
      <c r="J1414" s="176"/>
      <c r="K1414" s="177"/>
      <c r="L1414" s="178"/>
      <c r="M1414" s="179"/>
      <c r="N1414" s="160"/>
      <c r="O1414" s="180"/>
      <c r="P1414" s="191"/>
      <c r="Q1414" s="1257"/>
      <c r="R1414" s="157" t="s">
        <v>98</v>
      </c>
      <c r="S1414" s="258" t="s">
        <v>262</v>
      </c>
      <c r="T1414" s="258"/>
      <c r="U1414" s="260"/>
      <c r="V1414" s="260" t="s">
        <v>98</v>
      </c>
      <c r="W1414" s="258" t="s">
        <v>263</v>
      </c>
      <c r="X1414" s="260"/>
      <c r="Y1414" s="260"/>
      <c r="Z1414" s="260" t="s">
        <v>98</v>
      </c>
      <c r="AA1414" s="258" t="s">
        <v>264</v>
      </c>
      <c r="AB1414" s="261"/>
      <c r="AC1414" s="258"/>
      <c r="AD1414" s="260" t="s">
        <v>98</v>
      </c>
      <c r="AE1414" s="258" t="s">
        <v>265</v>
      </c>
      <c r="AF1414" s="262"/>
      <c r="AG1414" s="212"/>
      <c r="AH1414" s="259"/>
      <c r="AI1414" s="259"/>
      <c r="AJ1414" s="259"/>
      <c r="AK1414" s="190"/>
      <c r="AL1414" s="194"/>
      <c r="AM1414" s="259"/>
      <c r="AN1414" s="259"/>
      <c r="AO1414" s="190"/>
    </row>
    <row r="1415" spans="1:41" ht="18.75" hidden="1" customHeight="1">
      <c r="A1415" s="135" t="s">
        <v>196</v>
      </c>
      <c r="B1415" s="135" t="s">
        <v>196</v>
      </c>
      <c r="C1415" s="135" t="s">
        <v>196</v>
      </c>
      <c r="D1415" s="135" t="s">
        <v>196</v>
      </c>
      <c r="E1415" s="135" t="s">
        <v>196</v>
      </c>
      <c r="F1415" s="135" t="s">
        <v>196</v>
      </c>
      <c r="G1415" s="135" t="s">
        <v>132</v>
      </c>
      <c r="H1415" s="135" t="s">
        <v>196</v>
      </c>
      <c r="I1415" s="135" t="s">
        <v>196</v>
      </c>
      <c r="J1415" s="176"/>
      <c r="K1415" s="177"/>
      <c r="L1415" s="178"/>
      <c r="M1415" s="179"/>
      <c r="N1415" s="160"/>
      <c r="O1415" s="180"/>
      <c r="P1415" s="191"/>
      <c r="Q1415" s="1257"/>
      <c r="R1415" s="157" t="s">
        <v>98</v>
      </c>
      <c r="S1415" s="258" t="s">
        <v>266</v>
      </c>
      <c r="T1415" s="258"/>
      <c r="U1415" s="260"/>
      <c r="V1415" s="260" t="s">
        <v>98</v>
      </c>
      <c r="W1415" s="258" t="s">
        <v>267</v>
      </c>
      <c r="X1415" s="260"/>
      <c r="Y1415" s="260"/>
      <c r="Z1415" s="260" t="s">
        <v>98</v>
      </c>
      <c r="AA1415" s="258" t="s">
        <v>268</v>
      </c>
      <c r="AB1415" s="261"/>
      <c r="AC1415" s="258"/>
      <c r="AD1415" s="260" t="s">
        <v>98</v>
      </c>
      <c r="AE1415" s="258" t="s">
        <v>269</v>
      </c>
      <c r="AF1415" s="262"/>
      <c r="AG1415" s="212"/>
      <c r="AH1415" s="259"/>
      <c r="AI1415" s="259"/>
      <c r="AJ1415" s="259"/>
      <c r="AK1415" s="190"/>
      <c r="AL1415" s="194"/>
      <c r="AM1415" s="259"/>
      <c r="AN1415" s="259"/>
      <c r="AO1415" s="190"/>
    </row>
    <row r="1416" spans="1:41" ht="18.75" hidden="1" customHeight="1">
      <c r="A1416" s="135" t="s">
        <v>196</v>
      </c>
      <c r="B1416" s="135" t="s">
        <v>196</v>
      </c>
      <c r="C1416" s="135" t="s">
        <v>196</v>
      </c>
      <c r="D1416" s="135" t="s">
        <v>196</v>
      </c>
      <c r="E1416" s="135" t="s">
        <v>196</v>
      </c>
      <c r="F1416" s="135" t="s">
        <v>196</v>
      </c>
      <c r="G1416" s="135" t="s">
        <v>132</v>
      </c>
      <c r="H1416" s="135" t="s">
        <v>196</v>
      </c>
      <c r="I1416" s="135" t="s">
        <v>196</v>
      </c>
      <c r="J1416" s="176"/>
      <c r="K1416" s="177"/>
      <c r="L1416" s="178"/>
      <c r="M1416" s="179"/>
      <c r="N1416" s="160"/>
      <c r="O1416" s="180"/>
      <c r="P1416" s="191"/>
      <c r="Q1416" s="1257"/>
      <c r="R1416" s="157" t="s">
        <v>98</v>
      </c>
      <c r="S1416" s="258" t="s">
        <v>270</v>
      </c>
      <c r="T1416" s="258"/>
      <c r="U1416" s="260"/>
      <c r="V1416" s="260" t="s">
        <v>98</v>
      </c>
      <c r="W1416" s="258" t="s">
        <v>271</v>
      </c>
      <c r="X1416" s="260"/>
      <c r="Y1416" s="260"/>
      <c r="Z1416" s="260" t="s">
        <v>98</v>
      </c>
      <c r="AA1416" s="258" t="s">
        <v>272</v>
      </c>
      <c r="AB1416" s="261"/>
      <c r="AC1416" s="258"/>
      <c r="AD1416" s="260" t="s">
        <v>98</v>
      </c>
      <c r="AE1416" s="258" t="s">
        <v>273</v>
      </c>
      <c r="AF1416" s="262"/>
      <c r="AG1416" s="212"/>
      <c r="AH1416" s="259"/>
      <c r="AI1416" s="259"/>
      <c r="AJ1416" s="259"/>
      <c r="AK1416" s="190"/>
      <c r="AL1416" s="194"/>
      <c r="AM1416" s="259"/>
      <c r="AN1416" s="259"/>
      <c r="AO1416" s="190"/>
    </row>
    <row r="1417" spans="1:41" ht="18.75" hidden="1" customHeight="1">
      <c r="A1417" s="135" t="s">
        <v>196</v>
      </c>
      <c r="B1417" s="135" t="s">
        <v>196</v>
      </c>
      <c r="C1417" s="135" t="s">
        <v>196</v>
      </c>
      <c r="D1417" s="135" t="s">
        <v>196</v>
      </c>
      <c r="E1417" s="135" t="s">
        <v>196</v>
      </c>
      <c r="F1417" s="135" t="s">
        <v>196</v>
      </c>
      <c r="G1417" s="135" t="s">
        <v>132</v>
      </c>
      <c r="H1417" s="135" t="s">
        <v>196</v>
      </c>
      <c r="I1417" s="135" t="s">
        <v>196</v>
      </c>
      <c r="J1417" s="176"/>
      <c r="K1417" s="177"/>
      <c r="L1417" s="178"/>
      <c r="M1417" s="179"/>
      <c r="N1417" s="160"/>
      <c r="O1417" s="180"/>
      <c r="P1417" s="191"/>
      <c r="Q1417" s="1257"/>
      <c r="R1417" s="157" t="s">
        <v>98</v>
      </c>
      <c r="S1417" s="258" t="s">
        <v>274</v>
      </c>
      <c r="T1417" s="258"/>
      <c r="U1417" s="260"/>
      <c r="V1417" s="260" t="s">
        <v>98</v>
      </c>
      <c r="W1417" s="258" t="s">
        <v>275</v>
      </c>
      <c r="X1417" s="260"/>
      <c r="Y1417" s="260"/>
      <c r="Z1417" s="260" t="s">
        <v>98</v>
      </c>
      <c r="AA1417" s="258" t="s">
        <v>276</v>
      </c>
      <c r="AB1417" s="261"/>
      <c r="AC1417" s="258"/>
      <c r="AD1417" s="260" t="s">
        <v>98</v>
      </c>
      <c r="AE1417" s="258" t="s">
        <v>277</v>
      </c>
      <c r="AF1417" s="262"/>
      <c r="AG1417" s="212"/>
      <c r="AH1417" s="259"/>
      <c r="AI1417" s="259"/>
      <c r="AJ1417" s="259"/>
      <c r="AK1417" s="190"/>
      <c r="AL1417" s="194"/>
      <c r="AM1417" s="259"/>
      <c r="AN1417" s="259"/>
      <c r="AO1417" s="190"/>
    </row>
    <row r="1418" spans="1:41" ht="18.75" hidden="1" customHeight="1">
      <c r="A1418" s="135" t="s">
        <v>196</v>
      </c>
      <c r="B1418" s="135" t="s">
        <v>196</v>
      </c>
      <c r="C1418" s="135" t="s">
        <v>196</v>
      </c>
      <c r="D1418" s="135" t="s">
        <v>196</v>
      </c>
      <c r="E1418" s="135" t="s">
        <v>196</v>
      </c>
      <c r="F1418" s="135" t="s">
        <v>196</v>
      </c>
      <c r="G1418" s="135" t="s">
        <v>132</v>
      </c>
      <c r="H1418" s="135" t="s">
        <v>196</v>
      </c>
      <c r="I1418" s="135" t="s">
        <v>196</v>
      </c>
      <c r="J1418" s="213"/>
      <c r="K1418" s="214"/>
      <c r="L1418" s="215"/>
      <c r="M1418" s="216"/>
      <c r="N1418" s="217"/>
      <c r="O1418" s="218"/>
      <c r="P1418" s="219"/>
      <c r="Q1418" s="1313"/>
      <c r="R1418" s="220" t="s">
        <v>98</v>
      </c>
      <c r="S1418" s="221" t="s">
        <v>278</v>
      </c>
      <c r="T1418" s="221"/>
      <c r="U1418" s="222"/>
      <c r="V1418" s="222"/>
      <c r="W1418" s="221"/>
      <c r="X1418" s="222"/>
      <c r="Y1418" s="222"/>
      <c r="Z1418" s="222"/>
      <c r="AA1418" s="221"/>
      <c r="AB1418" s="223"/>
      <c r="AC1418" s="221"/>
      <c r="AD1418" s="222"/>
      <c r="AE1418" s="221"/>
      <c r="AF1418" s="224"/>
      <c r="AG1418" s="225"/>
      <c r="AH1418" s="226"/>
      <c r="AI1418" s="226"/>
      <c r="AJ1418" s="226"/>
      <c r="AK1418" s="227"/>
      <c r="AL1418" s="228"/>
      <c r="AM1418" s="226"/>
      <c r="AN1418" s="226"/>
      <c r="AO1418" s="227"/>
    </row>
  </sheetData>
  <autoFilter ref="A1:I1418" xr:uid="{00000000-0009-0000-0000-000001000000}">
    <filterColumn colId="4">
      <filters>
        <filter val="○"/>
      </filters>
    </filterColumn>
  </autoFilter>
  <mergeCells count="534">
    <mergeCell ref="Q1405:Q1406"/>
    <mergeCell ref="R1405:R1406"/>
    <mergeCell ref="S1405:T1406"/>
    <mergeCell ref="U1405:U1406"/>
    <mergeCell ref="V1405:W1406"/>
    <mergeCell ref="Q1413:Q1418"/>
    <mergeCell ref="Q1383:Q1384"/>
    <mergeCell ref="R1383:R1384"/>
    <mergeCell ref="S1383:T1384"/>
    <mergeCell ref="U1383:U1384"/>
    <mergeCell ref="V1383:W1384"/>
    <mergeCell ref="Q1395:Q1400"/>
    <mergeCell ref="Q1362:Q1363"/>
    <mergeCell ref="R1362:R1363"/>
    <mergeCell ref="S1362:T1363"/>
    <mergeCell ref="U1362:U1363"/>
    <mergeCell ref="V1362:W1363"/>
    <mergeCell ref="Q1372:Q1377"/>
    <mergeCell ref="Q1337:Q1338"/>
    <mergeCell ref="R1337:R1338"/>
    <mergeCell ref="S1337:T1338"/>
    <mergeCell ref="U1337:U1338"/>
    <mergeCell ref="V1337:W1338"/>
    <mergeCell ref="Q1352:Q1357"/>
    <mergeCell ref="Q1299:Q1300"/>
    <mergeCell ref="R1299:R1300"/>
    <mergeCell ref="S1299:T1300"/>
    <mergeCell ref="U1299:U1300"/>
    <mergeCell ref="V1299:W1300"/>
    <mergeCell ref="Q1326:Q1331"/>
    <mergeCell ref="U1291:U1292"/>
    <mergeCell ref="V1291:W1292"/>
    <mergeCell ref="Q1294:Q1295"/>
    <mergeCell ref="R1294:R1295"/>
    <mergeCell ref="S1294:T1295"/>
    <mergeCell ref="U1294:U1295"/>
    <mergeCell ref="V1294:W1295"/>
    <mergeCell ref="Q1262:Q1267"/>
    <mergeCell ref="Q1277:Q1282"/>
    <mergeCell ref="Q1284:Q1285"/>
    <mergeCell ref="Q1291:Q1292"/>
    <mergeCell ref="R1291:R1292"/>
    <mergeCell ref="S1291:T1292"/>
    <mergeCell ref="J1241:L1242"/>
    <mergeCell ref="Q1241:Q1242"/>
    <mergeCell ref="AH1241:AK1242"/>
    <mergeCell ref="Q1208:Q1209"/>
    <mergeCell ref="AL1208:AO1231"/>
    <mergeCell ref="Q1210:Q1211"/>
    <mergeCell ref="Q1224:Q1225"/>
    <mergeCell ref="R1224:R1225"/>
    <mergeCell ref="S1224:T1225"/>
    <mergeCell ref="U1224:U1225"/>
    <mergeCell ref="AL1241:AO1242"/>
    <mergeCell ref="Q1248:Q1249"/>
    <mergeCell ref="R1248:R1249"/>
    <mergeCell ref="S1248:T1249"/>
    <mergeCell ref="U1248:U1249"/>
    <mergeCell ref="V1248:W1249"/>
    <mergeCell ref="V1224:W1225"/>
    <mergeCell ref="Q1226:Q1231"/>
    <mergeCell ref="J1236:AO1236"/>
    <mergeCell ref="AB1238:AE1238"/>
    <mergeCell ref="J1240:L1240"/>
    <mergeCell ref="M1240:N1240"/>
    <mergeCell ref="O1240:P1240"/>
    <mergeCell ref="Q1240:AG1240"/>
    <mergeCell ref="AH1240:AK1240"/>
    <mergeCell ref="AL1240:AO1240"/>
    <mergeCell ref="Q1180:Q1181"/>
    <mergeCell ref="AL1180:AO1207"/>
    <mergeCell ref="Q1182:Q1183"/>
    <mergeCell ref="Q1194:Q1195"/>
    <mergeCell ref="Q1196:Q1197"/>
    <mergeCell ref="Q1200:Q1201"/>
    <mergeCell ref="R1200:R1201"/>
    <mergeCell ref="S1200:T1201"/>
    <mergeCell ref="U1200:U1201"/>
    <mergeCell ref="V1200:W1201"/>
    <mergeCell ref="Q1202:Q1207"/>
    <mergeCell ref="Q1152:Q1153"/>
    <mergeCell ref="AL1152:AO1179"/>
    <mergeCell ref="Q1154:Q1155"/>
    <mergeCell ref="Q1166:Q1167"/>
    <mergeCell ref="Q1168:Q1169"/>
    <mergeCell ref="Q1172:Q1173"/>
    <mergeCell ref="R1172:R1173"/>
    <mergeCell ref="S1172:T1173"/>
    <mergeCell ref="U1172:U1173"/>
    <mergeCell ref="V1172:W1173"/>
    <mergeCell ref="Q1174:Q1179"/>
    <mergeCell ref="Q1129:Q1130"/>
    <mergeCell ref="AL1129:AO1151"/>
    <mergeCell ref="Q1131:Q1132"/>
    <mergeCell ref="Q1144:Q1145"/>
    <mergeCell ref="R1144:R1145"/>
    <mergeCell ref="S1144:T1145"/>
    <mergeCell ref="U1144:U1145"/>
    <mergeCell ref="V1144:W1145"/>
    <mergeCell ref="Q1146:Q1151"/>
    <mergeCell ref="Q1102:Q1103"/>
    <mergeCell ref="AL1102:AO1128"/>
    <mergeCell ref="Q1104:Q1105"/>
    <mergeCell ref="Q1115:Q1116"/>
    <mergeCell ref="Q1117:Q1118"/>
    <mergeCell ref="Q1121:Q1122"/>
    <mergeCell ref="R1121:R1122"/>
    <mergeCell ref="S1121:T1122"/>
    <mergeCell ref="U1121:U1122"/>
    <mergeCell ref="V1121:W1122"/>
    <mergeCell ref="Q1123:Q1128"/>
    <mergeCell ref="Q1075:Q1076"/>
    <mergeCell ref="AL1075:AO1101"/>
    <mergeCell ref="Q1077:Q1078"/>
    <mergeCell ref="Q1088:Q1089"/>
    <mergeCell ref="Q1090:Q1091"/>
    <mergeCell ref="Q1094:Q1095"/>
    <mergeCell ref="R1094:R1095"/>
    <mergeCell ref="S1094:T1095"/>
    <mergeCell ref="U1094:U1095"/>
    <mergeCell ref="V1094:W1095"/>
    <mergeCell ref="Q1096:Q1101"/>
    <mergeCell ref="AL1051:AO1074"/>
    <mergeCell ref="Q1061:Q1062"/>
    <mergeCell ref="Q1064:Q1065"/>
    <mergeCell ref="Q1067:Q1068"/>
    <mergeCell ref="R1067:R1068"/>
    <mergeCell ref="S1067:T1068"/>
    <mergeCell ref="U1067:U1068"/>
    <mergeCell ref="V1067:W1068"/>
    <mergeCell ref="Q1069:Q1074"/>
    <mergeCell ref="AL1028:AO1050"/>
    <mergeCell ref="Q1037:Q1038"/>
    <mergeCell ref="Q1040:Q1041"/>
    <mergeCell ref="Q1043:Q1044"/>
    <mergeCell ref="R1043:R1044"/>
    <mergeCell ref="S1043:T1044"/>
    <mergeCell ref="U1043:U1044"/>
    <mergeCell ref="V1043:W1044"/>
    <mergeCell ref="Q1045:Q1050"/>
    <mergeCell ref="Q1001:Q1002"/>
    <mergeCell ref="AL1001:AO1027"/>
    <mergeCell ref="Q1014:Q1015"/>
    <mergeCell ref="Q1017:Q1018"/>
    <mergeCell ref="Q1020:Q1021"/>
    <mergeCell ref="R1020:R1021"/>
    <mergeCell ref="S1020:T1021"/>
    <mergeCell ref="U1020:U1021"/>
    <mergeCell ref="V1020:W1021"/>
    <mergeCell ref="Q1022:Q1027"/>
    <mergeCell ref="Q974:Q975"/>
    <mergeCell ref="AL974:AO1000"/>
    <mergeCell ref="Q987:Q988"/>
    <mergeCell ref="Q990:Q991"/>
    <mergeCell ref="Q993:Q994"/>
    <mergeCell ref="R993:R994"/>
    <mergeCell ref="S993:T994"/>
    <mergeCell ref="U993:U994"/>
    <mergeCell ref="V993:W994"/>
    <mergeCell ref="Q995:Q1000"/>
    <mergeCell ref="Q948:Q949"/>
    <mergeCell ref="AL948:AO973"/>
    <mergeCell ref="Q960:Q961"/>
    <mergeCell ref="Q963:Q964"/>
    <mergeCell ref="Q966:Q967"/>
    <mergeCell ref="R966:R967"/>
    <mergeCell ref="S966:T967"/>
    <mergeCell ref="U966:U967"/>
    <mergeCell ref="V966:W967"/>
    <mergeCell ref="Q968:Q973"/>
    <mergeCell ref="AL925:AO947"/>
    <mergeCell ref="Q926:Q927"/>
    <mergeCell ref="Q940:Q941"/>
    <mergeCell ref="R940:R941"/>
    <mergeCell ref="S940:T941"/>
    <mergeCell ref="U940:U941"/>
    <mergeCell ref="V940:W941"/>
    <mergeCell ref="Q942:Q947"/>
    <mergeCell ref="AL898:AO924"/>
    <mergeCell ref="Q899:Q900"/>
    <mergeCell ref="Q917:Q918"/>
    <mergeCell ref="R917:R918"/>
    <mergeCell ref="S917:T918"/>
    <mergeCell ref="U917:U918"/>
    <mergeCell ref="V917:W918"/>
    <mergeCell ref="Q919:Q924"/>
    <mergeCell ref="R862:R863"/>
    <mergeCell ref="S862:T863"/>
    <mergeCell ref="U862:U863"/>
    <mergeCell ref="V862:W863"/>
    <mergeCell ref="X862:X863"/>
    <mergeCell ref="Q868:Q873"/>
    <mergeCell ref="AL874:AO897"/>
    <mergeCell ref="Q875:Q876"/>
    <mergeCell ref="Q890:Q891"/>
    <mergeCell ref="R890:R891"/>
    <mergeCell ref="S890:T891"/>
    <mergeCell ref="U890:U891"/>
    <mergeCell ref="V890:W891"/>
    <mergeCell ref="Q892:Q897"/>
    <mergeCell ref="Q839:Q844"/>
    <mergeCell ref="Q850:Q851"/>
    <mergeCell ref="R850:R851"/>
    <mergeCell ref="S850:T851"/>
    <mergeCell ref="U850:U851"/>
    <mergeCell ref="V850:W851"/>
    <mergeCell ref="AA864:AA865"/>
    <mergeCell ref="AB864:AC865"/>
    <mergeCell ref="Q866:Q867"/>
    <mergeCell ref="R866:R867"/>
    <mergeCell ref="S866:T867"/>
    <mergeCell ref="U866:U867"/>
    <mergeCell ref="V866:W867"/>
    <mergeCell ref="Y862:Z863"/>
    <mergeCell ref="AA862:AA863"/>
    <mergeCell ref="AB862:AC863"/>
    <mergeCell ref="Q864:Q865"/>
    <mergeCell ref="R864:R865"/>
    <mergeCell ref="S864:T865"/>
    <mergeCell ref="U864:U865"/>
    <mergeCell ref="V864:W865"/>
    <mergeCell ref="X864:X865"/>
    <mergeCell ref="Y864:Z865"/>
    <mergeCell ref="Q862:Q863"/>
    <mergeCell ref="J819:AO819"/>
    <mergeCell ref="AB821:AE821"/>
    <mergeCell ref="J823:L823"/>
    <mergeCell ref="M823:N823"/>
    <mergeCell ref="O823:P823"/>
    <mergeCell ref="Q823:AG823"/>
    <mergeCell ref="AH823:AK823"/>
    <mergeCell ref="AL823:AO823"/>
    <mergeCell ref="J824:L825"/>
    <mergeCell ref="Q824:Q825"/>
    <mergeCell ref="AH824:AK825"/>
    <mergeCell ref="AL824:AO825"/>
    <mergeCell ref="Q792:Q793"/>
    <mergeCell ref="AL792:AO816"/>
    <mergeCell ref="Q794:Q795"/>
    <mergeCell ref="Q809:Q810"/>
    <mergeCell ref="R809:R810"/>
    <mergeCell ref="S809:T810"/>
    <mergeCell ref="U809:U810"/>
    <mergeCell ref="V809:W810"/>
    <mergeCell ref="Q811:Q816"/>
    <mergeCell ref="Q763:Q764"/>
    <mergeCell ref="AL763:AO791"/>
    <mergeCell ref="Q765:Q766"/>
    <mergeCell ref="Q778:Q779"/>
    <mergeCell ref="Q780:Q781"/>
    <mergeCell ref="Q784:Q785"/>
    <mergeCell ref="R784:R785"/>
    <mergeCell ref="S784:T785"/>
    <mergeCell ref="U784:U785"/>
    <mergeCell ref="V784:W785"/>
    <mergeCell ref="Q786:Q791"/>
    <mergeCell ref="Q734:Q735"/>
    <mergeCell ref="AL734:AO762"/>
    <mergeCell ref="Q736:Q737"/>
    <mergeCell ref="Q749:Q750"/>
    <mergeCell ref="Q751:Q752"/>
    <mergeCell ref="Q755:Q756"/>
    <mergeCell ref="R755:R756"/>
    <mergeCell ref="S755:T756"/>
    <mergeCell ref="U755:U756"/>
    <mergeCell ref="V755:W756"/>
    <mergeCell ref="Q757:Q762"/>
    <mergeCell ref="Q710:Q711"/>
    <mergeCell ref="AL710:AO733"/>
    <mergeCell ref="Q712:Q713"/>
    <mergeCell ref="Q726:Q727"/>
    <mergeCell ref="R726:R727"/>
    <mergeCell ref="S726:T727"/>
    <mergeCell ref="U726:U727"/>
    <mergeCell ref="V726:W727"/>
    <mergeCell ref="Q728:Q733"/>
    <mergeCell ref="Q682:Q683"/>
    <mergeCell ref="AL682:AO709"/>
    <mergeCell ref="Q684:Q685"/>
    <mergeCell ref="Q696:Q697"/>
    <mergeCell ref="Q698:Q699"/>
    <mergeCell ref="Q702:Q703"/>
    <mergeCell ref="R702:R703"/>
    <mergeCell ref="S702:T703"/>
    <mergeCell ref="U702:U703"/>
    <mergeCell ref="V702:W703"/>
    <mergeCell ref="Q704:Q709"/>
    <mergeCell ref="Q654:Q655"/>
    <mergeCell ref="AL654:AO681"/>
    <mergeCell ref="Q656:Q657"/>
    <mergeCell ref="Q668:Q669"/>
    <mergeCell ref="Q670:Q671"/>
    <mergeCell ref="Q674:Q675"/>
    <mergeCell ref="R674:R675"/>
    <mergeCell ref="S674:T675"/>
    <mergeCell ref="U674:U675"/>
    <mergeCell ref="V674:W675"/>
    <mergeCell ref="Q676:Q681"/>
    <mergeCell ref="AL630:AO653"/>
    <mergeCell ref="Q641:Q642"/>
    <mergeCell ref="Q643:Q644"/>
    <mergeCell ref="Q646:Q647"/>
    <mergeCell ref="R646:R647"/>
    <mergeCell ref="S646:T647"/>
    <mergeCell ref="U646:U647"/>
    <mergeCell ref="V646:W647"/>
    <mergeCell ref="Q648:Q653"/>
    <mergeCell ref="AL607:AO629"/>
    <mergeCell ref="Q616:Q617"/>
    <mergeCell ref="Q619:Q620"/>
    <mergeCell ref="Q622:Q623"/>
    <mergeCell ref="R622:R623"/>
    <mergeCell ref="S622:T623"/>
    <mergeCell ref="U622:U623"/>
    <mergeCell ref="V622:W623"/>
    <mergeCell ref="Q624:Q629"/>
    <mergeCell ref="Q580:Q581"/>
    <mergeCell ref="AL580:AO606"/>
    <mergeCell ref="Q594:Q595"/>
    <mergeCell ref="Q596:Q597"/>
    <mergeCell ref="Q599:Q600"/>
    <mergeCell ref="R599:R600"/>
    <mergeCell ref="S599:T600"/>
    <mergeCell ref="U599:U600"/>
    <mergeCell ref="V599:W600"/>
    <mergeCell ref="Q601:Q606"/>
    <mergeCell ref="Q553:Q554"/>
    <mergeCell ref="AL553:AO579"/>
    <mergeCell ref="Q567:Q568"/>
    <mergeCell ref="Q569:Q570"/>
    <mergeCell ref="Q572:Q573"/>
    <mergeCell ref="R572:R573"/>
    <mergeCell ref="S572:T573"/>
    <mergeCell ref="U572:U573"/>
    <mergeCell ref="V572:W573"/>
    <mergeCell ref="Q574:Q579"/>
    <mergeCell ref="Q527:Q528"/>
    <mergeCell ref="AL527:AO552"/>
    <mergeCell ref="Q540:Q541"/>
    <mergeCell ref="Q542:Q543"/>
    <mergeCell ref="Q545:Q546"/>
    <mergeCell ref="R545:R546"/>
    <mergeCell ref="S545:T546"/>
    <mergeCell ref="U545:U546"/>
    <mergeCell ref="V545:W546"/>
    <mergeCell ref="Q547:Q552"/>
    <mergeCell ref="AL503:AO526"/>
    <mergeCell ref="Q504:Q505"/>
    <mergeCell ref="Q519:Q520"/>
    <mergeCell ref="R519:R520"/>
    <mergeCell ref="S519:T520"/>
    <mergeCell ref="U519:U520"/>
    <mergeCell ref="V519:W520"/>
    <mergeCell ref="Q521:Q526"/>
    <mergeCell ref="AL475:AO502"/>
    <mergeCell ref="Q476:Q477"/>
    <mergeCell ref="Q495:Q496"/>
    <mergeCell ref="R495:R496"/>
    <mergeCell ref="S495:T496"/>
    <mergeCell ref="U495:U496"/>
    <mergeCell ref="V495:W496"/>
    <mergeCell ref="Q497:Q502"/>
    <mergeCell ref="Q444:Q449"/>
    <mergeCell ref="AL450:AO474"/>
    <mergeCell ref="Q451:Q452"/>
    <mergeCell ref="Q467:Q468"/>
    <mergeCell ref="R467:R468"/>
    <mergeCell ref="S467:T468"/>
    <mergeCell ref="U467:U468"/>
    <mergeCell ref="V467:W468"/>
    <mergeCell ref="Q469:Q474"/>
    <mergeCell ref="Y440:Z441"/>
    <mergeCell ref="AA440:AA441"/>
    <mergeCell ref="AB440:AC441"/>
    <mergeCell ref="Q442:Q443"/>
    <mergeCell ref="R442:R443"/>
    <mergeCell ref="S442:T443"/>
    <mergeCell ref="U442:U443"/>
    <mergeCell ref="V442:W443"/>
    <mergeCell ref="X438:X439"/>
    <mergeCell ref="Y438:Z439"/>
    <mergeCell ref="AA438:AA439"/>
    <mergeCell ref="AB438:AC439"/>
    <mergeCell ref="Q440:Q441"/>
    <mergeCell ref="R440:R441"/>
    <mergeCell ref="S440:T441"/>
    <mergeCell ref="U440:U441"/>
    <mergeCell ref="V440:W441"/>
    <mergeCell ref="X440:X441"/>
    <mergeCell ref="Q430:Q431"/>
    <mergeCell ref="R430:R431"/>
    <mergeCell ref="S430:T431"/>
    <mergeCell ref="U430:U431"/>
    <mergeCell ref="V430:W431"/>
    <mergeCell ref="Q438:Q439"/>
    <mergeCell ref="R438:R439"/>
    <mergeCell ref="S438:T439"/>
    <mergeCell ref="U438:U439"/>
    <mergeCell ref="V438:W439"/>
    <mergeCell ref="Q419:Q420"/>
    <mergeCell ref="R419:R420"/>
    <mergeCell ref="S419:T420"/>
    <mergeCell ref="U419:U420"/>
    <mergeCell ref="V419:W420"/>
    <mergeCell ref="AC365:AC366"/>
    <mergeCell ref="AD365:AG366"/>
    <mergeCell ref="Q379:Q384"/>
    <mergeCell ref="Q385:Q386"/>
    <mergeCell ref="AL385:AO413"/>
    <mergeCell ref="Q387:Q388"/>
    <mergeCell ref="Q394:Q395"/>
    <mergeCell ref="R394:R395"/>
    <mergeCell ref="S394:T395"/>
    <mergeCell ref="U394:U395"/>
    <mergeCell ref="R365:R366"/>
    <mergeCell ref="S365:T366"/>
    <mergeCell ref="U365:U366"/>
    <mergeCell ref="V365:X366"/>
    <mergeCell ref="Y365:Y366"/>
    <mergeCell ref="Z365:AB366"/>
    <mergeCell ref="AL345:AO384"/>
    <mergeCell ref="Q347:Q348"/>
    <mergeCell ref="Q354:Q355"/>
    <mergeCell ref="R354:R355"/>
    <mergeCell ref="S354:T355"/>
    <mergeCell ref="U354:U355"/>
    <mergeCell ref="V354:W355"/>
    <mergeCell ref="Q361:Q362"/>
    <mergeCell ref="Q363:Q364"/>
    <mergeCell ref="Q365:Q366"/>
    <mergeCell ref="V394:W395"/>
    <mergeCell ref="Q408:Q413"/>
    <mergeCell ref="Q345:Q346"/>
    <mergeCell ref="V314:W315"/>
    <mergeCell ref="Q321:Q322"/>
    <mergeCell ref="Q323:Q324"/>
    <mergeCell ref="Q325:Q326"/>
    <mergeCell ref="R325:R326"/>
    <mergeCell ref="S325:T326"/>
    <mergeCell ref="U325:U326"/>
    <mergeCell ref="V325:X326"/>
    <mergeCell ref="Q305:Q306"/>
    <mergeCell ref="AL305:AO344"/>
    <mergeCell ref="Q307:Q308"/>
    <mergeCell ref="Q314:Q315"/>
    <mergeCell ref="R314:R315"/>
    <mergeCell ref="S314:T315"/>
    <mergeCell ref="U314:U315"/>
    <mergeCell ref="Y325:Y326"/>
    <mergeCell ref="Z325:AB326"/>
    <mergeCell ref="AC325:AC326"/>
    <mergeCell ref="AD325:AG326"/>
    <mergeCell ref="Q339:Q344"/>
    <mergeCell ref="Q277:Q278"/>
    <mergeCell ref="AL277:AO304"/>
    <mergeCell ref="Q279:Q280"/>
    <mergeCell ref="Q285:Q286"/>
    <mergeCell ref="R285:R286"/>
    <mergeCell ref="S285:T286"/>
    <mergeCell ref="Q257:Q258"/>
    <mergeCell ref="R257:R258"/>
    <mergeCell ref="S257:T258"/>
    <mergeCell ref="U257:U258"/>
    <mergeCell ref="V257:X258"/>
    <mergeCell ref="Y257:Y258"/>
    <mergeCell ref="U285:U286"/>
    <mergeCell ref="V285:W286"/>
    <mergeCell ref="Q299:Q304"/>
    <mergeCell ref="Q238:Q239"/>
    <mergeCell ref="AL238:AO276"/>
    <mergeCell ref="Q240:Q241"/>
    <mergeCell ref="Q246:Q247"/>
    <mergeCell ref="R246:R247"/>
    <mergeCell ref="S246:T247"/>
    <mergeCell ref="U246:U247"/>
    <mergeCell ref="V246:W247"/>
    <mergeCell ref="Q253:Q254"/>
    <mergeCell ref="Q255:Q256"/>
    <mergeCell ref="Z257:AB258"/>
    <mergeCell ref="AC257:AC258"/>
    <mergeCell ref="AD257:AG258"/>
    <mergeCell ref="Q271:Q276"/>
    <mergeCell ref="Q199:Q200"/>
    <mergeCell ref="AL199:AO237"/>
    <mergeCell ref="Q201:Q202"/>
    <mergeCell ref="Q207:Q208"/>
    <mergeCell ref="R207:R208"/>
    <mergeCell ref="S207:T208"/>
    <mergeCell ref="U207:U208"/>
    <mergeCell ref="V207:W208"/>
    <mergeCell ref="V218:X219"/>
    <mergeCell ref="Y218:Y219"/>
    <mergeCell ref="Z218:AB219"/>
    <mergeCell ref="AC218:AC219"/>
    <mergeCell ref="AD218:AG219"/>
    <mergeCell ref="Q232:Q237"/>
    <mergeCell ref="Q214:Q215"/>
    <mergeCell ref="Q216:Q217"/>
    <mergeCell ref="Q218:Q219"/>
    <mergeCell ref="R218:R219"/>
    <mergeCell ref="S218:T219"/>
    <mergeCell ref="U218:U219"/>
    <mergeCell ref="AL129:AO168"/>
    <mergeCell ref="Q130:Q132"/>
    <mergeCell ref="Q152:Q153"/>
    <mergeCell ref="Q163:Q168"/>
    <mergeCell ref="AL169:AO198"/>
    <mergeCell ref="Q170:Q172"/>
    <mergeCell ref="Q178:Q179"/>
    <mergeCell ref="R178:R179"/>
    <mergeCell ref="S178:T179"/>
    <mergeCell ref="U178:U179"/>
    <mergeCell ref="V178:W179"/>
    <mergeCell ref="Q193:Q198"/>
    <mergeCell ref="Q43:Q48"/>
    <mergeCell ref="Q87:Q92"/>
    <mergeCell ref="AL93:AO128"/>
    <mergeCell ref="Q94:Q96"/>
    <mergeCell ref="Q123:Q128"/>
    <mergeCell ref="J8:L9"/>
    <mergeCell ref="M8:N9"/>
    <mergeCell ref="O8:P9"/>
    <mergeCell ref="Q8:Q9"/>
    <mergeCell ref="AH8:AK9"/>
    <mergeCell ref="AL8:AO9"/>
    <mergeCell ref="J3:AO3"/>
    <mergeCell ref="AB5:AE5"/>
    <mergeCell ref="J7:L7"/>
    <mergeCell ref="M7:N7"/>
    <mergeCell ref="O7:P7"/>
    <mergeCell ref="Q7:AG7"/>
    <mergeCell ref="AH7:AK7"/>
    <mergeCell ref="AL7:AO7"/>
    <mergeCell ref="Q28:Q33"/>
  </mergeCells>
  <phoneticPr fontId="3"/>
  <dataValidations count="1">
    <dataValidation type="list" allowBlank="1" showInputMessage="1" showErrorMessage="1" sqref="V8:V9 AD8:AD9 U142:U144 AH414:AH415 AH450:AH451 AH475:AH476 AH503:AH504 AH527:AH528 AH553:AH554 AH580:AH581 X624:X629 AH654:AH655 AH682:AH683 AH710:AH711 AH734:AH735 AH763:AH764 AH792:AH793 AL414:AL415 U419:U432 Z34 Z415 AA438:AA441 X422 X425:X426 Z429 Z451:Z452 AD451 U457:U460 X460 M464:M465 AA466 Z476:Z477 AD476 U482 W483 AB483 U484:U485 V486 Y487 AA494 Z504:Z505 AD504 U510:U512 M516:M517 AA518 Z529 Z527 AD529 U534 O543 X538:X539 Y540 V542 Z542:Z543 X544 AA544 Z553 Z555 AD555 U561 X565:X566 Y567 V569 Z569:Z570 X571 AA571 Z580 Z582 AD582 U588 X592:X593 Y594 V596 Z596:Z597 X598 AA598 R585 U611 X615 Y616 V619 Z619:Z620 X621 AA621 U635 X639:X640 Y641 V643 Z643:Z644 X645 AA645 Z654 U662 U664:U667 X666:X667 Y668 V670 X672:X673 AA673 Z682 Z684 U690 U692:U695 X694:X695 Y696 V698 X700:X701 AA701 Z710 Z712 U718 AA725 Z734 Z736 U743 U745:U748 X747:X748 Y749 V751 AA754 X753:X754 Z763 Z765 U772 U774:U777 X776:X777 Y778 V780 AA783 X782:X783 J806 Z792 Z794 U801 M806 AA808 U404:U406 O464:O465 J516:J517 M541 O545 V513 J723 O747 J569 O567 O571 V562 J593:J594 U590:U593 M620 U618 X601:X606 X521:X526 O594:O595 M643 U637:U640 O623 M669 M696 J696 M723 M750 O750:O751 M778 O806:O807 J433 J490 J553 M566 J620 J646 O668:O670 J750 O23:O24 J24 M22:M27 AH10:AH11 Z8:Z10 X16 AL10:AL11 Y50 U56:U62 U50 AC50 Z61 V63 X70 X74 V75 AH49:AH50 AL49:AL50 J66 M65:M68 Z94:Z96 AD94 X111:X113 X107 AH93:AH94 M107:M108 O107:O108 J107 Z130:Z132 AD130 U102:U103 X150:X151 Y145 Z152:Z153 AH129:AH130 M144:M147 J146 Z170:Z172 AD170 U178 AH169:AH170 M180:M182 J180:J181 U146:U151 X436:X441 X76:X77 U14:U33 X19 V1373:V1382 R402 X222 U222 R222 X261 U261 R261 X293 U293 R293 X329 U329 R329 X369 U369 R369 X402 U402 Y1327:Z1331 X230 X269 X297 U228:U230 X337 U267:U269 X377 U295:U297 X406 U335:U337 X464:X466 X492:X494 X516:X518 Z670:Z671 Z698:Z699 X722:X725 Z751:Z752 Z780:Z781 X805:X808 U375:U377 V535 U536:U539 U563:U566 O541 U613:U615 O641 O645 V802 M35:M44 X23 R228:R230 R267:R269 R295:R297 R335:R337 R375:R377 R404:R406 X154 V433 V461 J464 O569 V589 V612 V636 V663 V691 O723:O724 V719 V744 V773 V393 X37 U434:U449 U462:U474 U488:U502 U514:U526 U544:U552 U599:U600 U621:U629 U645:U653 U672:U681 U700:U709 U720:U733 U753:U762 U782:U791 U76:U92 AD271:AD276 Y300:Z304 V340:V344 AA379 AA444 V445:V449 Y445:Z449 AD444:AD449 AA469 V470:V474 Y470:Z474 AD469:AD474 AA497 V498:V502 Y498:Z502 AD497:AD502 AA521 V522:V526 Y522:Z526 AD521:AD527 AA547 V548:V552 Y548:Z552 AD547:AD553 AA574 V575:V579 Y575:Z579 AD574:AD580 AA601 V602:V606 Y602:Z606 AD601:AD606 AA624 V625:V629 Y625:Z629 AD624:AD629 AA648 V649:V653 Y649:Z653 AD648:AD654 AA676 V677:V681 Y677:Z681 AD676:AD682 AA704 V705:V709 Y705:Z709 AD704:AD710 AA728 V729:V733 Y729:Z733 AD728:AD734 AA757 V758:V762 Y758:Z762 AD757:AD763 AA786 V787:V791 Y787:Z791 AD786:AD792 AA811 V812:V816 Y812:Z816 AD811:AD816 AA27:AA28 V29:V33 Y29:Z33 AD28:AD33 J778 V44:V49 Y44:Z48 AD43:AD48 AA86:AA87 V88:V92 Y88:Z92 AD87:AD92 AA122:AA123 V124:V128 Y124:Z128 AD123:AD128 AA65 AA162:AA163 U64:U74 U37 U571:U579 U803:U816 AD824:AD825 Z846 U850:U856 X853 V857 AH845:AH846 AL845:AL846 J857 Z875:Z876 AD875 U881:U883 X883 AA889 O883:O884 AH874:AH875 Z899:Z900 AD899 U905:U906 V907 X915:X916 AA916 Y908 X913 AB914 AH898:AH899 V884 J899 Z926:Z927 AD926 U932:U933 AA939 AH925:AH926 J934 Z950 Z948 AD950 U955 M886:M887 X959 Y960 V963 Z963:Z964 X965 AA965 AH948:AH949 AD976 Z974 Z976 U982 O983 X986 Y987 V990 Z990:Z991 X992 AA992 AH974:AH975 U984:U986 V1010 O965 J974 J886 U957:U959 V934 M908:M916 O954 AD1003 Z1001 Z1003 U1009 M963 X1013 Y1014 V1017 Z1017:Z1018 X1019 AA1019 AH1001:AH1002 U1011:U1013 U1032 X1036 Y1037 V1040 Z1040:Z1041 X1042 AA1042 O1035 J988 U989 O990 J1013 U1056 X1060 Y1061 V1064 Z1064:Z1065 X1066 AA1066 O1059 M1061 J1067 Z1075 U1083 U1085:U1087 X1087 Z1077 Y1088 V1090 X1092:X1093 AA1093 AH1075:AH1076 J1114 M1087 Z1102 Z1104 U1110 U1112:U1114 X1114 Y1115 V1117 X1119:X1120 AA1120 AH1102:AH1103 M1114 Z1129 Z1131 U1137 O1137:O1138 AA1143 AH1129:AH1130 Z1152 Z1154 U1161 U1163:U1165 X1165 Y1166 V1168 AA1171 X1170:X1171 AH1152:AH1153 M1138 O1164:O1167 M1164 J1154 Z1180 Z1182 U1189 U1191:U1193 X1193 Y1194 V1196 AA1199 X1198:X1199 AH1180:AH1181 M1192 Z1208 Z1210 U1217 O1217:O1218 AA1223 AH1208:AH1209 M1217 AH826:AH827 Z824:Z826 AL826:AL827 O832:O833 J832 M1039 X887:X889 W914 X937:X939 Z1090:Z1091 Z1117:Z1118 X1141:X1143 Z1168:Z1169 Z1196:Z1197 X1221:X1223 V956 V983 U1034:U1036 U1058:U1060 X834 M832:M834 J1222 J1039 V1218 U909:U913 M883:M884 M934:M935 J937 M937:M938 V1033 V1057 V1084 V1111 V1138 V1162 V1190 AA862:AA865 J1021 J1201 U858:U873 X868:X873 Y869:Z873 AA868 AD868:AD873 Y893:Z897 AA892 AD892:AD897 U885:U897 Y920:Z924 AA919 AD919:AD924 U915:U924 Y943:Z947 AA942 AD942:AD948 U935:U947 Y969:Z973 AA968 AD968:AD974 U965:U973 Y996:Z1000 AA995 AD995:AD1001 Y1023:Z1027 AA1022 AD1022:AD1027 Y1046:Z1050 AA1045 AD1045:AD1050 Y1070:Z1074 AA1069 AD1069:AD1075 Y1097:Z1101 AA1096 AD1096:AD1102 Y1124:Z1128 AA1123 AD1123:AD1129 Y1147:Z1151 AA1146 AD1146:AD1152 Y1175:Z1179 AA1174 AD1174:AD1180 Y1203:Z1207 AA1202 AD1202:AD1208 Y1227:Z1231 AA1226 AD1226:AD1231 Y840:Z844 AD839:AD844 AA838:AA839 X837:X844 M836:M838 M856:M862 J860 O886:O887 O956:O957 O959 U962 O967 O963 O986 O1041 O1043 M1041 J1041 J1087 M1083 J1083 J1118 O1063 M1118 J1164 J1138 O1141:O1142 M1141:M1142 J1141:J1142 M1166 J1166 J1192 J1217 M1197 J1197 O1220:O1223 M1222 O836:O837 J836 O1113:O1119 U992:U1000 U1066:U1074 U1092:U1101 U1119:U1128 U1139:U1151 U1170:U1179 U1198:U1207 O1061 X848:X849 X860:X865 X879:X880 X892:X897 X903:X904 X919:X924 X930:X931 X942:X947 X951:X952 X968:X973 M961 J961 X962 O961 X978:X979 X995:X1000 M988 M990 X989 O988 X1005:X1006 X1022:X1029 X1016 U1016 M1013:M1014 O1013:O1014 U1019:U1027 U1039 X1039 O1039 O1037 U1042:U1050 X1069:X1074 U1063 X1063 J1063 M1063 X1079:X1080 X1096:X1101 X1106:X1107 X1123:X1128 X1133:X1134 X1146:X1151 X1157:X1158 X1174:X1179 X1185:X1186 X1202:X1207 X1213:X1214 X1226:X1231 U830:U844 AH849 AL849 AL880 V869:V880 AH880 AH904 V893:V904 AL904 AL931 V920:V931 AH931 AH952 V943:V954 AL952 AL979 V969:V981 AH979 AH1006 V996:V1008 AL1006 AH1028:AH1030 AL1029 V1023:V1031 AL1052 AH1051:AH1053 V1046:V1055 X1045:X1052 V1070:V1082 V1097:V1109 V1124:V1136 V1147:V1160 V1175:V1188 V1203:V1216 X828:X830 O1065 U1219:U1231 J911 R408:R413 R824:R825 O1082:O1084 O1086:O1087 Z1241:Z1243 AD1241:AD1242 U1337:U1340 AC1343:AC1344 X1339 V1341 Y1343:Y1344 AH1358:AH1359 X1364 AH1243:AH1244 X1250 X1256 Z1284 U1291:U1300 V1301 V1313 X1315:X1316 X1302:X1303 X1308 X1312 Z1298 U1383:U1386 X1385 V1387 AH1401:AH1402 X1407 AH1332:AH1333 AL1358:AL1359 AL1243:AL1244 X1275:X1282 AH1283:AH1284 AH1378:AH1379 AL1401:AL1402 AL1332:AL1333 AL1283:AL1284 AL1378:AL1379 J1346 AC1366:AC1367 J1252 M1302:M1303 M1305:M1306 O1303:O1304 M1346:M1349 J1304 J1390 M1389:M1393 M1344 X1253 U1247:U1267 X1271:Y1271 AA1271 AC1271 X1366:Y1366 AA1366:AA1367 X1388:X1389 AB1367 AD1344:AF1344 X1343:X1346 AA1343:AA1344 Z1344 AB1344 J1366:J1367 AD1367:AF1367 Y1353:Z1357 AD1352:AD1357 Y1373:Z1377 AD1372:AD1377 Y1263:Z1267 AD1262:AD1267 V1278:V1284 Y1278:Z1282 AD1277:AD1282 AD1326:AD1331 U1314:U1331 Y1396:Z1400 AD1395:AD1400 U1405:U1418 V1414:V1418 Y1414:Z1418 AD1413:AD1418 AA1261:AA1262 AA1276:AA1277 U1271:U1282 AA1325:AA1326 AA1394:AA1395 U1388:U1400 AA1412:AA1413 J1411 AA1351:AA1352 U1342:U1357 AA1371:AA1372 X1367:Z1367 M1322:M1324 X1324:X1331 J1324 U1362:U1377 X1335:X1336 X1350:X1357 X1360:X1361 X1370:X1377 M1252:M1257 X1260:X1267 X1269:X1270 AL1268:AL1270 AH1268:AH1270 Z1268 V1286:V1290 X1381:X1382 X1393:X1400 M1410:M1413 X1403:X1404 X1411:X1418 V1396:V1404 V1353:V1361 X1245:X1247 V1263:V1271 X1289:X1290 AG1303 U1302:U1312 AA1303 AD1303 M1366:M1370 J1274 M1271:M1277 V840:V849 V824:V829 V1227:V1231 R1241:R1418 V1327:V1336 V1241:V1246 U138:U139" xr:uid="{00000000-0002-0000-0100-000000000000}">
      <formula1>"□,■"</formula1>
    </dataValidation>
  </dataValidations>
  <pageMargins left="0.7" right="0.7" top="0.75" bottom="0.75" header="0.3" footer="0.3"/>
  <pageSetup paperSize="9" scale="46" fitToHeight="0" orientation="landscape" r:id="rId1"/>
  <rowBreaks count="5" manualBreakCount="5">
    <brk id="128" max="16383" man="1"/>
    <brk id="168" max="16383" man="1"/>
    <brk id="474" max="16383" man="1"/>
    <brk id="816" max="16383" man="1"/>
    <brk id="924" max="40"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indexed="51"/>
  </sheetPr>
  <dimension ref="A1:AY80"/>
  <sheetViews>
    <sheetView view="pageBreakPreview" zoomScale="60" zoomScaleNormal="100" workbookViewId="0"/>
  </sheetViews>
  <sheetFormatPr defaultRowHeight="13.5"/>
  <cols>
    <col min="1" max="1" width="2.125" style="682" customWidth="1"/>
    <col min="2" max="15" width="3.625" style="682" customWidth="1"/>
    <col min="16" max="16" width="3.625" style="682" hidden="1" customWidth="1"/>
    <col min="17" max="24" width="3.625" style="682" customWidth="1"/>
    <col min="25" max="25" width="4.875" style="682" customWidth="1"/>
    <col min="26" max="26" width="2.375" style="682" customWidth="1"/>
    <col min="27" max="30" width="3.625" style="682" customWidth="1"/>
    <col min="31" max="16384" width="9" style="682"/>
  </cols>
  <sheetData>
    <row r="1" spans="1:26">
      <c r="Z1" s="683"/>
    </row>
    <row r="2" spans="1:26" ht="6.75" customHeight="1">
      <c r="Z2" s="683"/>
    </row>
    <row r="3" spans="1:26">
      <c r="A3" s="1772" t="s">
        <v>1300</v>
      </c>
      <c r="B3" s="1772"/>
      <c r="C3" s="1772"/>
      <c r="D3" s="1772"/>
      <c r="E3" s="1772"/>
      <c r="F3" s="1772"/>
      <c r="G3" s="1772"/>
      <c r="H3" s="1772"/>
      <c r="I3" s="1772"/>
      <c r="J3" s="1772"/>
      <c r="K3" s="1772"/>
      <c r="L3" s="1772"/>
      <c r="M3" s="1772"/>
      <c r="N3" s="1772"/>
      <c r="O3" s="1772"/>
      <c r="P3" s="1772"/>
      <c r="Q3" s="1772"/>
      <c r="R3" s="1772"/>
      <c r="S3" s="1772"/>
      <c r="T3" s="1772"/>
      <c r="U3" s="1772"/>
      <c r="V3" s="1772"/>
      <c r="W3" s="1772"/>
      <c r="X3" s="1772"/>
      <c r="Y3" s="1772"/>
      <c r="Z3" s="1772"/>
    </row>
    <row r="4" spans="1:26" ht="7.5" customHeight="1"/>
    <row r="5" spans="1:26" ht="22.5" customHeight="1">
      <c r="A5" s="1773" t="s">
        <v>765</v>
      </c>
      <c r="B5" s="1774"/>
      <c r="C5" s="1774"/>
      <c r="D5" s="1775"/>
      <c r="E5" s="1776"/>
      <c r="F5" s="1777"/>
      <c r="G5" s="1777"/>
      <c r="H5" s="1777"/>
      <c r="I5" s="1777"/>
      <c r="J5" s="1777"/>
      <c r="K5" s="1777"/>
      <c r="L5" s="1778"/>
      <c r="N5" s="1773" t="s">
        <v>1301</v>
      </c>
      <c r="O5" s="1774"/>
      <c r="P5" s="1774"/>
      <c r="Q5" s="1774"/>
      <c r="R5" s="1775"/>
      <c r="S5" s="1776"/>
      <c r="T5" s="1777"/>
      <c r="U5" s="1777"/>
      <c r="V5" s="1777"/>
      <c r="W5" s="1777"/>
      <c r="X5" s="1777"/>
      <c r="Y5" s="1777"/>
      <c r="Z5" s="1778"/>
    </row>
    <row r="6" spans="1:26" ht="7.5" customHeight="1"/>
    <row r="7" spans="1:26" ht="18" customHeight="1">
      <c r="A7" s="1779" t="s">
        <v>840</v>
      </c>
      <c r="B7" s="1780"/>
      <c r="C7" s="1780"/>
      <c r="D7" s="1780"/>
      <c r="E7" s="684" t="s">
        <v>137</v>
      </c>
      <c r="F7" s="685" t="s">
        <v>1302</v>
      </c>
      <c r="G7" s="685"/>
      <c r="H7" s="685"/>
      <c r="I7" s="685"/>
      <c r="J7" s="685"/>
      <c r="K7" s="686"/>
      <c r="L7" s="685"/>
      <c r="M7" s="686" t="s">
        <v>965</v>
      </c>
      <c r="N7" s="685" t="s">
        <v>1303</v>
      </c>
      <c r="O7" s="685"/>
      <c r="P7" s="685"/>
      <c r="Q7" s="685"/>
      <c r="R7" s="685"/>
      <c r="S7" s="686"/>
      <c r="T7" s="686" t="s">
        <v>722</v>
      </c>
      <c r="U7" s="685" t="s">
        <v>1304</v>
      </c>
      <c r="V7" s="685"/>
      <c r="W7" s="685"/>
      <c r="X7" s="685"/>
      <c r="Y7" s="685"/>
      <c r="Z7" s="687"/>
    </row>
    <row r="8" spans="1:26" ht="18" customHeight="1">
      <c r="A8" s="1781"/>
      <c r="B8" s="1782"/>
      <c r="C8" s="1782"/>
      <c r="D8" s="1782"/>
      <c r="E8" s="688" t="s">
        <v>724</v>
      </c>
      <c r="F8" s="689" t="s">
        <v>1305</v>
      </c>
      <c r="G8" s="689"/>
      <c r="H8" s="689"/>
      <c r="I8" s="689"/>
      <c r="J8" s="689"/>
      <c r="K8" s="690"/>
      <c r="L8" s="691"/>
      <c r="M8" s="690" t="s">
        <v>1100</v>
      </c>
      <c r="N8" s="689" t="s">
        <v>1306</v>
      </c>
      <c r="O8" s="689"/>
      <c r="P8" s="689"/>
      <c r="Q8" s="689"/>
      <c r="R8" s="689"/>
      <c r="S8" s="690"/>
      <c r="T8" s="690" t="s">
        <v>1307</v>
      </c>
      <c r="U8" s="689" t="s">
        <v>1308</v>
      </c>
      <c r="V8" s="689"/>
      <c r="W8" s="689"/>
      <c r="X8" s="689"/>
      <c r="Y8" s="689"/>
      <c r="Z8" s="692"/>
    </row>
    <row r="9" spans="1:26" ht="7.5" customHeight="1"/>
    <row r="10" spans="1:26" ht="7.5" customHeight="1">
      <c r="A10" s="1807" t="s">
        <v>1309</v>
      </c>
      <c r="B10" s="1808"/>
      <c r="C10" s="1808"/>
      <c r="D10" s="1808"/>
      <c r="E10" s="1808"/>
      <c r="F10" s="1783" t="s">
        <v>1310</v>
      </c>
      <c r="G10" s="1784"/>
      <c r="H10" s="1785"/>
      <c r="I10" s="693"/>
      <c r="J10" s="693"/>
      <c r="K10" s="693"/>
      <c r="L10" s="693"/>
      <c r="M10" s="693"/>
      <c r="N10" s="693"/>
      <c r="O10" s="693"/>
      <c r="P10" s="693"/>
      <c r="Q10" s="693"/>
      <c r="R10" s="693"/>
      <c r="S10" s="693"/>
      <c r="T10" s="693"/>
      <c r="U10" s="693"/>
      <c r="V10" s="693"/>
      <c r="W10" s="693"/>
      <c r="X10" s="693"/>
      <c r="Y10" s="693"/>
      <c r="Z10" s="694"/>
    </row>
    <row r="11" spans="1:26">
      <c r="A11" s="1809"/>
      <c r="B11" s="1810"/>
      <c r="C11" s="1810"/>
      <c r="D11" s="1810"/>
      <c r="E11" s="1810"/>
      <c r="F11" s="1786"/>
      <c r="G11" s="1787"/>
      <c r="H11" s="1788"/>
      <c r="I11" s="695"/>
      <c r="J11" s="1792" t="s">
        <v>1311</v>
      </c>
      <c r="K11" s="1793"/>
      <c r="L11" s="1793"/>
      <c r="M11" s="1794"/>
      <c r="N11" s="1783" t="s">
        <v>1312</v>
      </c>
      <c r="O11" s="1784"/>
      <c r="P11" s="1784"/>
      <c r="Q11" s="1785"/>
      <c r="R11" s="1779" t="s">
        <v>1313</v>
      </c>
      <c r="S11" s="1780"/>
      <c r="T11" s="1780"/>
      <c r="U11" s="1816"/>
      <c r="V11" s="1821" t="s">
        <v>1314</v>
      </c>
      <c r="W11" s="1793"/>
      <c r="X11" s="1793"/>
      <c r="Y11" s="1794"/>
      <c r="Z11" s="696"/>
    </row>
    <row r="12" spans="1:26">
      <c r="A12" s="1809"/>
      <c r="B12" s="1810"/>
      <c r="C12" s="1810"/>
      <c r="D12" s="1810"/>
      <c r="E12" s="1810"/>
      <c r="F12" s="1786"/>
      <c r="G12" s="1787"/>
      <c r="H12" s="1788"/>
      <c r="I12" s="695"/>
      <c r="J12" s="1813"/>
      <c r="K12" s="1814"/>
      <c r="L12" s="1814"/>
      <c r="M12" s="1815"/>
      <c r="N12" s="1786"/>
      <c r="O12" s="1787"/>
      <c r="P12" s="1787"/>
      <c r="Q12" s="1788"/>
      <c r="R12" s="1817"/>
      <c r="S12" s="1818"/>
      <c r="T12" s="1818"/>
      <c r="U12" s="1819"/>
      <c r="V12" s="1822"/>
      <c r="W12" s="1814"/>
      <c r="X12" s="1814"/>
      <c r="Y12" s="1815"/>
      <c r="Z12" s="696"/>
    </row>
    <row r="13" spans="1:26">
      <c r="A13" s="1809"/>
      <c r="B13" s="1810"/>
      <c r="C13" s="1810"/>
      <c r="D13" s="1810"/>
      <c r="E13" s="1810"/>
      <c r="F13" s="1786"/>
      <c r="G13" s="1787"/>
      <c r="H13" s="1788"/>
      <c r="I13" s="695"/>
      <c r="J13" s="1795"/>
      <c r="K13" s="1796"/>
      <c r="L13" s="1796"/>
      <c r="M13" s="1797"/>
      <c r="N13" s="1789"/>
      <c r="O13" s="1790"/>
      <c r="P13" s="1790"/>
      <c r="Q13" s="1791"/>
      <c r="R13" s="1781"/>
      <c r="S13" s="1782"/>
      <c r="T13" s="1782"/>
      <c r="U13" s="1820"/>
      <c r="V13" s="1823"/>
      <c r="W13" s="1796"/>
      <c r="X13" s="1796"/>
      <c r="Y13" s="1797"/>
      <c r="Z13" s="696"/>
    </row>
    <row r="14" spans="1:26">
      <c r="A14" s="1809"/>
      <c r="B14" s="1810"/>
      <c r="C14" s="1810"/>
      <c r="D14" s="1810"/>
      <c r="E14" s="1810"/>
      <c r="F14" s="1786"/>
      <c r="G14" s="1787"/>
      <c r="H14" s="1788"/>
      <c r="I14" s="695"/>
      <c r="J14" s="1801"/>
      <c r="K14" s="1802"/>
      <c r="L14" s="1802"/>
      <c r="M14" s="1803"/>
      <c r="N14" s="1801"/>
      <c r="O14" s="1802"/>
      <c r="P14" s="1802"/>
      <c r="Q14" s="1803"/>
      <c r="R14" s="1801"/>
      <c r="S14" s="1802"/>
      <c r="T14" s="1802"/>
      <c r="U14" s="1824"/>
      <c r="V14" s="1802"/>
      <c r="W14" s="1802"/>
      <c r="X14" s="1802"/>
      <c r="Y14" s="1803"/>
      <c r="Z14" s="696"/>
    </row>
    <row r="15" spans="1:26">
      <c r="A15" s="1809"/>
      <c r="B15" s="1810"/>
      <c r="C15" s="1810"/>
      <c r="D15" s="1810"/>
      <c r="E15" s="1810"/>
      <c r="F15" s="1786"/>
      <c r="G15" s="1787"/>
      <c r="H15" s="1788"/>
      <c r="I15" s="695"/>
      <c r="J15" s="1804"/>
      <c r="K15" s="1805"/>
      <c r="L15" s="1805"/>
      <c r="M15" s="1806"/>
      <c r="N15" s="1804"/>
      <c r="O15" s="1805"/>
      <c r="P15" s="1805"/>
      <c r="Q15" s="1806"/>
      <c r="R15" s="1804"/>
      <c r="S15" s="1805"/>
      <c r="T15" s="1805"/>
      <c r="U15" s="1825"/>
      <c r="V15" s="1805"/>
      <c r="W15" s="1805"/>
      <c r="X15" s="1805"/>
      <c r="Y15" s="1806"/>
      <c r="Z15" s="696"/>
    </row>
    <row r="16" spans="1:26" ht="7.5" customHeight="1">
      <c r="A16" s="1809"/>
      <c r="B16" s="1810"/>
      <c r="C16" s="1810"/>
      <c r="D16" s="1810"/>
      <c r="E16" s="1810"/>
      <c r="F16" s="1789"/>
      <c r="G16" s="1790"/>
      <c r="H16" s="1791"/>
      <c r="I16" s="697"/>
      <c r="J16" s="697"/>
      <c r="K16" s="697"/>
      <c r="L16" s="697"/>
      <c r="M16" s="697"/>
      <c r="N16" s="697"/>
      <c r="O16" s="697"/>
      <c r="P16" s="697"/>
      <c r="Q16" s="697"/>
      <c r="R16" s="697"/>
      <c r="S16" s="697"/>
      <c r="T16" s="697"/>
      <c r="U16" s="697"/>
      <c r="V16" s="697"/>
      <c r="W16" s="697"/>
      <c r="X16" s="697"/>
      <c r="Y16" s="697"/>
      <c r="Z16" s="698"/>
    </row>
    <row r="17" spans="1:26" ht="7.5" customHeight="1">
      <c r="A17" s="1809"/>
      <c r="B17" s="1810"/>
      <c r="C17" s="1810"/>
      <c r="D17" s="1810"/>
      <c r="E17" s="1810"/>
      <c r="F17" s="1783" t="s">
        <v>1315</v>
      </c>
      <c r="G17" s="1784"/>
      <c r="H17" s="1785"/>
      <c r="I17" s="695"/>
      <c r="J17" s="695"/>
      <c r="K17" s="695"/>
      <c r="L17" s="695"/>
      <c r="M17" s="695"/>
      <c r="N17" s="695"/>
      <c r="O17" s="695"/>
      <c r="P17" s="695"/>
      <c r="Q17" s="695"/>
      <c r="R17" s="695"/>
      <c r="S17" s="695"/>
      <c r="T17" s="695"/>
      <c r="U17" s="695"/>
      <c r="V17" s="695"/>
      <c r="W17" s="695"/>
      <c r="X17" s="695"/>
      <c r="Y17" s="695"/>
      <c r="Z17" s="696"/>
    </row>
    <row r="18" spans="1:26" ht="13.5" customHeight="1">
      <c r="A18" s="1809"/>
      <c r="B18" s="1810"/>
      <c r="C18" s="1810"/>
      <c r="D18" s="1810"/>
      <c r="E18" s="1810"/>
      <c r="F18" s="1786"/>
      <c r="G18" s="1787"/>
      <c r="H18" s="1788"/>
      <c r="I18" s="695"/>
      <c r="J18" s="1792" t="s">
        <v>1316</v>
      </c>
      <c r="K18" s="1793"/>
      <c r="L18" s="1793"/>
      <c r="M18" s="1793"/>
      <c r="N18" s="1793"/>
      <c r="O18" s="1793"/>
      <c r="P18" s="1793"/>
      <c r="Q18" s="1794"/>
      <c r="R18" s="699"/>
      <c r="S18" s="699"/>
      <c r="T18" s="699"/>
      <c r="U18" s="700"/>
      <c r="V18" s="1784" t="s">
        <v>1317</v>
      </c>
      <c r="W18" s="1784"/>
      <c r="X18" s="1784"/>
      <c r="Y18" s="1785"/>
      <c r="Z18" s="696"/>
    </row>
    <row r="19" spans="1:26">
      <c r="A19" s="1809"/>
      <c r="B19" s="1810"/>
      <c r="C19" s="1810"/>
      <c r="D19" s="1810"/>
      <c r="E19" s="1810"/>
      <c r="F19" s="1786"/>
      <c r="G19" s="1787"/>
      <c r="H19" s="1788"/>
      <c r="I19" s="695"/>
      <c r="J19" s="1795"/>
      <c r="K19" s="1796"/>
      <c r="L19" s="1796"/>
      <c r="M19" s="1796"/>
      <c r="N19" s="1796"/>
      <c r="O19" s="1796"/>
      <c r="P19" s="1796"/>
      <c r="Q19" s="1797"/>
      <c r="R19" s="699"/>
      <c r="S19" s="699"/>
      <c r="T19" s="699"/>
      <c r="U19" s="700"/>
      <c r="V19" s="1787"/>
      <c r="W19" s="1787"/>
      <c r="X19" s="1787"/>
      <c r="Y19" s="1788"/>
      <c r="Z19" s="696"/>
    </row>
    <row r="20" spans="1:26">
      <c r="A20" s="1809"/>
      <c r="B20" s="1810"/>
      <c r="C20" s="1810"/>
      <c r="D20" s="1810"/>
      <c r="E20" s="1810"/>
      <c r="F20" s="1786"/>
      <c r="G20" s="1787"/>
      <c r="H20" s="1788"/>
      <c r="I20" s="695"/>
      <c r="J20" s="1798" t="s">
        <v>1318</v>
      </c>
      <c r="K20" s="1799"/>
      <c r="L20" s="1799"/>
      <c r="M20" s="1800"/>
      <c r="N20" s="1798" t="s">
        <v>1319</v>
      </c>
      <c r="O20" s="1799"/>
      <c r="P20" s="1799"/>
      <c r="Q20" s="1800"/>
      <c r="R20" s="699"/>
      <c r="S20" s="699"/>
      <c r="T20" s="699"/>
      <c r="U20" s="700"/>
      <c r="V20" s="1790"/>
      <c r="W20" s="1790"/>
      <c r="X20" s="1790"/>
      <c r="Y20" s="1791"/>
      <c r="Z20" s="696"/>
    </row>
    <row r="21" spans="1:26">
      <c r="A21" s="1809"/>
      <c r="B21" s="1810"/>
      <c r="C21" s="1810"/>
      <c r="D21" s="1810"/>
      <c r="E21" s="1810"/>
      <c r="F21" s="1786"/>
      <c r="G21" s="1787"/>
      <c r="H21" s="1788"/>
      <c r="I21" s="695"/>
      <c r="J21" s="1801"/>
      <c r="K21" s="1802"/>
      <c r="L21" s="1802"/>
      <c r="M21" s="1803"/>
      <c r="N21" s="1801"/>
      <c r="O21" s="1802"/>
      <c r="P21" s="1802"/>
      <c r="Q21" s="1803"/>
      <c r="R21" s="701"/>
      <c r="S21" s="701"/>
      <c r="T21" s="701"/>
      <c r="U21" s="702"/>
      <c r="V21" s="1802"/>
      <c r="W21" s="1802"/>
      <c r="X21" s="1802"/>
      <c r="Y21" s="1803"/>
      <c r="Z21" s="696"/>
    </row>
    <row r="22" spans="1:26">
      <c r="A22" s="1809"/>
      <c r="B22" s="1810"/>
      <c r="C22" s="1810"/>
      <c r="D22" s="1810"/>
      <c r="E22" s="1810"/>
      <c r="F22" s="1786"/>
      <c r="G22" s="1787"/>
      <c r="H22" s="1788"/>
      <c r="I22" s="695"/>
      <c r="J22" s="1804"/>
      <c r="K22" s="1805"/>
      <c r="L22" s="1805"/>
      <c r="M22" s="1806"/>
      <c r="N22" s="1804"/>
      <c r="O22" s="1805"/>
      <c r="P22" s="1805"/>
      <c r="Q22" s="1806"/>
      <c r="R22" s="701"/>
      <c r="S22" s="701"/>
      <c r="T22" s="701"/>
      <c r="U22" s="702"/>
      <c r="V22" s="1805"/>
      <c r="W22" s="1805"/>
      <c r="X22" s="1805"/>
      <c r="Y22" s="1806"/>
      <c r="Z22" s="696"/>
    </row>
    <row r="23" spans="1:26" ht="7.5" customHeight="1">
      <c r="A23" s="1811"/>
      <c r="B23" s="1812"/>
      <c r="C23" s="1812"/>
      <c r="D23" s="1812"/>
      <c r="E23" s="1812"/>
      <c r="F23" s="1789"/>
      <c r="G23" s="1790"/>
      <c r="H23" s="1791"/>
      <c r="I23" s="697"/>
      <c r="J23" s="697"/>
      <c r="K23" s="697"/>
      <c r="L23" s="697"/>
      <c r="M23" s="697"/>
      <c r="N23" s="697"/>
      <c r="O23" s="697"/>
      <c r="P23" s="697"/>
      <c r="Q23" s="697"/>
      <c r="R23" s="697"/>
      <c r="S23" s="697"/>
      <c r="T23" s="697"/>
      <c r="U23" s="697"/>
      <c r="V23" s="697"/>
      <c r="W23" s="697"/>
      <c r="X23" s="697"/>
      <c r="Y23" s="697"/>
      <c r="Z23" s="698"/>
    </row>
    <row r="24" spans="1:26" ht="6" customHeight="1"/>
    <row r="25" spans="1:26">
      <c r="A25" s="682" t="s">
        <v>1320</v>
      </c>
      <c r="N25" s="682" t="s">
        <v>55</v>
      </c>
    </row>
    <row r="26" spans="1:26" ht="6" customHeight="1"/>
    <row r="27" spans="1:26" ht="24" customHeight="1">
      <c r="A27" s="1773" t="s">
        <v>1321</v>
      </c>
      <c r="B27" s="1774"/>
      <c r="C27" s="1774"/>
      <c r="D27" s="1774"/>
      <c r="E27" s="1774"/>
      <c r="F27" s="1775"/>
      <c r="G27" s="703" t="s">
        <v>1323</v>
      </c>
      <c r="H27" s="704"/>
      <c r="I27" s="705" t="s">
        <v>1325</v>
      </c>
      <c r="J27" s="704"/>
      <c r="K27" s="704" t="s">
        <v>1326</v>
      </c>
      <c r="L27" s="706" t="s">
        <v>1323</v>
      </c>
      <c r="M27" s="704"/>
      <c r="N27" s="705" t="s">
        <v>1325</v>
      </c>
      <c r="O27" s="704"/>
      <c r="P27" s="704" t="s">
        <v>1327</v>
      </c>
      <c r="Q27" s="704" t="s">
        <v>1329</v>
      </c>
      <c r="R27" s="704"/>
      <c r="S27" s="707"/>
      <c r="T27" s="1827" t="s">
        <v>1330</v>
      </c>
      <c r="U27" s="1828"/>
      <c r="V27" s="1828"/>
      <c r="W27" s="1828"/>
      <c r="X27" s="1828"/>
      <c r="Y27" s="1828"/>
      <c r="Z27" s="1828"/>
    </row>
    <row r="28" spans="1:26">
      <c r="B28" s="682" t="s">
        <v>1331</v>
      </c>
    </row>
    <row r="29" spans="1:26">
      <c r="B29" s="1829" t="s">
        <v>1332</v>
      </c>
      <c r="C29" s="1826"/>
      <c r="D29" s="1829" t="s">
        <v>1333</v>
      </c>
      <c r="E29" s="1829"/>
      <c r="F29" s="1829"/>
      <c r="G29" s="1829"/>
      <c r="H29" s="1829"/>
      <c r="I29" s="1829"/>
      <c r="J29" s="1829"/>
      <c r="K29" s="1829"/>
      <c r="L29" s="1829"/>
      <c r="M29" s="1829"/>
      <c r="N29" s="1829" t="s">
        <v>1334</v>
      </c>
      <c r="O29" s="1829"/>
      <c r="P29" s="1829"/>
      <c r="Q29" s="1829"/>
      <c r="R29" s="1829"/>
      <c r="S29" s="1829" t="s">
        <v>1335</v>
      </c>
      <c r="T29" s="1829"/>
      <c r="U29" s="1829"/>
      <c r="V29" s="1829"/>
      <c r="W29" s="1829" t="s">
        <v>1336</v>
      </c>
      <c r="X29" s="1829"/>
      <c r="Y29" s="1829"/>
      <c r="Z29" s="1829"/>
    </row>
    <row r="30" spans="1:26" ht="27.4" customHeight="1">
      <c r="B30" s="1826"/>
      <c r="C30" s="1826"/>
      <c r="D30" s="1829"/>
      <c r="E30" s="1829"/>
      <c r="F30" s="1829"/>
      <c r="G30" s="1829"/>
      <c r="H30" s="1829"/>
      <c r="I30" s="1829"/>
      <c r="J30" s="1829"/>
      <c r="K30" s="1829"/>
      <c r="L30" s="1829"/>
      <c r="M30" s="1829"/>
      <c r="N30" s="1829"/>
      <c r="O30" s="1829"/>
      <c r="P30" s="1829"/>
      <c r="Q30" s="1829"/>
      <c r="R30" s="1829"/>
      <c r="S30" s="1829"/>
      <c r="T30" s="1829"/>
      <c r="U30" s="1829"/>
      <c r="V30" s="1829"/>
      <c r="W30" s="1829"/>
      <c r="X30" s="1829"/>
      <c r="Y30" s="1829"/>
      <c r="Z30" s="1829"/>
    </row>
    <row r="31" spans="1:26" ht="15.4" customHeight="1">
      <c r="B31" s="1826"/>
      <c r="C31" s="1826"/>
      <c r="D31" s="708" t="s">
        <v>1323</v>
      </c>
      <c r="E31" s="709"/>
      <c r="F31" s="710" t="s">
        <v>1325</v>
      </c>
      <c r="G31" s="709"/>
      <c r="H31" s="709" t="s">
        <v>1326</v>
      </c>
      <c r="I31" s="711" t="s">
        <v>1323</v>
      </c>
      <c r="J31" s="709"/>
      <c r="K31" s="710" t="s">
        <v>1325</v>
      </c>
      <c r="L31" s="709"/>
      <c r="M31" s="712" t="s">
        <v>1338</v>
      </c>
      <c r="N31" s="1773"/>
      <c r="O31" s="1774"/>
      <c r="P31" s="1774"/>
      <c r="Q31" s="1774"/>
      <c r="R31" s="712" t="s">
        <v>1339</v>
      </c>
      <c r="S31" s="1773"/>
      <c r="T31" s="1774"/>
      <c r="U31" s="1774"/>
      <c r="V31" s="712" t="s">
        <v>762</v>
      </c>
      <c r="W31" s="1773">
        <f>+N31*S31</f>
        <v>0</v>
      </c>
      <c r="X31" s="1774"/>
      <c r="Y31" s="1774"/>
      <c r="Z31" s="712" t="s">
        <v>1339</v>
      </c>
    </row>
    <row r="32" spans="1:26" ht="15.4" customHeight="1">
      <c r="B32" s="1826"/>
      <c r="C32" s="1826"/>
      <c r="D32" s="708" t="s">
        <v>1323</v>
      </c>
      <c r="E32" s="709"/>
      <c r="F32" s="710" t="s">
        <v>1325</v>
      </c>
      <c r="G32" s="709"/>
      <c r="H32" s="709" t="s">
        <v>1326</v>
      </c>
      <c r="I32" s="711" t="s">
        <v>1323</v>
      </c>
      <c r="J32" s="709"/>
      <c r="K32" s="710" t="s">
        <v>1325</v>
      </c>
      <c r="L32" s="709"/>
      <c r="M32" s="712" t="s">
        <v>1338</v>
      </c>
      <c r="N32" s="1773"/>
      <c r="O32" s="1774"/>
      <c r="P32" s="1774"/>
      <c r="Q32" s="1774"/>
      <c r="R32" s="712" t="s">
        <v>1339</v>
      </c>
      <c r="S32" s="1773"/>
      <c r="T32" s="1774"/>
      <c r="U32" s="1774"/>
      <c r="V32" s="712" t="s">
        <v>762</v>
      </c>
      <c r="W32" s="1773">
        <f t="shared" ref="W32:W37" si="0">+N32*S32</f>
        <v>0</v>
      </c>
      <c r="X32" s="1774"/>
      <c r="Y32" s="1774"/>
      <c r="Z32" s="712" t="s">
        <v>1339</v>
      </c>
    </row>
    <row r="33" spans="1:51" ht="15.4" customHeight="1">
      <c r="B33" s="1826"/>
      <c r="C33" s="1826"/>
      <c r="D33" s="708" t="s">
        <v>1323</v>
      </c>
      <c r="E33" s="709"/>
      <c r="F33" s="710" t="s">
        <v>1325</v>
      </c>
      <c r="G33" s="709"/>
      <c r="H33" s="709" t="s">
        <v>1326</v>
      </c>
      <c r="I33" s="711" t="s">
        <v>1323</v>
      </c>
      <c r="J33" s="709"/>
      <c r="K33" s="710" t="s">
        <v>1325</v>
      </c>
      <c r="L33" s="709"/>
      <c r="M33" s="712" t="s">
        <v>1338</v>
      </c>
      <c r="N33" s="1773"/>
      <c r="O33" s="1774"/>
      <c r="P33" s="1774"/>
      <c r="Q33" s="1774"/>
      <c r="R33" s="712" t="s">
        <v>1339</v>
      </c>
      <c r="S33" s="1773"/>
      <c r="T33" s="1774"/>
      <c r="U33" s="1774"/>
      <c r="V33" s="712" t="s">
        <v>762</v>
      </c>
      <c r="W33" s="1773">
        <f t="shared" si="0"/>
        <v>0</v>
      </c>
      <c r="X33" s="1774"/>
      <c r="Y33" s="1774"/>
      <c r="Z33" s="712" t="s">
        <v>1339</v>
      </c>
    </row>
    <row r="34" spans="1:51" ht="15.4" customHeight="1">
      <c r="B34" s="1826"/>
      <c r="C34" s="1826"/>
      <c r="D34" s="708" t="s">
        <v>1323</v>
      </c>
      <c r="E34" s="709"/>
      <c r="F34" s="710" t="s">
        <v>1325</v>
      </c>
      <c r="G34" s="709"/>
      <c r="H34" s="709" t="s">
        <v>1326</v>
      </c>
      <c r="I34" s="711" t="s">
        <v>1323</v>
      </c>
      <c r="J34" s="709"/>
      <c r="K34" s="710" t="s">
        <v>1325</v>
      </c>
      <c r="L34" s="709"/>
      <c r="M34" s="712" t="s">
        <v>1338</v>
      </c>
      <c r="N34" s="1773"/>
      <c r="O34" s="1774"/>
      <c r="P34" s="1774"/>
      <c r="Q34" s="1774"/>
      <c r="R34" s="712" t="s">
        <v>1339</v>
      </c>
      <c r="S34" s="1773"/>
      <c r="T34" s="1774"/>
      <c r="U34" s="1774"/>
      <c r="V34" s="712" t="s">
        <v>762</v>
      </c>
      <c r="W34" s="1773">
        <f t="shared" si="0"/>
        <v>0</v>
      </c>
      <c r="X34" s="1774"/>
      <c r="Y34" s="1774"/>
      <c r="Z34" s="712" t="s">
        <v>1339</v>
      </c>
    </row>
    <row r="35" spans="1:51" ht="15.4" customHeight="1">
      <c r="B35" s="1826"/>
      <c r="C35" s="1826"/>
      <c r="D35" s="708" t="s">
        <v>1323</v>
      </c>
      <c r="E35" s="709"/>
      <c r="F35" s="710" t="s">
        <v>1325</v>
      </c>
      <c r="G35" s="709"/>
      <c r="H35" s="709" t="s">
        <v>1326</v>
      </c>
      <c r="I35" s="711" t="s">
        <v>1323</v>
      </c>
      <c r="J35" s="709"/>
      <c r="K35" s="710" t="s">
        <v>1325</v>
      </c>
      <c r="L35" s="709"/>
      <c r="M35" s="712" t="s">
        <v>1338</v>
      </c>
      <c r="N35" s="1773"/>
      <c r="O35" s="1774"/>
      <c r="P35" s="1774"/>
      <c r="Q35" s="1774"/>
      <c r="R35" s="712" t="s">
        <v>1339</v>
      </c>
      <c r="S35" s="1773"/>
      <c r="T35" s="1774"/>
      <c r="U35" s="1774"/>
      <c r="V35" s="712" t="s">
        <v>762</v>
      </c>
      <c r="W35" s="1773">
        <f t="shared" si="0"/>
        <v>0</v>
      </c>
      <c r="X35" s="1774"/>
      <c r="Y35" s="1774"/>
      <c r="Z35" s="712" t="s">
        <v>1339</v>
      </c>
    </row>
    <row r="36" spans="1:51" ht="15.4" customHeight="1">
      <c r="B36" s="1826"/>
      <c r="C36" s="1826"/>
      <c r="D36" s="708" t="s">
        <v>1323</v>
      </c>
      <c r="E36" s="709"/>
      <c r="F36" s="710" t="s">
        <v>1325</v>
      </c>
      <c r="G36" s="709"/>
      <c r="H36" s="709" t="s">
        <v>1326</v>
      </c>
      <c r="I36" s="711" t="s">
        <v>1323</v>
      </c>
      <c r="J36" s="709"/>
      <c r="K36" s="710" t="s">
        <v>1325</v>
      </c>
      <c r="L36" s="709"/>
      <c r="M36" s="712" t="s">
        <v>1338</v>
      </c>
      <c r="N36" s="1773"/>
      <c r="O36" s="1774"/>
      <c r="P36" s="1774"/>
      <c r="Q36" s="1774"/>
      <c r="R36" s="712" t="s">
        <v>1339</v>
      </c>
      <c r="S36" s="1773"/>
      <c r="T36" s="1774"/>
      <c r="U36" s="1774"/>
      <c r="V36" s="712" t="s">
        <v>762</v>
      </c>
      <c r="W36" s="1773">
        <f t="shared" si="0"/>
        <v>0</v>
      </c>
      <c r="X36" s="1774"/>
      <c r="Y36" s="1774"/>
      <c r="Z36" s="712" t="s">
        <v>1339</v>
      </c>
    </row>
    <row r="37" spans="1:51" ht="15.4" customHeight="1">
      <c r="B37" s="1826"/>
      <c r="C37" s="1826"/>
      <c r="D37" s="708" t="s">
        <v>1323</v>
      </c>
      <c r="E37" s="709"/>
      <c r="F37" s="710" t="s">
        <v>1325</v>
      </c>
      <c r="G37" s="709"/>
      <c r="H37" s="709" t="s">
        <v>1326</v>
      </c>
      <c r="I37" s="711" t="s">
        <v>1323</v>
      </c>
      <c r="J37" s="709"/>
      <c r="K37" s="710" t="s">
        <v>1325</v>
      </c>
      <c r="L37" s="709"/>
      <c r="M37" s="712" t="s">
        <v>1338</v>
      </c>
      <c r="N37" s="1773"/>
      <c r="O37" s="1774"/>
      <c r="P37" s="1774"/>
      <c r="Q37" s="1774"/>
      <c r="R37" s="712" t="s">
        <v>1339</v>
      </c>
      <c r="S37" s="1773"/>
      <c r="T37" s="1774"/>
      <c r="U37" s="1774"/>
      <c r="V37" s="712" t="s">
        <v>762</v>
      </c>
      <c r="W37" s="1773">
        <f t="shared" si="0"/>
        <v>0</v>
      </c>
      <c r="X37" s="1774"/>
      <c r="Y37" s="1774"/>
      <c r="Z37" s="712" t="s">
        <v>1339</v>
      </c>
    </row>
    <row r="38" spans="1:51">
      <c r="B38" s="713"/>
      <c r="C38" s="713"/>
      <c r="D38" s="714"/>
      <c r="E38" s="715"/>
      <c r="F38" s="713"/>
      <c r="G38" s="715"/>
      <c r="H38" s="715"/>
      <c r="I38" s="714"/>
      <c r="J38" s="715"/>
      <c r="K38" s="713"/>
      <c r="L38" s="715"/>
      <c r="M38" s="715"/>
      <c r="N38" s="713"/>
      <c r="O38" s="713"/>
      <c r="P38" s="713"/>
      <c r="Q38" s="713"/>
      <c r="R38" s="715"/>
      <c r="S38" s="1773" t="s">
        <v>1341</v>
      </c>
      <c r="T38" s="1774"/>
      <c r="U38" s="1774"/>
      <c r="V38" s="1775"/>
      <c r="W38" s="1773">
        <f>SUM(W31:Y37)</f>
        <v>0</v>
      </c>
      <c r="X38" s="1774"/>
      <c r="Y38" s="1774"/>
      <c r="Z38" s="712" t="s">
        <v>1339</v>
      </c>
    </row>
    <row r="39" spans="1:51" ht="7.5" customHeight="1">
      <c r="B39" s="713"/>
      <c r="C39" s="713"/>
      <c r="D39" s="714"/>
      <c r="E39" s="715"/>
      <c r="F39" s="713"/>
      <c r="G39" s="715"/>
      <c r="H39" s="715"/>
      <c r="I39" s="714"/>
      <c r="J39" s="715"/>
      <c r="K39" s="713"/>
      <c r="L39" s="715"/>
      <c r="M39" s="715"/>
      <c r="N39" s="713"/>
      <c r="O39" s="713"/>
      <c r="P39" s="713"/>
      <c r="Q39" s="713"/>
      <c r="R39" s="715"/>
      <c r="S39" s="713"/>
      <c r="T39" s="713"/>
      <c r="U39" s="713"/>
      <c r="V39" s="715"/>
      <c r="W39" s="713"/>
      <c r="X39" s="713"/>
      <c r="Y39" s="713"/>
      <c r="Z39" s="715"/>
    </row>
    <row r="40" spans="1:51" ht="14.25" thickBot="1">
      <c r="B40" s="716" t="s">
        <v>1342</v>
      </c>
      <c r="C40" s="713"/>
      <c r="D40" s="714"/>
      <c r="E40" s="715"/>
      <c r="F40" s="713"/>
      <c r="G40" s="715"/>
      <c r="H40" s="715"/>
      <c r="I40" s="714"/>
      <c r="J40" s="715"/>
      <c r="K40" s="713"/>
      <c r="L40" s="715"/>
      <c r="M40" s="715"/>
      <c r="N40" s="713"/>
      <c r="O40" s="713"/>
      <c r="P40" s="713"/>
      <c r="Q40" s="713"/>
      <c r="R40" s="715"/>
      <c r="S40" s="713"/>
      <c r="T40" s="713"/>
      <c r="U40" s="713"/>
      <c r="V40" s="715"/>
      <c r="W40" s="713"/>
      <c r="X40" s="713"/>
      <c r="Y40" s="713"/>
      <c r="Z40" s="715"/>
    </row>
    <row r="41" spans="1:51" ht="16.5" customHeight="1" thickBot="1">
      <c r="C41" s="1773">
        <f>+W38</f>
        <v>0</v>
      </c>
      <c r="D41" s="1774"/>
      <c r="E41" s="1774"/>
      <c r="F41" s="712" t="s">
        <v>1339</v>
      </c>
      <c r="G41" s="1817" t="s">
        <v>1343</v>
      </c>
      <c r="H41" s="1818"/>
      <c r="I41" s="1773"/>
      <c r="J41" s="1774"/>
      <c r="K41" s="1774"/>
      <c r="L41" s="712" t="s">
        <v>762</v>
      </c>
      <c r="M41" s="1817" t="s">
        <v>1344</v>
      </c>
      <c r="N41" s="1818"/>
      <c r="O41" s="1818"/>
      <c r="P41" s="1818"/>
      <c r="Q41" s="1830" t="e">
        <f>+C41/(I41*16)</f>
        <v>#DIV/0!</v>
      </c>
      <c r="R41" s="1831"/>
      <c r="S41" s="1831"/>
      <c r="T41" s="1832"/>
      <c r="U41" s="699"/>
      <c r="AU41" s="715"/>
      <c r="AV41" s="713"/>
      <c r="AW41" s="713"/>
      <c r="AX41" s="713"/>
      <c r="AY41" s="715"/>
    </row>
    <row r="42" spans="1:51" s="717" customFormat="1" ht="11.25">
      <c r="B42" s="718"/>
      <c r="C42" s="717" t="s">
        <v>1345</v>
      </c>
      <c r="I42" s="717" t="s">
        <v>1346</v>
      </c>
      <c r="Q42" s="717" t="s">
        <v>1347</v>
      </c>
      <c r="Z42" s="719"/>
    </row>
    <row r="44" spans="1:51">
      <c r="A44" s="682" t="s">
        <v>1348</v>
      </c>
    </row>
    <row r="45" spans="1:51" ht="5.25" customHeight="1"/>
    <row r="46" spans="1:51" ht="24" customHeight="1">
      <c r="A46" s="1773" t="s">
        <v>1321</v>
      </c>
      <c r="B46" s="1774"/>
      <c r="C46" s="1774"/>
      <c r="D46" s="1774"/>
      <c r="E46" s="1774"/>
      <c r="F46" s="1775"/>
      <c r="G46" s="703" t="s">
        <v>1323</v>
      </c>
      <c r="H46" s="704"/>
      <c r="I46" s="705" t="s">
        <v>1325</v>
      </c>
      <c r="J46" s="704"/>
      <c r="K46" s="704" t="s">
        <v>1326</v>
      </c>
      <c r="L46" s="706" t="s">
        <v>1323</v>
      </c>
      <c r="M46" s="704"/>
      <c r="N46" s="705" t="s">
        <v>1325</v>
      </c>
      <c r="O46" s="704"/>
      <c r="P46" s="704" t="s">
        <v>1327</v>
      </c>
      <c r="Q46" s="704" t="s">
        <v>1329</v>
      </c>
      <c r="R46" s="704"/>
      <c r="S46" s="707"/>
      <c r="T46" s="1827" t="s">
        <v>1330</v>
      </c>
      <c r="U46" s="1828"/>
      <c r="V46" s="1828"/>
      <c r="W46" s="1828"/>
      <c r="X46" s="1828"/>
      <c r="Y46" s="1828"/>
      <c r="Z46" s="1828"/>
    </row>
    <row r="47" spans="1:51">
      <c r="B47" s="682" t="s">
        <v>1331</v>
      </c>
    </row>
    <row r="48" spans="1:51">
      <c r="B48" s="1829" t="s">
        <v>1332</v>
      </c>
      <c r="C48" s="1826"/>
      <c r="D48" s="1829" t="s">
        <v>1333</v>
      </c>
      <c r="E48" s="1829"/>
      <c r="F48" s="1829"/>
      <c r="G48" s="1829"/>
      <c r="H48" s="1829"/>
      <c r="I48" s="1829"/>
      <c r="J48" s="1829"/>
      <c r="K48" s="1829"/>
      <c r="L48" s="1829"/>
      <c r="M48" s="1829"/>
      <c r="N48" s="1829" t="s">
        <v>1334</v>
      </c>
      <c r="O48" s="1829"/>
      <c r="P48" s="1829"/>
      <c r="Q48" s="1829"/>
      <c r="R48" s="1829"/>
      <c r="S48" s="1829" t="s">
        <v>1335</v>
      </c>
      <c r="T48" s="1829"/>
      <c r="U48" s="1829"/>
      <c r="V48" s="1829"/>
      <c r="W48" s="1829" t="s">
        <v>1336</v>
      </c>
      <c r="X48" s="1829"/>
      <c r="Y48" s="1829"/>
      <c r="Z48" s="1829"/>
    </row>
    <row r="49" spans="1:51" ht="24.75" customHeight="1">
      <c r="B49" s="1826"/>
      <c r="C49" s="1826"/>
      <c r="D49" s="1829"/>
      <c r="E49" s="1829"/>
      <c r="F49" s="1829"/>
      <c r="G49" s="1829"/>
      <c r="H49" s="1829"/>
      <c r="I49" s="1829"/>
      <c r="J49" s="1829"/>
      <c r="K49" s="1829"/>
      <c r="L49" s="1829"/>
      <c r="M49" s="1829"/>
      <c r="N49" s="1829"/>
      <c r="O49" s="1829"/>
      <c r="P49" s="1829"/>
      <c r="Q49" s="1829"/>
      <c r="R49" s="1829"/>
      <c r="S49" s="1829"/>
      <c r="T49" s="1829"/>
      <c r="U49" s="1829"/>
      <c r="V49" s="1829"/>
      <c r="W49" s="1829"/>
      <c r="X49" s="1829"/>
      <c r="Y49" s="1829"/>
      <c r="Z49" s="1829"/>
    </row>
    <row r="50" spans="1:51" ht="15.4" customHeight="1">
      <c r="B50" s="1826"/>
      <c r="C50" s="1826"/>
      <c r="D50" s="708" t="s">
        <v>1323</v>
      </c>
      <c r="E50" s="709"/>
      <c r="F50" s="710" t="s">
        <v>1325</v>
      </c>
      <c r="G50" s="709"/>
      <c r="H50" s="709" t="s">
        <v>1326</v>
      </c>
      <c r="I50" s="711" t="s">
        <v>1323</v>
      </c>
      <c r="J50" s="709"/>
      <c r="K50" s="710" t="s">
        <v>1325</v>
      </c>
      <c r="L50" s="709"/>
      <c r="M50" s="712" t="s">
        <v>1338</v>
      </c>
      <c r="N50" s="1773"/>
      <c r="O50" s="1774"/>
      <c r="P50" s="1774"/>
      <c r="Q50" s="1774"/>
      <c r="R50" s="712" t="s">
        <v>1339</v>
      </c>
      <c r="S50" s="1773"/>
      <c r="T50" s="1774"/>
      <c r="U50" s="1774"/>
      <c r="V50" s="712" t="s">
        <v>762</v>
      </c>
      <c r="W50" s="1773">
        <f>+N50*S50</f>
        <v>0</v>
      </c>
      <c r="X50" s="1774"/>
      <c r="Y50" s="1774"/>
      <c r="Z50" s="712" t="s">
        <v>1339</v>
      </c>
    </row>
    <row r="51" spans="1:51" ht="15.4" customHeight="1">
      <c r="B51" s="1826"/>
      <c r="C51" s="1826"/>
      <c r="D51" s="708" t="s">
        <v>1323</v>
      </c>
      <c r="E51" s="709"/>
      <c r="F51" s="710" t="s">
        <v>1325</v>
      </c>
      <c r="G51" s="709"/>
      <c r="H51" s="709" t="s">
        <v>1326</v>
      </c>
      <c r="I51" s="711" t="s">
        <v>1323</v>
      </c>
      <c r="J51" s="709"/>
      <c r="K51" s="710" t="s">
        <v>1325</v>
      </c>
      <c r="L51" s="709"/>
      <c r="M51" s="712" t="s">
        <v>1338</v>
      </c>
      <c r="N51" s="1773"/>
      <c r="O51" s="1774"/>
      <c r="P51" s="1774"/>
      <c r="Q51" s="1774"/>
      <c r="R51" s="712" t="s">
        <v>1339</v>
      </c>
      <c r="S51" s="1773"/>
      <c r="T51" s="1774"/>
      <c r="U51" s="1774"/>
      <c r="V51" s="712" t="s">
        <v>762</v>
      </c>
      <c r="W51" s="1773">
        <f t="shared" ref="W51:W56" si="1">+N51*S51</f>
        <v>0</v>
      </c>
      <c r="X51" s="1774"/>
      <c r="Y51" s="1774"/>
      <c r="Z51" s="712" t="s">
        <v>1339</v>
      </c>
    </row>
    <row r="52" spans="1:51" ht="15.4" customHeight="1">
      <c r="B52" s="1826"/>
      <c r="C52" s="1826"/>
      <c r="D52" s="708" t="s">
        <v>1323</v>
      </c>
      <c r="E52" s="709"/>
      <c r="F52" s="710" t="s">
        <v>1325</v>
      </c>
      <c r="G52" s="709"/>
      <c r="H52" s="709" t="s">
        <v>1326</v>
      </c>
      <c r="I52" s="711" t="s">
        <v>1323</v>
      </c>
      <c r="J52" s="709"/>
      <c r="K52" s="710" t="s">
        <v>1325</v>
      </c>
      <c r="L52" s="709"/>
      <c r="M52" s="712" t="s">
        <v>1338</v>
      </c>
      <c r="N52" s="1773"/>
      <c r="O52" s="1774"/>
      <c r="P52" s="1774"/>
      <c r="Q52" s="1774"/>
      <c r="R52" s="712" t="s">
        <v>1339</v>
      </c>
      <c r="S52" s="1773"/>
      <c r="T52" s="1774"/>
      <c r="U52" s="1774"/>
      <c r="V52" s="712" t="s">
        <v>762</v>
      </c>
      <c r="W52" s="1773">
        <f t="shared" si="1"/>
        <v>0</v>
      </c>
      <c r="X52" s="1774"/>
      <c r="Y52" s="1774"/>
      <c r="Z52" s="712" t="s">
        <v>1339</v>
      </c>
    </row>
    <row r="53" spans="1:51" ht="15.4" customHeight="1">
      <c r="B53" s="1826"/>
      <c r="C53" s="1826"/>
      <c r="D53" s="708" t="s">
        <v>1323</v>
      </c>
      <c r="E53" s="709"/>
      <c r="F53" s="710" t="s">
        <v>1325</v>
      </c>
      <c r="G53" s="709"/>
      <c r="H53" s="709" t="s">
        <v>1326</v>
      </c>
      <c r="I53" s="711" t="s">
        <v>1323</v>
      </c>
      <c r="J53" s="709"/>
      <c r="K53" s="710" t="s">
        <v>1325</v>
      </c>
      <c r="L53" s="709"/>
      <c r="M53" s="712" t="s">
        <v>1338</v>
      </c>
      <c r="N53" s="1773"/>
      <c r="O53" s="1774"/>
      <c r="P53" s="1774"/>
      <c r="Q53" s="1774"/>
      <c r="R53" s="712" t="s">
        <v>1339</v>
      </c>
      <c r="S53" s="1773"/>
      <c r="T53" s="1774"/>
      <c r="U53" s="1774"/>
      <c r="V53" s="712" t="s">
        <v>762</v>
      </c>
      <c r="W53" s="1773">
        <f t="shared" si="1"/>
        <v>0</v>
      </c>
      <c r="X53" s="1774"/>
      <c r="Y53" s="1774"/>
      <c r="Z53" s="712" t="s">
        <v>1339</v>
      </c>
    </row>
    <row r="54" spans="1:51" ht="15.4" customHeight="1">
      <c r="B54" s="1826"/>
      <c r="C54" s="1826"/>
      <c r="D54" s="708" t="s">
        <v>1323</v>
      </c>
      <c r="E54" s="709"/>
      <c r="F54" s="710" t="s">
        <v>1325</v>
      </c>
      <c r="G54" s="709"/>
      <c r="H54" s="709" t="s">
        <v>1326</v>
      </c>
      <c r="I54" s="711" t="s">
        <v>1323</v>
      </c>
      <c r="J54" s="709"/>
      <c r="K54" s="710" t="s">
        <v>1325</v>
      </c>
      <c r="L54" s="709"/>
      <c r="M54" s="712" t="s">
        <v>1338</v>
      </c>
      <c r="N54" s="1773"/>
      <c r="O54" s="1774"/>
      <c r="P54" s="1774"/>
      <c r="Q54" s="1774"/>
      <c r="R54" s="712" t="s">
        <v>1339</v>
      </c>
      <c r="S54" s="1773"/>
      <c r="T54" s="1774"/>
      <c r="U54" s="1774"/>
      <c r="V54" s="712" t="s">
        <v>762</v>
      </c>
      <c r="W54" s="1773">
        <f t="shared" si="1"/>
        <v>0</v>
      </c>
      <c r="X54" s="1774"/>
      <c r="Y54" s="1774"/>
      <c r="Z54" s="712" t="s">
        <v>1339</v>
      </c>
    </row>
    <row r="55" spans="1:51" ht="15.4" customHeight="1">
      <c r="B55" s="1826"/>
      <c r="C55" s="1826"/>
      <c r="D55" s="708" t="s">
        <v>1323</v>
      </c>
      <c r="E55" s="709"/>
      <c r="F55" s="710" t="s">
        <v>1325</v>
      </c>
      <c r="G55" s="709"/>
      <c r="H55" s="709" t="s">
        <v>1326</v>
      </c>
      <c r="I55" s="711" t="s">
        <v>1323</v>
      </c>
      <c r="J55" s="709"/>
      <c r="K55" s="710" t="s">
        <v>1325</v>
      </c>
      <c r="L55" s="709"/>
      <c r="M55" s="712" t="s">
        <v>1338</v>
      </c>
      <c r="N55" s="1773"/>
      <c r="O55" s="1774"/>
      <c r="P55" s="1774"/>
      <c r="Q55" s="1774"/>
      <c r="R55" s="712" t="s">
        <v>1339</v>
      </c>
      <c r="S55" s="1773"/>
      <c r="T55" s="1774"/>
      <c r="U55" s="1774"/>
      <c r="V55" s="712" t="s">
        <v>762</v>
      </c>
      <c r="W55" s="1773">
        <f t="shared" si="1"/>
        <v>0</v>
      </c>
      <c r="X55" s="1774"/>
      <c r="Y55" s="1774"/>
      <c r="Z55" s="712" t="s">
        <v>1339</v>
      </c>
    </row>
    <row r="56" spans="1:51" ht="15.4" customHeight="1">
      <c r="B56" s="1826"/>
      <c r="C56" s="1826"/>
      <c r="D56" s="708" t="s">
        <v>1323</v>
      </c>
      <c r="E56" s="709"/>
      <c r="F56" s="710" t="s">
        <v>1325</v>
      </c>
      <c r="G56" s="709"/>
      <c r="H56" s="709" t="s">
        <v>1326</v>
      </c>
      <c r="I56" s="711" t="s">
        <v>1323</v>
      </c>
      <c r="J56" s="709"/>
      <c r="K56" s="710" t="s">
        <v>1325</v>
      </c>
      <c r="L56" s="709"/>
      <c r="M56" s="712" t="s">
        <v>1338</v>
      </c>
      <c r="N56" s="1773"/>
      <c r="O56" s="1774"/>
      <c r="P56" s="1774"/>
      <c r="Q56" s="1774"/>
      <c r="R56" s="712" t="s">
        <v>1339</v>
      </c>
      <c r="S56" s="1773"/>
      <c r="T56" s="1774"/>
      <c r="U56" s="1774"/>
      <c r="V56" s="712" t="s">
        <v>762</v>
      </c>
      <c r="W56" s="1773">
        <f t="shared" si="1"/>
        <v>0</v>
      </c>
      <c r="X56" s="1774"/>
      <c r="Y56" s="1774"/>
      <c r="Z56" s="712" t="s">
        <v>1339</v>
      </c>
    </row>
    <row r="57" spans="1:51">
      <c r="B57" s="713"/>
      <c r="C57" s="713"/>
      <c r="D57" s="714"/>
      <c r="E57" s="715"/>
      <c r="F57" s="713"/>
      <c r="G57" s="715"/>
      <c r="H57" s="715"/>
      <c r="I57" s="714"/>
      <c r="J57" s="715"/>
      <c r="K57" s="713"/>
      <c r="L57" s="715"/>
      <c r="M57" s="715"/>
      <c r="N57" s="713"/>
      <c r="O57" s="713"/>
      <c r="P57" s="713"/>
      <c r="Q57" s="713"/>
      <c r="R57" s="715"/>
      <c r="S57" s="1773" t="s">
        <v>1341</v>
      </c>
      <c r="T57" s="1774"/>
      <c r="U57" s="1774"/>
      <c r="V57" s="1775"/>
      <c r="W57" s="1773">
        <f>SUM(W50:Y56)</f>
        <v>0</v>
      </c>
      <c r="X57" s="1774"/>
      <c r="Y57" s="1774"/>
      <c r="Z57" s="712" t="s">
        <v>1339</v>
      </c>
    </row>
    <row r="58" spans="1:51" ht="7.5" customHeight="1">
      <c r="B58" s="713"/>
      <c r="C58" s="713"/>
      <c r="D58" s="714"/>
      <c r="E58" s="715"/>
      <c r="F58" s="713"/>
      <c r="G58" s="715"/>
      <c r="H58" s="715"/>
      <c r="I58" s="714"/>
      <c r="J58" s="715"/>
      <c r="K58" s="713"/>
      <c r="L58" s="715"/>
      <c r="M58" s="715"/>
      <c r="N58" s="713"/>
      <c r="O58" s="713"/>
      <c r="P58" s="713"/>
      <c r="Q58" s="713"/>
      <c r="R58" s="715"/>
      <c r="S58" s="713"/>
      <c r="T58" s="713"/>
      <c r="U58" s="713"/>
      <c r="V58" s="715"/>
      <c r="W58" s="713"/>
      <c r="X58" s="713"/>
      <c r="Y58" s="713"/>
      <c r="Z58" s="715"/>
    </row>
    <row r="59" spans="1:51" ht="14.25" thickBot="1">
      <c r="B59" s="716" t="s">
        <v>1342</v>
      </c>
      <c r="C59" s="713"/>
      <c r="D59" s="714"/>
      <c r="E59" s="715"/>
      <c r="F59" s="713"/>
      <c r="G59" s="715"/>
      <c r="H59" s="715"/>
      <c r="I59" s="714"/>
      <c r="J59" s="715"/>
      <c r="K59" s="713"/>
      <c r="L59" s="715"/>
      <c r="M59" s="715"/>
      <c r="N59" s="713"/>
      <c r="O59" s="713"/>
      <c r="P59" s="713"/>
      <c r="Q59" s="713"/>
      <c r="R59" s="715"/>
      <c r="S59" s="713"/>
      <c r="T59" s="713"/>
      <c r="U59" s="713"/>
      <c r="V59" s="715"/>
      <c r="W59" s="713"/>
      <c r="X59" s="713"/>
      <c r="Y59" s="713"/>
      <c r="Z59" s="715"/>
    </row>
    <row r="60" spans="1:51" ht="16.5" customHeight="1" thickBot="1">
      <c r="C60" s="1773">
        <f>+W57</f>
        <v>0</v>
      </c>
      <c r="D60" s="1774"/>
      <c r="E60" s="1774"/>
      <c r="F60" s="712" t="s">
        <v>1339</v>
      </c>
      <c r="G60" s="1817" t="s">
        <v>1343</v>
      </c>
      <c r="H60" s="1818"/>
      <c r="I60" s="1773"/>
      <c r="J60" s="1774"/>
      <c r="K60" s="1774"/>
      <c r="L60" s="712" t="s">
        <v>762</v>
      </c>
      <c r="M60" s="1817" t="s">
        <v>1344</v>
      </c>
      <c r="N60" s="1818"/>
      <c r="O60" s="1818"/>
      <c r="P60" s="1818"/>
      <c r="Q60" s="1830" t="e">
        <f>+C60/(I60*16)</f>
        <v>#DIV/0!</v>
      </c>
      <c r="R60" s="1831"/>
      <c r="S60" s="1831"/>
      <c r="T60" s="1832"/>
      <c r="U60" s="699"/>
      <c r="AU60" s="715"/>
      <c r="AV60" s="713"/>
      <c r="AW60" s="713"/>
      <c r="AX60" s="713"/>
      <c r="AY60" s="715"/>
    </row>
    <row r="61" spans="1:51" s="717" customFormat="1" ht="11.25">
      <c r="B61" s="718"/>
      <c r="C61" s="717" t="s">
        <v>1345</v>
      </c>
      <c r="I61" s="717" t="s">
        <v>1346</v>
      </c>
      <c r="Q61" s="717" t="s">
        <v>1347</v>
      </c>
      <c r="Z61" s="719"/>
    </row>
    <row r="62" spans="1:51" s="720" customFormat="1" ht="6.75" customHeight="1"/>
    <row r="63" spans="1:51" s="717" customFormat="1" ht="13.5" customHeight="1">
      <c r="A63" s="717" t="s">
        <v>1349</v>
      </c>
    </row>
    <row r="64" spans="1:51" s="717" customFormat="1" ht="13.5" customHeight="1">
      <c r="A64" s="717">
        <v>1</v>
      </c>
      <c r="B64" s="1833" t="s">
        <v>1350</v>
      </c>
      <c r="C64" s="1833"/>
      <c r="D64" s="1833"/>
      <c r="E64" s="1833"/>
      <c r="F64" s="1833"/>
      <c r="G64" s="1833"/>
      <c r="H64" s="1833"/>
      <c r="I64" s="1833"/>
      <c r="J64" s="1833"/>
      <c r="K64" s="1833"/>
      <c r="L64" s="1833"/>
      <c r="M64" s="1833"/>
      <c r="N64" s="1833"/>
      <c r="O64" s="1833"/>
      <c r="P64" s="1833"/>
      <c r="Q64" s="1833"/>
      <c r="R64" s="1833"/>
      <c r="S64" s="1833"/>
      <c r="T64" s="1833"/>
      <c r="U64" s="1833"/>
      <c r="V64" s="1833"/>
      <c r="W64" s="1833"/>
      <c r="X64" s="1833"/>
      <c r="Y64" s="1833"/>
      <c r="Z64" s="1833"/>
    </row>
    <row r="65" spans="1:26" s="717" customFormat="1" ht="13.5" customHeight="1">
      <c r="B65" s="1833"/>
      <c r="C65" s="1833"/>
      <c r="D65" s="1833"/>
      <c r="E65" s="1833"/>
      <c r="F65" s="1833"/>
      <c r="G65" s="1833"/>
      <c r="H65" s="1833"/>
      <c r="I65" s="1833"/>
      <c r="J65" s="1833"/>
      <c r="K65" s="1833"/>
      <c r="L65" s="1833"/>
      <c r="M65" s="1833"/>
      <c r="N65" s="1833"/>
      <c r="O65" s="1833"/>
      <c r="P65" s="1833"/>
      <c r="Q65" s="1833"/>
      <c r="R65" s="1833"/>
      <c r="S65" s="1833"/>
      <c r="T65" s="1833"/>
      <c r="U65" s="1833"/>
      <c r="V65" s="1833"/>
      <c r="W65" s="1833"/>
      <c r="X65" s="1833"/>
      <c r="Y65" s="1833"/>
      <c r="Z65" s="1833"/>
    </row>
    <row r="66" spans="1:26" s="717" customFormat="1" ht="13.5" customHeight="1">
      <c r="A66" s="717">
        <v>2</v>
      </c>
      <c r="B66" s="1833" t="s">
        <v>1351</v>
      </c>
      <c r="C66" s="1833"/>
      <c r="D66" s="1833"/>
      <c r="E66" s="1833"/>
      <c r="F66" s="1833"/>
      <c r="G66" s="1833"/>
      <c r="H66" s="1833"/>
      <c r="I66" s="1833"/>
      <c r="J66" s="1833"/>
      <c r="K66" s="1833"/>
      <c r="L66" s="1833"/>
      <c r="M66" s="1833"/>
      <c r="N66" s="1833"/>
      <c r="O66" s="1833"/>
      <c r="P66" s="1833"/>
      <c r="Q66" s="1833"/>
      <c r="R66" s="1833"/>
      <c r="S66" s="1833"/>
      <c r="T66" s="1833"/>
      <c r="U66" s="1833"/>
      <c r="V66" s="1833"/>
      <c r="W66" s="1833"/>
      <c r="X66" s="1833"/>
      <c r="Y66" s="1833"/>
      <c r="Z66" s="1833"/>
    </row>
    <row r="67" spans="1:26" s="717" customFormat="1" ht="13.5" customHeight="1">
      <c r="B67" s="1833"/>
      <c r="C67" s="1833"/>
      <c r="D67" s="1833"/>
      <c r="E67" s="1833"/>
      <c r="F67" s="1833"/>
      <c r="G67" s="1833"/>
      <c r="H67" s="1833"/>
      <c r="I67" s="1833"/>
      <c r="J67" s="1833"/>
      <c r="K67" s="1833"/>
      <c r="L67" s="1833"/>
      <c r="M67" s="1833"/>
      <c r="N67" s="1833"/>
      <c r="O67" s="1833"/>
      <c r="P67" s="1833"/>
      <c r="Q67" s="1833"/>
      <c r="R67" s="1833"/>
      <c r="S67" s="1833"/>
      <c r="T67" s="1833"/>
      <c r="U67" s="1833"/>
      <c r="V67" s="1833"/>
      <c r="W67" s="1833"/>
      <c r="X67" s="1833"/>
      <c r="Y67" s="1833"/>
      <c r="Z67" s="1833"/>
    </row>
    <row r="68" spans="1:26" s="721" customFormat="1" ht="12.75" customHeight="1"/>
    <row r="69" spans="1:26" s="721" customFormat="1" ht="12.75" customHeight="1"/>
    <row r="70" spans="1:26" s="721" customFormat="1" ht="12.75" customHeight="1"/>
    <row r="71" spans="1:26" s="721" customFormat="1" ht="12.75" customHeight="1"/>
    <row r="72" spans="1:26" s="721" customFormat="1" ht="12.75" customHeight="1"/>
    <row r="73" spans="1:26" s="721" customFormat="1" ht="12.75" customHeight="1"/>
    <row r="74" spans="1:26" s="721" customFormat="1" ht="12.75" customHeight="1"/>
    <row r="75" spans="1:26" s="721" customFormat="1" ht="12.75" customHeight="1"/>
    <row r="76" spans="1:26" s="721" customFormat="1" ht="12.75" customHeight="1"/>
    <row r="77" spans="1:26" s="721" customFormat="1" ht="12.75" customHeight="1"/>
    <row r="78" spans="1:26" s="721" customFormat="1" ht="12.75" customHeight="1"/>
    <row r="79" spans="1:26" s="721" customFormat="1" ht="12.75" customHeight="1"/>
    <row r="80" spans="1:26" s="721" customFormat="1" ht="12.75" customHeight="1"/>
  </sheetData>
  <mergeCells count="110">
    <mergeCell ref="B64:Z65"/>
    <mergeCell ref="B66:Z67"/>
    <mergeCell ref="S57:V57"/>
    <mergeCell ref="W57:Y57"/>
    <mergeCell ref="C60:E60"/>
    <mergeCell ref="G60:H60"/>
    <mergeCell ref="I60:K60"/>
    <mergeCell ref="M60:P60"/>
    <mergeCell ref="Q60:T60"/>
    <mergeCell ref="B55:C55"/>
    <mergeCell ref="N55:Q55"/>
    <mergeCell ref="S55:U55"/>
    <mergeCell ref="W55:Y55"/>
    <mergeCell ref="B56:C56"/>
    <mergeCell ref="N56:Q56"/>
    <mergeCell ref="S56:U56"/>
    <mergeCell ref="W56:Y56"/>
    <mergeCell ref="B53:C53"/>
    <mergeCell ref="N53:Q53"/>
    <mergeCell ref="S53:U53"/>
    <mergeCell ref="W53:Y53"/>
    <mergeCell ref="B54:C54"/>
    <mergeCell ref="N54:Q54"/>
    <mergeCell ref="S54:U54"/>
    <mergeCell ref="W54:Y54"/>
    <mergeCell ref="B51:C51"/>
    <mergeCell ref="N51:Q51"/>
    <mergeCell ref="S51:U51"/>
    <mergeCell ref="W51:Y51"/>
    <mergeCell ref="B52:C52"/>
    <mergeCell ref="N52:Q52"/>
    <mergeCell ref="S52:U52"/>
    <mergeCell ref="W52:Y52"/>
    <mergeCell ref="B48:C49"/>
    <mergeCell ref="D48:M49"/>
    <mergeCell ref="N48:R49"/>
    <mergeCell ref="S48:V49"/>
    <mergeCell ref="W48:Z49"/>
    <mergeCell ref="B50:C50"/>
    <mergeCell ref="N50:Q50"/>
    <mergeCell ref="S50:U50"/>
    <mergeCell ref="W50:Y50"/>
    <mergeCell ref="C41:E41"/>
    <mergeCell ref="G41:H41"/>
    <mergeCell ref="I41:K41"/>
    <mergeCell ref="M41:P41"/>
    <mergeCell ref="Q41:T41"/>
    <mergeCell ref="A46:F46"/>
    <mergeCell ref="T46:Z46"/>
    <mergeCell ref="B37:C37"/>
    <mergeCell ref="N37:Q37"/>
    <mergeCell ref="S37:U37"/>
    <mergeCell ref="W37:Y37"/>
    <mergeCell ref="S38:V38"/>
    <mergeCell ref="W38:Y38"/>
    <mergeCell ref="B35:C35"/>
    <mergeCell ref="N35:Q35"/>
    <mergeCell ref="S35:U35"/>
    <mergeCell ref="W35:Y35"/>
    <mergeCell ref="B36:C36"/>
    <mergeCell ref="N36:Q36"/>
    <mergeCell ref="S36:U36"/>
    <mergeCell ref="W36:Y36"/>
    <mergeCell ref="B33:C33"/>
    <mergeCell ref="N33:Q33"/>
    <mergeCell ref="S33:U33"/>
    <mergeCell ref="W33:Y33"/>
    <mergeCell ref="B34:C34"/>
    <mergeCell ref="N34:Q34"/>
    <mergeCell ref="S34:U34"/>
    <mergeCell ref="W34:Y34"/>
    <mergeCell ref="B31:C31"/>
    <mergeCell ref="N31:Q31"/>
    <mergeCell ref="S31:U31"/>
    <mergeCell ref="W31:Y31"/>
    <mergeCell ref="B32:C32"/>
    <mergeCell ref="N32:Q32"/>
    <mergeCell ref="S32:U32"/>
    <mergeCell ref="W32:Y32"/>
    <mergeCell ref="A27:F27"/>
    <mergeCell ref="T27:Z27"/>
    <mergeCell ref="B29:C30"/>
    <mergeCell ref="D29:M30"/>
    <mergeCell ref="N29:R30"/>
    <mergeCell ref="S29:V30"/>
    <mergeCell ref="W29:Z30"/>
    <mergeCell ref="A3:Z3"/>
    <mergeCell ref="A5:D5"/>
    <mergeCell ref="E5:L5"/>
    <mergeCell ref="N5:R5"/>
    <mergeCell ref="S5:Z5"/>
    <mergeCell ref="A7:D8"/>
    <mergeCell ref="F17:H23"/>
    <mergeCell ref="J18:Q19"/>
    <mergeCell ref="V18:Y20"/>
    <mergeCell ref="J20:M20"/>
    <mergeCell ref="N20:Q20"/>
    <mergeCell ref="J21:M22"/>
    <mergeCell ref="N21:Q22"/>
    <mergeCell ref="V21:Y22"/>
    <mergeCell ref="A10:E23"/>
    <mergeCell ref="F10:H16"/>
    <mergeCell ref="J11:M13"/>
    <mergeCell ref="N11:Q13"/>
    <mergeCell ref="R11:U13"/>
    <mergeCell ref="V11:Y13"/>
    <mergeCell ref="J14:M15"/>
    <mergeCell ref="N14:Q15"/>
    <mergeCell ref="R14:U15"/>
    <mergeCell ref="V14:Y15"/>
  </mergeCells>
  <phoneticPr fontId="3"/>
  <printOptions horizontalCentered="1"/>
  <pageMargins left="0.39370078740157483" right="0.39370078740157483" top="0.78740157480314965" bottom="0" header="0.51181102362204722" footer="0.51181102362204722"/>
  <pageSetup paperSize="9" scale="86" orientation="portrait" blackAndWhite="1" r:id="rId1"/>
  <headerFooter alignWithMargins="0">
    <oddHeader>&amp;R&amp;"ＭＳ ゴシック,標準"&amp;10＜参考様式３＞</oddHead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indexed="51"/>
  </sheetPr>
  <dimension ref="A1:Y51"/>
  <sheetViews>
    <sheetView view="pageBreakPreview" zoomScale="60" zoomScaleNormal="100" workbookViewId="0">
      <selection activeCell="O58" sqref="O58"/>
    </sheetView>
  </sheetViews>
  <sheetFormatPr defaultRowHeight="13.5"/>
  <cols>
    <col min="1" max="28" width="3.625" style="726" customWidth="1"/>
    <col min="29" max="16384" width="9" style="726"/>
  </cols>
  <sheetData>
    <row r="1" spans="1:25" s="722" customFormat="1">
      <c r="Y1" s="723"/>
    </row>
    <row r="2" spans="1:25" s="722" customFormat="1">
      <c r="Y2" s="724"/>
    </row>
    <row r="3" spans="1:25" s="722" customFormat="1" ht="23.25" customHeight="1">
      <c r="A3" s="1838" t="s">
        <v>765</v>
      </c>
      <c r="B3" s="1839"/>
      <c r="C3" s="1839"/>
      <c r="D3" s="1839"/>
      <c r="E3" s="1835"/>
      <c r="F3" s="1836"/>
      <c r="G3" s="1836"/>
      <c r="H3" s="1836"/>
      <c r="I3" s="1836"/>
      <c r="J3" s="1836"/>
      <c r="K3" s="1837"/>
      <c r="L3" s="725"/>
      <c r="M3" s="1838" t="s">
        <v>1301</v>
      </c>
      <c r="N3" s="1839"/>
      <c r="O3" s="1839"/>
      <c r="P3" s="1839"/>
      <c r="Q3" s="1840"/>
      <c r="R3" s="1841"/>
      <c r="S3" s="1842"/>
      <c r="T3" s="1842"/>
      <c r="U3" s="1842"/>
      <c r="V3" s="1842"/>
      <c r="W3" s="1842"/>
      <c r="X3" s="1842"/>
      <c r="Y3" s="1843"/>
    </row>
    <row r="4" spans="1:25" s="722" customFormat="1"/>
    <row r="6" spans="1:25">
      <c r="A6" s="1844" t="s">
        <v>1352</v>
      </c>
      <c r="B6" s="1844"/>
      <c r="C6" s="1844"/>
      <c r="D6" s="1844"/>
      <c r="E6" s="1844"/>
      <c r="F6" s="1844"/>
      <c r="G6" s="1844"/>
      <c r="H6" s="1844"/>
      <c r="I6" s="1844"/>
      <c r="J6" s="1844"/>
      <c r="K6" s="1844"/>
      <c r="L6" s="1844"/>
      <c r="M6" s="1844"/>
      <c r="N6" s="1844"/>
      <c r="O6" s="1844"/>
      <c r="P6" s="1844"/>
      <c r="Q6" s="1844"/>
      <c r="R6" s="1844"/>
      <c r="S6" s="1844"/>
      <c r="T6" s="1844"/>
      <c r="U6" s="1844"/>
      <c r="V6" s="1844"/>
      <c r="W6" s="1844"/>
      <c r="X6" s="1844"/>
      <c r="Y6" s="1844"/>
    </row>
    <row r="8" spans="1:25">
      <c r="A8" s="726" t="s">
        <v>1353</v>
      </c>
    </row>
    <row r="9" spans="1:25" ht="7.5" customHeight="1"/>
    <row r="10" spans="1:25" ht="18" customHeight="1">
      <c r="B10" s="1834" t="s">
        <v>840</v>
      </c>
      <c r="C10" s="1834"/>
      <c r="D10" s="1834"/>
      <c r="E10" s="1834"/>
      <c r="F10" s="1834"/>
      <c r="G10" s="1834"/>
      <c r="H10" s="1834"/>
      <c r="I10" s="1834"/>
      <c r="J10" s="1834"/>
      <c r="K10" s="1834"/>
      <c r="L10" s="1834"/>
      <c r="M10" s="1834" t="s">
        <v>1354</v>
      </c>
      <c r="N10" s="1834"/>
      <c r="O10" s="1834"/>
      <c r="P10" s="1834"/>
      <c r="Q10" s="1834"/>
      <c r="R10" s="1835" t="s">
        <v>1355</v>
      </c>
      <c r="S10" s="1836"/>
      <c r="T10" s="1836"/>
      <c r="U10" s="1836"/>
      <c r="V10" s="1836"/>
      <c r="W10" s="1836"/>
      <c r="X10" s="1836"/>
      <c r="Y10" s="1837"/>
    </row>
    <row r="11" spans="1:25" ht="18" customHeight="1">
      <c r="B11" s="1845" t="s">
        <v>1356</v>
      </c>
      <c r="C11" s="1845"/>
      <c r="D11" s="1845"/>
      <c r="E11" s="1845"/>
      <c r="F11" s="1845"/>
      <c r="G11" s="1845"/>
      <c r="H11" s="1845"/>
      <c r="I11" s="1845"/>
      <c r="J11" s="1845"/>
      <c r="K11" s="1845"/>
      <c r="L11" s="1845"/>
      <c r="M11" s="1834"/>
      <c r="N11" s="1834"/>
      <c r="O11" s="1834"/>
      <c r="P11" s="1834"/>
      <c r="Q11" s="1834"/>
      <c r="R11" s="1835"/>
      <c r="S11" s="1836"/>
      <c r="T11" s="1836"/>
      <c r="U11" s="1836"/>
      <c r="V11" s="1836"/>
      <c r="W11" s="1836"/>
      <c r="X11" s="1836"/>
      <c r="Y11" s="1837"/>
    </row>
    <row r="12" spans="1:25" ht="18" customHeight="1">
      <c r="B12" s="1845" t="s">
        <v>1357</v>
      </c>
      <c r="C12" s="1845"/>
      <c r="D12" s="1845"/>
      <c r="E12" s="1845"/>
      <c r="F12" s="1845"/>
      <c r="G12" s="1845"/>
      <c r="H12" s="1845"/>
      <c r="I12" s="1845"/>
      <c r="J12" s="1845"/>
      <c r="K12" s="1845"/>
      <c r="L12" s="1845"/>
      <c r="M12" s="1834"/>
      <c r="N12" s="1834"/>
      <c r="O12" s="1834"/>
      <c r="P12" s="1834"/>
      <c r="Q12" s="1834"/>
      <c r="R12" s="1835"/>
      <c r="S12" s="1836"/>
      <c r="T12" s="1836"/>
      <c r="U12" s="1836"/>
      <c r="V12" s="1836"/>
      <c r="W12" s="1836"/>
      <c r="X12" s="1836"/>
      <c r="Y12" s="1837"/>
    </row>
    <row r="13" spans="1:25" ht="18" customHeight="1">
      <c r="B13" s="1845" t="s">
        <v>1358</v>
      </c>
      <c r="C13" s="1845"/>
      <c r="D13" s="1845"/>
      <c r="E13" s="1845"/>
      <c r="F13" s="1845"/>
      <c r="G13" s="1845"/>
      <c r="H13" s="1845"/>
      <c r="I13" s="1845"/>
      <c r="J13" s="1845"/>
      <c r="K13" s="1845"/>
      <c r="L13" s="1845"/>
      <c r="M13" s="1834"/>
      <c r="N13" s="1834"/>
      <c r="O13" s="1834"/>
      <c r="P13" s="1834"/>
      <c r="Q13" s="1834"/>
      <c r="R13" s="1835"/>
      <c r="S13" s="1836"/>
      <c r="T13" s="1836"/>
      <c r="U13" s="1836"/>
      <c r="V13" s="1836"/>
      <c r="W13" s="1836"/>
      <c r="X13" s="1836"/>
      <c r="Y13" s="1837"/>
    </row>
    <row r="14" spans="1:25" ht="18" customHeight="1">
      <c r="B14" s="1845" t="s">
        <v>1359</v>
      </c>
      <c r="C14" s="1845"/>
      <c r="D14" s="1845"/>
      <c r="E14" s="1845"/>
      <c r="F14" s="1845"/>
      <c r="G14" s="1845"/>
      <c r="H14" s="1845"/>
      <c r="I14" s="1845"/>
      <c r="J14" s="1845"/>
      <c r="K14" s="1845"/>
      <c r="L14" s="1845"/>
      <c r="M14" s="1834"/>
      <c r="N14" s="1834"/>
      <c r="O14" s="1834"/>
      <c r="P14" s="1834"/>
      <c r="Q14" s="1834"/>
      <c r="R14" s="1835"/>
      <c r="S14" s="1836"/>
      <c r="T14" s="1836"/>
      <c r="U14" s="1836"/>
      <c r="V14" s="1836"/>
      <c r="W14" s="1836"/>
      <c r="X14" s="1836"/>
      <c r="Y14" s="1837"/>
    </row>
    <row r="15" spans="1:25" ht="18" customHeight="1">
      <c r="B15" s="1845" t="s">
        <v>1360</v>
      </c>
      <c r="C15" s="1845"/>
      <c r="D15" s="1845"/>
      <c r="E15" s="1845"/>
      <c r="F15" s="1845"/>
      <c r="G15" s="1845"/>
      <c r="H15" s="1845"/>
      <c r="I15" s="1845"/>
      <c r="J15" s="1845"/>
      <c r="K15" s="1845"/>
      <c r="L15" s="1845"/>
      <c r="M15" s="1834"/>
      <c r="N15" s="1834"/>
      <c r="O15" s="1834"/>
      <c r="P15" s="1834"/>
      <c r="Q15" s="1834"/>
      <c r="R15" s="1835"/>
      <c r="S15" s="1836"/>
      <c r="T15" s="1836"/>
      <c r="U15" s="1836"/>
      <c r="V15" s="1836"/>
      <c r="W15" s="1836"/>
      <c r="X15" s="1836"/>
      <c r="Y15" s="1837"/>
    </row>
    <row r="16" spans="1:25" ht="18" customHeight="1">
      <c r="B16" s="1845" t="s">
        <v>1361</v>
      </c>
      <c r="C16" s="1845"/>
      <c r="D16" s="1845"/>
      <c r="E16" s="1845"/>
      <c r="F16" s="1845"/>
      <c r="G16" s="1845"/>
      <c r="H16" s="1845"/>
      <c r="I16" s="1845"/>
      <c r="J16" s="1845"/>
      <c r="K16" s="1845"/>
      <c r="L16" s="1845"/>
      <c r="M16" s="1834"/>
      <c r="N16" s="1834"/>
      <c r="O16" s="1834"/>
      <c r="P16" s="1834"/>
      <c r="Q16" s="1834"/>
      <c r="R16" s="1835"/>
      <c r="S16" s="1836"/>
      <c r="T16" s="1836"/>
      <c r="U16" s="1836"/>
      <c r="V16" s="1836"/>
      <c r="W16" s="1836"/>
      <c r="X16" s="1836"/>
      <c r="Y16" s="1837"/>
    </row>
    <row r="17" spans="1:25" ht="18" customHeight="1">
      <c r="B17" s="1845" t="s">
        <v>1362</v>
      </c>
      <c r="C17" s="1845"/>
      <c r="D17" s="1845"/>
      <c r="E17" s="1845"/>
      <c r="F17" s="1845"/>
      <c r="G17" s="1845"/>
      <c r="H17" s="1845"/>
      <c r="I17" s="1845"/>
      <c r="J17" s="1845"/>
      <c r="K17" s="1845"/>
      <c r="L17" s="1845"/>
      <c r="M17" s="1834"/>
      <c r="N17" s="1834"/>
      <c r="O17" s="1834"/>
      <c r="P17" s="1834"/>
      <c r="Q17" s="1834"/>
      <c r="R17" s="1835"/>
      <c r="S17" s="1836"/>
      <c r="T17" s="1836"/>
      <c r="U17" s="1836"/>
      <c r="V17" s="1836"/>
      <c r="W17" s="1836"/>
      <c r="X17" s="1836"/>
      <c r="Y17" s="1837"/>
    </row>
    <row r="18" spans="1:25" ht="18" customHeight="1">
      <c r="B18" s="1845" t="s">
        <v>1363</v>
      </c>
      <c r="C18" s="1845"/>
      <c r="D18" s="1845"/>
      <c r="E18" s="1845"/>
      <c r="F18" s="1845"/>
      <c r="G18" s="1845"/>
      <c r="H18" s="1845"/>
      <c r="I18" s="1845"/>
      <c r="J18" s="1845"/>
      <c r="K18" s="1845"/>
      <c r="L18" s="1845"/>
      <c r="M18" s="1834"/>
      <c r="N18" s="1834"/>
      <c r="O18" s="1834"/>
      <c r="P18" s="1834"/>
      <c r="Q18" s="1834"/>
      <c r="R18" s="1835"/>
      <c r="S18" s="1836"/>
      <c r="T18" s="1836"/>
      <c r="U18" s="1836"/>
      <c r="V18" s="1836"/>
      <c r="W18" s="1836"/>
      <c r="X18" s="1836"/>
      <c r="Y18" s="1837"/>
    </row>
    <row r="19" spans="1:25" ht="18" customHeight="1">
      <c r="B19" s="1846" t="s">
        <v>1364</v>
      </c>
      <c r="C19" s="1847"/>
      <c r="D19" s="1847"/>
      <c r="E19" s="1847"/>
      <c r="F19" s="1847"/>
      <c r="G19" s="1847"/>
      <c r="H19" s="1847"/>
      <c r="I19" s="1847"/>
      <c r="J19" s="1847"/>
      <c r="K19" s="1847"/>
      <c r="L19" s="1848"/>
      <c r="M19" s="1835"/>
      <c r="N19" s="1849"/>
      <c r="O19" s="1849"/>
      <c r="P19" s="1849"/>
      <c r="Q19" s="1850"/>
      <c r="R19" s="1835"/>
      <c r="S19" s="1849"/>
      <c r="T19" s="1849"/>
      <c r="U19" s="1849"/>
      <c r="V19" s="1849"/>
      <c r="W19" s="1849"/>
      <c r="X19" s="1849"/>
      <c r="Y19" s="1850"/>
    </row>
    <row r="20" spans="1:25" ht="18" customHeight="1">
      <c r="B20" s="1845" t="s">
        <v>1365</v>
      </c>
      <c r="C20" s="1845"/>
      <c r="D20" s="1845"/>
      <c r="E20" s="1845"/>
      <c r="F20" s="1845"/>
      <c r="G20" s="1845"/>
      <c r="H20" s="1845"/>
      <c r="I20" s="1845"/>
      <c r="J20" s="1845"/>
      <c r="K20" s="1845"/>
      <c r="L20" s="1845"/>
      <c r="M20" s="1834"/>
      <c r="N20" s="1834"/>
      <c r="O20" s="1834"/>
      <c r="P20" s="1834"/>
      <c r="Q20" s="1834"/>
      <c r="R20" s="1835"/>
      <c r="S20" s="1836"/>
      <c r="T20" s="1836"/>
      <c r="U20" s="1836"/>
      <c r="V20" s="1836"/>
      <c r="W20" s="1836"/>
      <c r="X20" s="1836"/>
      <c r="Y20" s="1837"/>
    </row>
    <row r="21" spans="1:25" ht="18" customHeight="1">
      <c r="B21" s="1845" t="s">
        <v>1366</v>
      </c>
      <c r="C21" s="1845"/>
      <c r="D21" s="1845"/>
      <c r="E21" s="1845"/>
      <c r="F21" s="1845"/>
      <c r="G21" s="1845"/>
      <c r="H21" s="1845"/>
      <c r="I21" s="1845"/>
      <c r="J21" s="1845"/>
      <c r="K21" s="1845"/>
      <c r="L21" s="1845"/>
      <c r="M21" s="1834"/>
      <c r="N21" s="1834"/>
      <c r="O21" s="1834"/>
      <c r="P21" s="1834"/>
      <c r="Q21" s="1834"/>
      <c r="R21" s="1835"/>
      <c r="S21" s="1836"/>
      <c r="T21" s="1836"/>
      <c r="U21" s="1836"/>
      <c r="V21" s="1836"/>
      <c r="W21" s="1836"/>
      <c r="X21" s="1836"/>
      <c r="Y21" s="1837"/>
    </row>
    <row r="22" spans="1:25" ht="18" customHeight="1">
      <c r="B22" s="1845" t="s">
        <v>1367</v>
      </c>
      <c r="C22" s="1845"/>
      <c r="D22" s="1845"/>
      <c r="E22" s="1845"/>
      <c r="F22" s="1845"/>
      <c r="G22" s="1845"/>
      <c r="H22" s="1845"/>
      <c r="I22" s="1845"/>
      <c r="J22" s="1845"/>
      <c r="K22" s="1845"/>
      <c r="L22" s="1845"/>
      <c r="M22" s="1834"/>
      <c r="N22" s="1834"/>
      <c r="O22" s="1834"/>
      <c r="P22" s="1834"/>
      <c r="Q22" s="1834"/>
      <c r="R22" s="1835"/>
      <c r="S22" s="1836"/>
      <c r="T22" s="1836"/>
      <c r="U22" s="1836"/>
      <c r="V22" s="1836"/>
      <c r="W22" s="1836"/>
      <c r="X22" s="1836"/>
      <c r="Y22" s="1837"/>
    </row>
    <row r="23" spans="1:25" ht="18" customHeight="1">
      <c r="B23" s="1845" t="s">
        <v>1368</v>
      </c>
      <c r="C23" s="1845"/>
      <c r="D23" s="1845"/>
      <c r="E23" s="1845"/>
      <c r="F23" s="1845"/>
      <c r="G23" s="1845"/>
      <c r="H23" s="1845"/>
      <c r="I23" s="1845"/>
      <c r="J23" s="1845"/>
      <c r="K23" s="1845"/>
      <c r="L23" s="1845"/>
      <c r="M23" s="1834"/>
      <c r="N23" s="1834"/>
      <c r="O23" s="1834"/>
      <c r="P23" s="1834"/>
      <c r="Q23" s="1834"/>
      <c r="R23" s="1835"/>
      <c r="S23" s="1836"/>
      <c r="T23" s="1836"/>
      <c r="U23" s="1836"/>
      <c r="V23" s="1836"/>
      <c r="W23" s="1836"/>
      <c r="X23" s="1836"/>
      <c r="Y23" s="1837"/>
    </row>
    <row r="25" spans="1:25" ht="13.5" customHeight="1">
      <c r="B25" s="1851" t="s">
        <v>1369</v>
      </c>
      <c r="C25" s="1852"/>
      <c r="D25" s="1852"/>
      <c r="E25" s="1852"/>
      <c r="F25" s="1852"/>
      <c r="G25" s="1852"/>
      <c r="H25" s="1852"/>
      <c r="I25" s="1852"/>
      <c r="J25" s="1852"/>
      <c r="K25" s="1852"/>
      <c r="L25" s="1852"/>
      <c r="M25" s="1852"/>
      <c r="N25" s="1852"/>
      <c r="O25" s="1852"/>
      <c r="P25" s="1852"/>
      <c r="Q25" s="1852"/>
      <c r="R25" s="1852"/>
      <c r="S25" s="1852"/>
      <c r="T25" s="1852"/>
      <c r="U25" s="1834" t="s">
        <v>1370</v>
      </c>
      <c r="V25" s="1834"/>
      <c r="W25" s="1834"/>
      <c r="X25" s="1834"/>
      <c r="Y25" s="1834"/>
    </row>
    <row r="26" spans="1:25">
      <c r="B26" s="1853"/>
      <c r="C26" s="1854"/>
      <c r="D26" s="1854"/>
      <c r="E26" s="1854"/>
      <c r="F26" s="1854"/>
      <c r="G26" s="1854"/>
      <c r="H26" s="1854"/>
      <c r="I26" s="1854"/>
      <c r="J26" s="1854"/>
      <c r="K26" s="1854"/>
      <c r="L26" s="1854"/>
      <c r="M26" s="1854"/>
      <c r="N26" s="1854"/>
      <c r="O26" s="1854"/>
      <c r="P26" s="1854"/>
      <c r="Q26" s="1854"/>
      <c r="R26" s="1854"/>
      <c r="S26" s="1854"/>
      <c r="T26" s="1854"/>
      <c r="U26" s="1834"/>
      <c r="V26" s="1834"/>
      <c r="W26" s="1834"/>
      <c r="X26" s="1834"/>
      <c r="Y26" s="1834"/>
    </row>
    <row r="27" spans="1:25">
      <c r="B27" s="1855"/>
      <c r="C27" s="1856"/>
      <c r="D27" s="1856"/>
      <c r="E27" s="1856"/>
      <c r="F27" s="1856"/>
      <c r="G27" s="1856"/>
      <c r="H27" s="1856"/>
      <c r="I27" s="1856"/>
      <c r="J27" s="1856"/>
      <c r="K27" s="1856"/>
      <c r="L27" s="1856"/>
      <c r="M27" s="1856"/>
      <c r="N27" s="1856"/>
      <c r="O27" s="1856"/>
      <c r="P27" s="1856"/>
      <c r="Q27" s="1856"/>
      <c r="R27" s="1856"/>
      <c r="S27" s="1856"/>
      <c r="T27" s="1856"/>
      <c r="U27" s="1834"/>
      <c r="V27" s="1834"/>
      <c r="W27" s="1834"/>
      <c r="X27" s="1834"/>
      <c r="Y27" s="1834"/>
    </row>
    <row r="29" spans="1:25" hidden="1"/>
    <row r="30" spans="1:25" hidden="1">
      <c r="A30" s="1844" t="s">
        <v>1371</v>
      </c>
      <c r="B30" s="1844"/>
      <c r="C30" s="1844"/>
      <c r="D30" s="1844"/>
      <c r="E30" s="1844"/>
      <c r="F30" s="1844"/>
      <c r="G30" s="1844"/>
      <c r="H30" s="1844"/>
      <c r="I30" s="1844"/>
      <c r="J30" s="1844"/>
      <c r="K30" s="1844"/>
      <c r="L30" s="1844"/>
      <c r="M30" s="1844"/>
      <c r="N30" s="1844"/>
      <c r="O30" s="1844"/>
      <c r="P30" s="1844"/>
      <c r="Q30" s="1844"/>
      <c r="R30" s="1844"/>
      <c r="S30" s="1844"/>
      <c r="T30" s="1844"/>
      <c r="U30" s="1844"/>
      <c r="V30" s="1844"/>
      <c r="W30" s="1844"/>
      <c r="X30" s="1844"/>
      <c r="Y30" s="1844"/>
    </row>
    <row r="31" spans="1:25" hidden="1"/>
    <row r="32" spans="1:25" hidden="1">
      <c r="A32" s="726" t="s">
        <v>1372</v>
      </c>
    </row>
    <row r="33" spans="2:25" ht="7.5" hidden="1" customHeight="1"/>
    <row r="34" spans="2:25" ht="18" hidden="1" customHeight="1">
      <c r="B34" s="1834" t="s">
        <v>840</v>
      </c>
      <c r="C34" s="1834"/>
      <c r="D34" s="1834"/>
      <c r="E34" s="1834"/>
      <c r="F34" s="1834"/>
      <c r="G34" s="1834"/>
      <c r="H34" s="1834"/>
      <c r="I34" s="1834"/>
      <c r="J34" s="1834"/>
      <c r="K34" s="1834"/>
      <c r="L34" s="1834"/>
      <c r="M34" s="1834" t="s">
        <v>1354</v>
      </c>
      <c r="N34" s="1834"/>
      <c r="O34" s="1834"/>
      <c r="P34" s="1834"/>
      <c r="Q34" s="1834"/>
      <c r="R34" s="1835" t="s">
        <v>1355</v>
      </c>
      <c r="S34" s="1836"/>
      <c r="T34" s="1836"/>
      <c r="U34" s="1836"/>
      <c r="V34" s="1836"/>
      <c r="W34" s="1836"/>
      <c r="X34" s="1836"/>
      <c r="Y34" s="1837"/>
    </row>
    <row r="35" spans="2:25" ht="18" hidden="1" customHeight="1">
      <c r="B35" s="1845" t="s">
        <v>1356</v>
      </c>
      <c r="C35" s="1845"/>
      <c r="D35" s="1845"/>
      <c r="E35" s="1845"/>
      <c r="F35" s="1845"/>
      <c r="G35" s="1845"/>
      <c r="H35" s="1845"/>
      <c r="I35" s="1845"/>
      <c r="J35" s="1845"/>
      <c r="K35" s="1845"/>
      <c r="L35" s="1845"/>
      <c r="M35" s="1834"/>
      <c r="N35" s="1834"/>
      <c r="O35" s="1834"/>
      <c r="P35" s="1834"/>
      <c r="Q35" s="1834"/>
      <c r="R35" s="1835"/>
      <c r="S35" s="1836"/>
      <c r="T35" s="1836"/>
      <c r="U35" s="1836"/>
      <c r="V35" s="1836"/>
      <c r="W35" s="1836"/>
      <c r="X35" s="1836"/>
      <c r="Y35" s="1837"/>
    </row>
    <row r="36" spans="2:25" ht="18" hidden="1" customHeight="1">
      <c r="B36" s="1845" t="s">
        <v>1357</v>
      </c>
      <c r="C36" s="1845"/>
      <c r="D36" s="1845"/>
      <c r="E36" s="1845"/>
      <c r="F36" s="1845"/>
      <c r="G36" s="1845"/>
      <c r="H36" s="1845"/>
      <c r="I36" s="1845"/>
      <c r="J36" s="1845"/>
      <c r="K36" s="1845"/>
      <c r="L36" s="1845"/>
      <c r="M36" s="1834"/>
      <c r="N36" s="1834"/>
      <c r="O36" s="1834"/>
      <c r="P36" s="1834"/>
      <c r="Q36" s="1834"/>
      <c r="R36" s="1835"/>
      <c r="S36" s="1836"/>
      <c r="T36" s="1836"/>
      <c r="U36" s="1836"/>
      <c r="V36" s="1836"/>
      <c r="W36" s="1836"/>
      <c r="X36" s="1836"/>
      <c r="Y36" s="1837"/>
    </row>
    <row r="37" spans="2:25" ht="18" hidden="1" customHeight="1">
      <c r="B37" s="1845" t="s">
        <v>1361</v>
      </c>
      <c r="C37" s="1845"/>
      <c r="D37" s="1845"/>
      <c r="E37" s="1845"/>
      <c r="F37" s="1845"/>
      <c r="G37" s="1845"/>
      <c r="H37" s="1845"/>
      <c r="I37" s="1845"/>
      <c r="J37" s="1845"/>
      <c r="K37" s="1845"/>
      <c r="L37" s="1845"/>
      <c r="M37" s="1834"/>
      <c r="N37" s="1834"/>
      <c r="O37" s="1834"/>
      <c r="P37" s="1834"/>
      <c r="Q37" s="1834"/>
      <c r="R37" s="1835"/>
      <c r="S37" s="1836"/>
      <c r="T37" s="1836"/>
      <c r="U37" s="1836"/>
      <c r="V37" s="1836"/>
      <c r="W37" s="1836"/>
      <c r="X37" s="1836"/>
      <c r="Y37" s="1837"/>
    </row>
    <row r="38" spans="2:25" ht="18" hidden="1" customHeight="1">
      <c r="B38" s="1845" t="s">
        <v>1362</v>
      </c>
      <c r="C38" s="1845"/>
      <c r="D38" s="1845"/>
      <c r="E38" s="1845"/>
      <c r="F38" s="1845"/>
      <c r="G38" s="1845"/>
      <c r="H38" s="1845"/>
      <c r="I38" s="1845"/>
      <c r="J38" s="1845"/>
      <c r="K38" s="1845"/>
      <c r="L38" s="1845"/>
      <c r="M38" s="1834"/>
      <c r="N38" s="1834"/>
      <c r="O38" s="1834"/>
      <c r="P38" s="1834"/>
      <c r="Q38" s="1834"/>
      <c r="R38" s="1835"/>
      <c r="S38" s="1836"/>
      <c r="T38" s="1836"/>
      <c r="U38" s="1836"/>
      <c r="V38" s="1836"/>
      <c r="W38" s="1836"/>
      <c r="X38" s="1836"/>
      <c r="Y38" s="1837"/>
    </row>
    <row r="39" spans="2:25" ht="18" hidden="1" customHeight="1">
      <c r="B39" s="1845" t="s">
        <v>1363</v>
      </c>
      <c r="C39" s="1845"/>
      <c r="D39" s="1845"/>
      <c r="E39" s="1845"/>
      <c r="F39" s="1845"/>
      <c r="G39" s="1845"/>
      <c r="H39" s="1845"/>
      <c r="I39" s="1845"/>
      <c r="J39" s="1845"/>
      <c r="K39" s="1845"/>
      <c r="L39" s="1845"/>
      <c r="M39" s="1834"/>
      <c r="N39" s="1834"/>
      <c r="O39" s="1834"/>
      <c r="P39" s="1834"/>
      <c r="Q39" s="1834"/>
      <c r="R39" s="1835"/>
      <c r="S39" s="1836"/>
      <c r="T39" s="1836"/>
      <c r="U39" s="1836"/>
      <c r="V39" s="1836"/>
      <c r="W39" s="1836"/>
      <c r="X39" s="1836"/>
      <c r="Y39" s="1837"/>
    </row>
    <row r="40" spans="2:25" ht="18" hidden="1" customHeight="1">
      <c r="B40" s="1846" t="s">
        <v>1364</v>
      </c>
      <c r="C40" s="1857"/>
      <c r="D40" s="1857"/>
      <c r="E40" s="1857"/>
      <c r="F40" s="1857"/>
      <c r="G40" s="1857"/>
      <c r="H40" s="1857"/>
      <c r="I40" s="1857"/>
      <c r="J40" s="1857"/>
      <c r="K40" s="1857"/>
      <c r="L40" s="1858"/>
      <c r="M40" s="1835"/>
      <c r="N40" s="1859"/>
      <c r="O40" s="1859"/>
      <c r="P40" s="1859"/>
      <c r="Q40" s="1860"/>
      <c r="R40" s="1835"/>
      <c r="S40" s="1859"/>
      <c r="T40" s="1859"/>
      <c r="U40" s="1859"/>
      <c r="V40" s="1859"/>
      <c r="W40" s="1859"/>
      <c r="X40" s="1859"/>
      <c r="Y40" s="1860"/>
    </row>
    <row r="41" spans="2:25" ht="18" hidden="1" customHeight="1">
      <c r="B41" s="1845" t="s">
        <v>1373</v>
      </c>
      <c r="C41" s="1845"/>
      <c r="D41" s="1845"/>
      <c r="E41" s="1845"/>
      <c r="F41" s="1845"/>
      <c r="G41" s="1845"/>
      <c r="H41" s="1845"/>
      <c r="I41" s="1845"/>
      <c r="J41" s="1845"/>
      <c r="K41" s="1845"/>
      <c r="L41" s="1845"/>
      <c r="M41" s="1834"/>
      <c r="N41" s="1834"/>
      <c r="O41" s="1834"/>
      <c r="P41" s="1834"/>
      <c r="Q41" s="1834"/>
      <c r="R41" s="1835"/>
      <c r="S41" s="1836"/>
      <c r="T41" s="1836"/>
      <c r="U41" s="1836"/>
      <c r="V41" s="1836"/>
      <c r="W41" s="1836"/>
      <c r="X41" s="1836"/>
      <c r="Y41" s="1837"/>
    </row>
    <row r="42" spans="2:25" ht="18" hidden="1" customHeight="1">
      <c r="B42" s="1845" t="s">
        <v>1366</v>
      </c>
      <c r="C42" s="1845"/>
      <c r="D42" s="1845"/>
      <c r="E42" s="1845"/>
      <c r="F42" s="1845"/>
      <c r="G42" s="1845"/>
      <c r="H42" s="1845"/>
      <c r="I42" s="1845"/>
      <c r="J42" s="1845"/>
      <c r="K42" s="1845"/>
      <c r="L42" s="1845"/>
      <c r="M42" s="1834"/>
      <c r="N42" s="1834"/>
      <c r="O42" s="1834"/>
      <c r="P42" s="1834"/>
      <c r="Q42" s="1834"/>
      <c r="R42" s="1835"/>
      <c r="S42" s="1836"/>
      <c r="T42" s="1836"/>
      <c r="U42" s="1836"/>
      <c r="V42" s="1836"/>
      <c r="W42" s="1836"/>
      <c r="X42" s="1836"/>
      <c r="Y42" s="1837"/>
    </row>
    <row r="43" spans="2:25" hidden="1"/>
    <row r="44" spans="2:25" ht="13.5" hidden="1" customHeight="1">
      <c r="B44" s="1851" t="s">
        <v>1374</v>
      </c>
      <c r="C44" s="1852"/>
      <c r="D44" s="1852"/>
      <c r="E44" s="1852"/>
      <c r="F44" s="1852"/>
      <c r="G44" s="1852"/>
      <c r="H44" s="1852"/>
      <c r="I44" s="1852"/>
      <c r="J44" s="1852"/>
      <c r="K44" s="1852"/>
      <c r="L44" s="1852"/>
      <c r="M44" s="1852"/>
      <c r="N44" s="1852"/>
      <c r="O44" s="1852"/>
      <c r="P44" s="1852"/>
      <c r="Q44" s="1852"/>
      <c r="R44" s="1852"/>
      <c r="S44" s="1852"/>
      <c r="T44" s="1852"/>
      <c r="U44" s="1834" t="s">
        <v>1370</v>
      </c>
      <c r="V44" s="1834"/>
      <c r="W44" s="1834"/>
      <c r="X44" s="1834"/>
      <c r="Y44" s="1834"/>
    </row>
    <row r="45" spans="2:25" hidden="1">
      <c r="B45" s="1853"/>
      <c r="C45" s="1854"/>
      <c r="D45" s="1854"/>
      <c r="E45" s="1854"/>
      <c r="F45" s="1854"/>
      <c r="G45" s="1854"/>
      <c r="H45" s="1854"/>
      <c r="I45" s="1854"/>
      <c r="J45" s="1854"/>
      <c r="K45" s="1854"/>
      <c r="L45" s="1854"/>
      <c r="M45" s="1854"/>
      <c r="N45" s="1854"/>
      <c r="O45" s="1854"/>
      <c r="P45" s="1854"/>
      <c r="Q45" s="1854"/>
      <c r="R45" s="1854"/>
      <c r="S45" s="1854"/>
      <c r="T45" s="1854"/>
      <c r="U45" s="1834"/>
      <c r="V45" s="1834"/>
      <c r="W45" s="1834"/>
      <c r="X45" s="1834"/>
      <c r="Y45" s="1834"/>
    </row>
    <row r="46" spans="2:25" hidden="1">
      <c r="B46" s="1855"/>
      <c r="C46" s="1856"/>
      <c r="D46" s="1856"/>
      <c r="E46" s="1856"/>
      <c r="F46" s="1856"/>
      <c r="G46" s="1856"/>
      <c r="H46" s="1856"/>
      <c r="I46" s="1856"/>
      <c r="J46" s="1856"/>
      <c r="K46" s="1856"/>
      <c r="L46" s="1856"/>
      <c r="M46" s="1856"/>
      <c r="N46" s="1856"/>
      <c r="O46" s="1856"/>
      <c r="P46" s="1856"/>
      <c r="Q46" s="1856"/>
      <c r="R46" s="1856"/>
      <c r="S46" s="1856"/>
      <c r="T46" s="1856"/>
      <c r="U46" s="1834"/>
      <c r="V46" s="1834"/>
      <c r="W46" s="1834"/>
      <c r="X46" s="1834"/>
      <c r="Y46" s="1834"/>
    </row>
    <row r="47" spans="2:25" ht="7.5" hidden="1" customHeight="1"/>
    <row r="48" spans="2:25" ht="13.5" hidden="1" customHeight="1">
      <c r="B48" s="1851" t="s">
        <v>1375</v>
      </c>
      <c r="C48" s="1852"/>
      <c r="D48" s="1852"/>
      <c r="E48" s="1852"/>
      <c r="F48" s="1852"/>
      <c r="G48" s="1852"/>
      <c r="H48" s="1852"/>
      <c r="I48" s="1852"/>
      <c r="J48" s="1852"/>
      <c r="K48" s="1852"/>
      <c r="L48" s="1852"/>
      <c r="M48" s="1852"/>
      <c r="N48" s="1852"/>
      <c r="O48" s="1852"/>
      <c r="P48" s="1852"/>
      <c r="Q48" s="1852"/>
      <c r="R48" s="1852"/>
      <c r="S48" s="1852"/>
      <c r="T48" s="1852"/>
      <c r="U48" s="1834" t="s">
        <v>1370</v>
      </c>
      <c r="V48" s="1834"/>
      <c r="W48" s="1834"/>
      <c r="X48" s="1834"/>
      <c r="Y48" s="1834"/>
    </row>
    <row r="49" spans="2:25" hidden="1">
      <c r="B49" s="1853"/>
      <c r="C49" s="1854"/>
      <c r="D49" s="1854"/>
      <c r="E49" s="1854"/>
      <c r="F49" s="1854"/>
      <c r="G49" s="1854"/>
      <c r="H49" s="1854"/>
      <c r="I49" s="1854"/>
      <c r="J49" s="1854"/>
      <c r="K49" s="1854"/>
      <c r="L49" s="1854"/>
      <c r="M49" s="1854"/>
      <c r="N49" s="1854"/>
      <c r="O49" s="1854"/>
      <c r="P49" s="1854"/>
      <c r="Q49" s="1854"/>
      <c r="R49" s="1854"/>
      <c r="S49" s="1854"/>
      <c r="T49" s="1854"/>
      <c r="U49" s="1834"/>
      <c r="V49" s="1834"/>
      <c r="W49" s="1834"/>
      <c r="X49" s="1834"/>
      <c r="Y49" s="1834"/>
    </row>
    <row r="50" spans="2:25" hidden="1">
      <c r="B50" s="1855"/>
      <c r="C50" s="1856"/>
      <c r="D50" s="1856"/>
      <c r="E50" s="1856"/>
      <c r="F50" s="1856"/>
      <c r="G50" s="1856"/>
      <c r="H50" s="1856"/>
      <c r="I50" s="1856"/>
      <c r="J50" s="1856"/>
      <c r="K50" s="1856"/>
      <c r="L50" s="1856"/>
      <c r="M50" s="1856"/>
      <c r="N50" s="1856"/>
      <c r="O50" s="1856"/>
      <c r="P50" s="1856"/>
      <c r="Q50" s="1856"/>
      <c r="R50" s="1856"/>
      <c r="S50" s="1856"/>
      <c r="T50" s="1856"/>
      <c r="U50" s="1834"/>
      <c r="V50" s="1834"/>
      <c r="W50" s="1834"/>
      <c r="X50" s="1834"/>
      <c r="Y50" s="1834"/>
    </row>
    <row r="51" spans="2:25" hidden="1"/>
  </sheetData>
  <mergeCells count="81">
    <mergeCell ref="B48:T50"/>
    <mergeCell ref="U48:Y50"/>
    <mergeCell ref="B40:L40"/>
    <mergeCell ref="M40:Q40"/>
    <mergeCell ref="R40:Y40"/>
    <mergeCell ref="B41:L41"/>
    <mergeCell ref="M41:Q41"/>
    <mergeCell ref="R41:Y41"/>
    <mergeCell ref="B42:L42"/>
    <mergeCell ref="M42:Q42"/>
    <mergeCell ref="R42:Y42"/>
    <mergeCell ref="B44:T46"/>
    <mergeCell ref="U44:Y46"/>
    <mergeCell ref="B38:L38"/>
    <mergeCell ref="M38:Q38"/>
    <mergeCell ref="R38:Y38"/>
    <mergeCell ref="B39:L39"/>
    <mergeCell ref="M39:Q39"/>
    <mergeCell ref="R39:Y39"/>
    <mergeCell ref="B36:L36"/>
    <mergeCell ref="M36:Q36"/>
    <mergeCell ref="R36:Y36"/>
    <mergeCell ref="B37:L37"/>
    <mergeCell ref="M37:Q37"/>
    <mergeCell ref="R37:Y37"/>
    <mergeCell ref="B34:L34"/>
    <mergeCell ref="M34:Q34"/>
    <mergeCell ref="R34:Y34"/>
    <mergeCell ref="B35:L35"/>
    <mergeCell ref="M35:Q35"/>
    <mergeCell ref="R35:Y35"/>
    <mergeCell ref="A30:Y30"/>
    <mergeCell ref="B21:L21"/>
    <mergeCell ref="M21:Q21"/>
    <mergeCell ref="R21:Y21"/>
    <mergeCell ref="B22:L22"/>
    <mergeCell ref="M22:Q22"/>
    <mergeCell ref="R22:Y22"/>
    <mergeCell ref="B23:L23"/>
    <mergeCell ref="M23:Q23"/>
    <mergeCell ref="R23:Y23"/>
    <mergeCell ref="B25:T27"/>
    <mergeCell ref="U25:Y27"/>
    <mergeCell ref="B19:L19"/>
    <mergeCell ref="M19:Q19"/>
    <mergeCell ref="R19:Y19"/>
    <mergeCell ref="B20:L20"/>
    <mergeCell ref="M20:Q20"/>
    <mergeCell ref="R20:Y20"/>
    <mergeCell ref="B17:L17"/>
    <mergeCell ref="M17:Q17"/>
    <mergeCell ref="R17:Y17"/>
    <mergeCell ref="B18:L18"/>
    <mergeCell ref="M18:Q18"/>
    <mergeCell ref="R18:Y18"/>
    <mergeCell ref="B15:L15"/>
    <mergeCell ref="M15:Q15"/>
    <mergeCell ref="R15:Y15"/>
    <mergeCell ref="B16:L16"/>
    <mergeCell ref="M16:Q16"/>
    <mergeCell ref="R16:Y16"/>
    <mergeCell ref="B13:L13"/>
    <mergeCell ref="M13:Q13"/>
    <mergeCell ref="R13:Y13"/>
    <mergeCell ref="B14:L14"/>
    <mergeCell ref="M14:Q14"/>
    <mergeCell ref="R14:Y14"/>
    <mergeCell ref="B11:L11"/>
    <mergeCell ref="M11:Q11"/>
    <mergeCell ref="R11:Y11"/>
    <mergeCell ref="B12:L12"/>
    <mergeCell ref="M12:Q12"/>
    <mergeCell ref="R12:Y12"/>
    <mergeCell ref="B10:L10"/>
    <mergeCell ref="M10:Q10"/>
    <mergeCell ref="R10:Y10"/>
    <mergeCell ref="A3:D3"/>
    <mergeCell ref="E3:K3"/>
    <mergeCell ref="M3:Q3"/>
    <mergeCell ref="R3:Y3"/>
    <mergeCell ref="A6:Y6"/>
  </mergeCells>
  <phoneticPr fontId="3"/>
  <printOptions horizontalCentered="1" verticalCentered="1"/>
  <pageMargins left="0.39370078740157483" right="0.39370078740157483" top="0.78740157480314965" bottom="0" header="0.51181102362204722" footer="0.51181102362204722"/>
  <pageSetup paperSize="9" scale="87" orientation="portrait" r:id="rId1"/>
  <headerFooter alignWithMargins="0">
    <oddHeader>&amp;R&amp;"ＭＳ ゴシック,標準"&amp;10＜参考様式５＞</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indexed="51"/>
  </sheetPr>
  <dimension ref="A1:Y51"/>
  <sheetViews>
    <sheetView view="pageBreakPreview" zoomScale="60" zoomScaleNormal="100" workbookViewId="0"/>
  </sheetViews>
  <sheetFormatPr defaultRowHeight="13.5"/>
  <cols>
    <col min="1" max="28" width="3.625" style="726" customWidth="1"/>
    <col min="29" max="16384" width="9" style="726"/>
  </cols>
  <sheetData>
    <row r="1" spans="1:25" s="722" customFormat="1">
      <c r="Y1" s="723"/>
    </row>
    <row r="2" spans="1:25" s="722" customFormat="1">
      <c r="Y2" s="724"/>
    </row>
    <row r="3" spans="1:25" s="722" customFormat="1" ht="23.25" customHeight="1">
      <c r="A3" s="1838" t="s">
        <v>765</v>
      </c>
      <c r="B3" s="1839"/>
      <c r="C3" s="1839"/>
      <c r="D3" s="1839"/>
      <c r="E3" s="1835"/>
      <c r="F3" s="1836"/>
      <c r="G3" s="1836"/>
      <c r="H3" s="1836"/>
      <c r="I3" s="1836"/>
      <c r="J3" s="1836"/>
      <c r="K3" s="1837"/>
      <c r="L3" s="725"/>
      <c r="M3" s="1838" t="s">
        <v>1301</v>
      </c>
      <c r="N3" s="1839"/>
      <c r="O3" s="1839"/>
      <c r="P3" s="1839"/>
      <c r="Q3" s="1840"/>
      <c r="R3" s="1841"/>
      <c r="S3" s="1842"/>
      <c r="T3" s="1842"/>
      <c r="U3" s="1842"/>
      <c r="V3" s="1842"/>
      <c r="W3" s="1842"/>
      <c r="X3" s="1842"/>
      <c r="Y3" s="1843"/>
    </row>
    <row r="4" spans="1:25" s="722" customFormat="1" hidden="1"/>
    <row r="5" spans="1:25" s="722" customFormat="1" hidden="1"/>
    <row r="6" spans="1:25" s="722" customFormat="1" hidden="1">
      <c r="A6" s="1865" t="s">
        <v>1352</v>
      </c>
      <c r="B6" s="1865"/>
      <c r="C6" s="1865"/>
      <c r="D6" s="1865"/>
      <c r="E6" s="1865"/>
      <c r="F6" s="1865"/>
      <c r="G6" s="1865"/>
      <c r="H6" s="1865"/>
      <c r="I6" s="1865"/>
      <c r="J6" s="1865"/>
      <c r="K6" s="1865"/>
      <c r="L6" s="1865"/>
      <c r="M6" s="1865"/>
      <c r="N6" s="1865"/>
      <c r="O6" s="1865"/>
      <c r="P6" s="1865"/>
      <c r="Q6" s="1865"/>
      <c r="R6" s="1865"/>
      <c r="S6" s="1865"/>
      <c r="T6" s="1865"/>
      <c r="U6" s="1865"/>
      <c r="V6" s="1865"/>
      <c r="W6" s="1865"/>
      <c r="X6" s="1865"/>
      <c r="Y6" s="1865"/>
    </row>
    <row r="7" spans="1:25" s="722" customFormat="1" hidden="1"/>
    <row r="8" spans="1:25" s="722" customFormat="1" hidden="1">
      <c r="A8" s="722" t="s">
        <v>1353</v>
      </c>
    </row>
    <row r="9" spans="1:25" s="722" customFormat="1" ht="7.5" hidden="1" customHeight="1"/>
    <row r="10" spans="1:25" s="722" customFormat="1" ht="18" hidden="1" customHeight="1">
      <c r="B10" s="1861" t="s">
        <v>840</v>
      </c>
      <c r="C10" s="1861"/>
      <c r="D10" s="1861"/>
      <c r="E10" s="1861"/>
      <c r="F10" s="1861"/>
      <c r="G10" s="1861"/>
      <c r="H10" s="1861"/>
      <c r="I10" s="1861"/>
      <c r="J10" s="1861"/>
      <c r="K10" s="1861"/>
      <c r="L10" s="1861"/>
      <c r="M10" s="1861" t="s">
        <v>1354</v>
      </c>
      <c r="N10" s="1861"/>
      <c r="O10" s="1861"/>
      <c r="P10" s="1861"/>
      <c r="Q10" s="1861"/>
      <c r="R10" s="1862" t="s">
        <v>1355</v>
      </c>
      <c r="S10" s="1863"/>
      <c r="T10" s="1863"/>
      <c r="U10" s="1863"/>
      <c r="V10" s="1863"/>
      <c r="W10" s="1863"/>
      <c r="X10" s="1863"/>
      <c r="Y10" s="1864"/>
    </row>
    <row r="11" spans="1:25" s="722" customFormat="1" ht="18" hidden="1" customHeight="1">
      <c r="B11" s="1866" t="s">
        <v>1356</v>
      </c>
      <c r="C11" s="1866"/>
      <c r="D11" s="1866"/>
      <c r="E11" s="1866"/>
      <c r="F11" s="1866"/>
      <c r="G11" s="1866"/>
      <c r="H11" s="1866"/>
      <c r="I11" s="1866"/>
      <c r="J11" s="1866"/>
      <c r="K11" s="1866"/>
      <c r="L11" s="1866"/>
      <c r="M11" s="1861"/>
      <c r="N11" s="1861"/>
      <c r="O11" s="1861"/>
      <c r="P11" s="1861"/>
      <c r="Q11" s="1861"/>
      <c r="R11" s="1862"/>
      <c r="S11" s="1863"/>
      <c r="T11" s="1863"/>
      <c r="U11" s="1863"/>
      <c r="V11" s="1863"/>
      <c r="W11" s="1863"/>
      <c r="X11" s="1863"/>
      <c r="Y11" s="1864"/>
    </row>
    <row r="12" spans="1:25" s="722" customFormat="1" ht="18" hidden="1" customHeight="1">
      <c r="B12" s="1866" t="s">
        <v>1357</v>
      </c>
      <c r="C12" s="1866"/>
      <c r="D12" s="1866"/>
      <c r="E12" s="1866"/>
      <c r="F12" s="1866"/>
      <c r="G12" s="1866"/>
      <c r="H12" s="1866"/>
      <c r="I12" s="1866"/>
      <c r="J12" s="1866"/>
      <c r="K12" s="1866"/>
      <c r="L12" s="1866"/>
      <c r="M12" s="1861"/>
      <c r="N12" s="1861"/>
      <c r="O12" s="1861"/>
      <c r="P12" s="1861"/>
      <c r="Q12" s="1861"/>
      <c r="R12" s="1862"/>
      <c r="S12" s="1863"/>
      <c r="T12" s="1863"/>
      <c r="U12" s="1863"/>
      <c r="V12" s="1863"/>
      <c r="W12" s="1863"/>
      <c r="X12" s="1863"/>
      <c r="Y12" s="1864"/>
    </row>
    <row r="13" spans="1:25" s="722" customFormat="1" ht="18" hidden="1" customHeight="1">
      <c r="B13" s="1866" t="s">
        <v>1358</v>
      </c>
      <c r="C13" s="1866"/>
      <c r="D13" s="1866"/>
      <c r="E13" s="1866"/>
      <c r="F13" s="1866"/>
      <c r="G13" s="1866"/>
      <c r="H13" s="1866"/>
      <c r="I13" s="1866"/>
      <c r="J13" s="1866"/>
      <c r="K13" s="1866"/>
      <c r="L13" s="1866"/>
      <c r="M13" s="1861"/>
      <c r="N13" s="1861"/>
      <c r="O13" s="1861"/>
      <c r="P13" s="1861"/>
      <c r="Q13" s="1861"/>
      <c r="R13" s="1862"/>
      <c r="S13" s="1863"/>
      <c r="T13" s="1863"/>
      <c r="U13" s="1863"/>
      <c r="V13" s="1863"/>
      <c r="W13" s="1863"/>
      <c r="X13" s="1863"/>
      <c r="Y13" s="1864"/>
    </row>
    <row r="14" spans="1:25" s="722" customFormat="1" ht="18" hidden="1" customHeight="1">
      <c r="B14" s="1866" t="s">
        <v>1359</v>
      </c>
      <c r="C14" s="1866"/>
      <c r="D14" s="1866"/>
      <c r="E14" s="1866"/>
      <c r="F14" s="1866"/>
      <c r="G14" s="1866"/>
      <c r="H14" s="1866"/>
      <c r="I14" s="1866"/>
      <c r="J14" s="1866"/>
      <c r="K14" s="1866"/>
      <c r="L14" s="1866"/>
      <c r="M14" s="1861"/>
      <c r="N14" s="1861"/>
      <c r="O14" s="1861"/>
      <c r="P14" s="1861"/>
      <c r="Q14" s="1861"/>
      <c r="R14" s="1862"/>
      <c r="S14" s="1863"/>
      <c r="T14" s="1863"/>
      <c r="U14" s="1863"/>
      <c r="V14" s="1863"/>
      <c r="W14" s="1863"/>
      <c r="X14" s="1863"/>
      <c r="Y14" s="1864"/>
    </row>
    <row r="15" spans="1:25" s="722" customFormat="1" ht="18" hidden="1" customHeight="1">
      <c r="B15" s="1866" t="s">
        <v>1360</v>
      </c>
      <c r="C15" s="1866"/>
      <c r="D15" s="1866"/>
      <c r="E15" s="1866"/>
      <c r="F15" s="1866"/>
      <c r="G15" s="1866"/>
      <c r="H15" s="1866"/>
      <c r="I15" s="1866"/>
      <c r="J15" s="1866"/>
      <c r="K15" s="1866"/>
      <c r="L15" s="1866"/>
      <c r="M15" s="1861"/>
      <c r="N15" s="1861"/>
      <c r="O15" s="1861"/>
      <c r="P15" s="1861"/>
      <c r="Q15" s="1861"/>
      <c r="R15" s="1862"/>
      <c r="S15" s="1863"/>
      <c r="T15" s="1863"/>
      <c r="U15" s="1863"/>
      <c r="V15" s="1863"/>
      <c r="W15" s="1863"/>
      <c r="X15" s="1863"/>
      <c r="Y15" s="1864"/>
    </row>
    <row r="16" spans="1:25" s="722" customFormat="1" ht="18" hidden="1" customHeight="1">
      <c r="B16" s="1866" t="s">
        <v>1361</v>
      </c>
      <c r="C16" s="1866"/>
      <c r="D16" s="1866"/>
      <c r="E16" s="1866"/>
      <c r="F16" s="1866"/>
      <c r="G16" s="1866"/>
      <c r="H16" s="1866"/>
      <c r="I16" s="1866"/>
      <c r="J16" s="1866"/>
      <c r="K16" s="1866"/>
      <c r="L16" s="1866"/>
      <c r="M16" s="1861"/>
      <c r="N16" s="1861"/>
      <c r="O16" s="1861"/>
      <c r="P16" s="1861"/>
      <c r="Q16" s="1861"/>
      <c r="R16" s="1862"/>
      <c r="S16" s="1863"/>
      <c r="T16" s="1863"/>
      <c r="U16" s="1863"/>
      <c r="V16" s="1863"/>
      <c r="W16" s="1863"/>
      <c r="X16" s="1863"/>
      <c r="Y16" s="1864"/>
    </row>
    <row r="17" spans="1:25" s="722" customFormat="1" ht="18" hidden="1" customHeight="1">
      <c r="B17" s="1866" t="s">
        <v>1362</v>
      </c>
      <c r="C17" s="1866"/>
      <c r="D17" s="1866"/>
      <c r="E17" s="1866"/>
      <c r="F17" s="1866"/>
      <c r="G17" s="1866"/>
      <c r="H17" s="1866"/>
      <c r="I17" s="1866"/>
      <c r="J17" s="1866"/>
      <c r="K17" s="1866"/>
      <c r="L17" s="1866"/>
      <c r="M17" s="1861"/>
      <c r="N17" s="1861"/>
      <c r="O17" s="1861"/>
      <c r="P17" s="1861"/>
      <c r="Q17" s="1861"/>
      <c r="R17" s="1862"/>
      <c r="S17" s="1863"/>
      <c r="T17" s="1863"/>
      <c r="U17" s="1863"/>
      <c r="V17" s="1863"/>
      <c r="W17" s="1863"/>
      <c r="X17" s="1863"/>
      <c r="Y17" s="1864"/>
    </row>
    <row r="18" spans="1:25" s="722" customFormat="1" ht="18" hidden="1" customHeight="1">
      <c r="B18" s="1866" t="s">
        <v>1363</v>
      </c>
      <c r="C18" s="1866"/>
      <c r="D18" s="1866"/>
      <c r="E18" s="1866"/>
      <c r="F18" s="1866"/>
      <c r="G18" s="1866"/>
      <c r="H18" s="1866"/>
      <c r="I18" s="1866"/>
      <c r="J18" s="1866"/>
      <c r="K18" s="1866"/>
      <c r="L18" s="1866"/>
      <c r="M18" s="1861"/>
      <c r="N18" s="1861"/>
      <c r="O18" s="1861"/>
      <c r="P18" s="1861"/>
      <c r="Q18" s="1861"/>
      <c r="R18" s="1862"/>
      <c r="S18" s="1863"/>
      <c r="T18" s="1863"/>
      <c r="U18" s="1863"/>
      <c r="V18" s="1863"/>
      <c r="W18" s="1863"/>
      <c r="X18" s="1863"/>
      <c r="Y18" s="1864"/>
    </row>
    <row r="19" spans="1:25" s="722" customFormat="1" ht="18" hidden="1" customHeight="1">
      <c r="B19" s="1866" t="s">
        <v>1376</v>
      </c>
      <c r="C19" s="1866"/>
      <c r="D19" s="1866"/>
      <c r="E19" s="1866"/>
      <c r="F19" s="1866"/>
      <c r="G19" s="1866"/>
      <c r="H19" s="1866"/>
      <c r="I19" s="1866"/>
      <c r="J19" s="1866"/>
      <c r="K19" s="1866"/>
      <c r="L19" s="1866"/>
      <c r="M19" s="1861"/>
      <c r="N19" s="1861"/>
      <c r="O19" s="1861"/>
      <c r="P19" s="1861"/>
      <c r="Q19" s="1861"/>
      <c r="R19" s="1862"/>
      <c r="S19" s="1863"/>
      <c r="T19" s="1863"/>
      <c r="U19" s="1863"/>
      <c r="V19" s="1863"/>
      <c r="W19" s="1863"/>
      <c r="X19" s="1863"/>
      <c r="Y19" s="1864"/>
    </row>
    <row r="20" spans="1:25" s="722" customFormat="1" ht="18" hidden="1" customHeight="1">
      <c r="B20" s="1867" t="s">
        <v>1364</v>
      </c>
      <c r="C20" s="1868"/>
      <c r="D20" s="1868"/>
      <c r="E20" s="1868"/>
      <c r="F20" s="1868"/>
      <c r="G20" s="1868"/>
      <c r="H20" s="1868"/>
      <c r="I20" s="1868"/>
      <c r="J20" s="1868"/>
      <c r="K20" s="1868"/>
      <c r="L20" s="1869"/>
      <c r="M20" s="1862"/>
      <c r="N20" s="1870"/>
      <c r="O20" s="1870"/>
      <c r="P20" s="1870"/>
      <c r="Q20" s="1871"/>
      <c r="R20" s="1862"/>
      <c r="S20" s="1870"/>
      <c r="T20" s="1870"/>
      <c r="U20" s="1870"/>
      <c r="V20" s="1870"/>
      <c r="W20" s="1870"/>
      <c r="X20" s="1870"/>
      <c r="Y20" s="1871"/>
    </row>
    <row r="21" spans="1:25" s="722" customFormat="1" ht="18" hidden="1" customHeight="1">
      <c r="B21" s="1866" t="s">
        <v>1365</v>
      </c>
      <c r="C21" s="1866"/>
      <c r="D21" s="1866"/>
      <c r="E21" s="1866"/>
      <c r="F21" s="1866"/>
      <c r="G21" s="1866"/>
      <c r="H21" s="1866"/>
      <c r="I21" s="1866"/>
      <c r="J21" s="1866"/>
      <c r="K21" s="1866"/>
      <c r="L21" s="1866"/>
      <c r="M21" s="1861"/>
      <c r="N21" s="1861"/>
      <c r="O21" s="1861"/>
      <c r="P21" s="1861"/>
      <c r="Q21" s="1861"/>
      <c r="R21" s="1862"/>
      <c r="S21" s="1863"/>
      <c r="T21" s="1863"/>
      <c r="U21" s="1863"/>
      <c r="V21" s="1863"/>
      <c r="W21" s="1863"/>
      <c r="X21" s="1863"/>
      <c r="Y21" s="1864"/>
    </row>
    <row r="22" spans="1:25" s="722" customFormat="1" ht="18" hidden="1" customHeight="1">
      <c r="B22" s="1866" t="s">
        <v>1366</v>
      </c>
      <c r="C22" s="1866"/>
      <c r="D22" s="1866"/>
      <c r="E22" s="1866"/>
      <c r="F22" s="1866"/>
      <c r="G22" s="1866"/>
      <c r="H22" s="1866"/>
      <c r="I22" s="1866"/>
      <c r="J22" s="1866"/>
      <c r="K22" s="1866"/>
      <c r="L22" s="1866"/>
      <c r="M22" s="1861"/>
      <c r="N22" s="1861"/>
      <c r="O22" s="1861"/>
      <c r="P22" s="1861"/>
      <c r="Q22" s="1861"/>
      <c r="R22" s="1862"/>
      <c r="S22" s="1863"/>
      <c r="T22" s="1863"/>
      <c r="U22" s="1863"/>
      <c r="V22" s="1863"/>
      <c r="W22" s="1863"/>
      <c r="X22" s="1863"/>
      <c r="Y22" s="1864"/>
    </row>
    <row r="23" spans="1:25" s="722" customFormat="1" ht="18" hidden="1" customHeight="1">
      <c r="B23" s="1866" t="s">
        <v>1367</v>
      </c>
      <c r="C23" s="1866"/>
      <c r="D23" s="1866"/>
      <c r="E23" s="1866"/>
      <c r="F23" s="1866"/>
      <c r="G23" s="1866"/>
      <c r="H23" s="1866"/>
      <c r="I23" s="1866"/>
      <c r="J23" s="1866"/>
      <c r="K23" s="1866"/>
      <c r="L23" s="1866"/>
      <c r="M23" s="1861"/>
      <c r="N23" s="1861"/>
      <c r="O23" s="1861"/>
      <c r="P23" s="1861"/>
      <c r="Q23" s="1861"/>
      <c r="R23" s="1862"/>
      <c r="S23" s="1863"/>
      <c r="T23" s="1863"/>
      <c r="U23" s="1863"/>
      <c r="V23" s="1863"/>
      <c r="W23" s="1863"/>
      <c r="X23" s="1863"/>
      <c r="Y23" s="1864"/>
    </row>
    <row r="24" spans="1:25" s="722" customFormat="1" ht="18" hidden="1" customHeight="1">
      <c r="B24" s="1866" t="s">
        <v>1368</v>
      </c>
      <c r="C24" s="1866"/>
      <c r="D24" s="1866"/>
      <c r="E24" s="1866"/>
      <c r="F24" s="1866"/>
      <c r="G24" s="1866"/>
      <c r="H24" s="1866"/>
      <c r="I24" s="1866"/>
      <c r="J24" s="1866"/>
      <c r="K24" s="1866"/>
      <c r="L24" s="1866"/>
      <c r="M24" s="1861"/>
      <c r="N24" s="1861"/>
      <c r="O24" s="1861"/>
      <c r="P24" s="1861"/>
      <c r="Q24" s="1861"/>
      <c r="R24" s="1862"/>
      <c r="S24" s="1863"/>
      <c r="T24" s="1863"/>
      <c r="U24" s="1863"/>
      <c r="V24" s="1863"/>
      <c r="W24" s="1863"/>
      <c r="X24" s="1863"/>
      <c r="Y24" s="1864"/>
    </row>
    <row r="25" spans="1:25" s="722" customFormat="1" hidden="1"/>
    <row r="26" spans="1:25" s="722" customFormat="1" ht="13.5" hidden="1" customHeight="1">
      <c r="B26" s="1872" t="s">
        <v>1369</v>
      </c>
      <c r="C26" s="1873"/>
      <c r="D26" s="1873"/>
      <c r="E26" s="1873"/>
      <c r="F26" s="1873"/>
      <c r="G26" s="1873"/>
      <c r="H26" s="1873"/>
      <c r="I26" s="1873"/>
      <c r="J26" s="1873"/>
      <c r="K26" s="1873"/>
      <c r="L26" s="1873"/>
      <c r="M26" s="1873"/>
      <c r="N26" s="1873"/>
      <c r="O26" s="1873"/>
      <c r="P26" s="1873"/>
      <c r="Q26" s="1873"/>
      <c r="R26" s="1873"/>
      <c r="S26" s="1873"/>
      <c r="T26" s="1873"/>
      <c r="U26" s="1861" t="s">
        <v>1370</v>
      </c>
      <c r="V26" s="1861"/>
      <c r="W26" s="1861"/>
      <c r="X26" s="1861"/>
      <c r="Y26" s="1861"/>
    </row>
    <row r="27" spans="1:25" s="722" customFormat="1" hidden="1">
      <c r="B27" s="1874"/>
      <c r="C27" s="1875"/>
      <c r="D27" s="1875"/>
      <c r="E27" s="1875"/>
      <c r="F27" s="1875"/>
      <c r="G27" s="1875"/>
      <c r="H27" s="1875"/>
      <c r="I27" s="1875"/>
      <c r="J27" s="1875"/>
      <c r="K27" s="1875"/>
      <c r="L27" s="1875"/>
      <c r="M27" s="1875"/>
      <c r="N27" s="1875"/>
      <c r="O27" s="1875"/>
      <c r="P27" s="1875"/>
      <c r="Q27" s="1875"/>
      <c r="R27" s="1875"/>
      <c r="S27" s="1875"/>
      <c r="T27" s="1875"/>
      <c r="U27" s="1861"/>
      <c r="V27" s="1861"/>
      <c r="W27" s="1861"/>
      <c r="X27" s="1861"/>
      <c r="Y27" s="1861"/>
    </row>
    <row r="28" spans="1:25" s="722" customFormat="1" hidden="1">
      <c r="B28" s="1876"/>
      <c r="C28" s="1877"/>
      <c r="D28" s="1877"/>
      <c r="E28" s="1877"/>
      <c r="F28" s="1877"/>
      <c r="G28" s="1877"/>
      <c r="H28" s="1877"/>
      <c r="I28" s="1877"/>
      <c r="J28" s="1877"/>
      <c r="K28" s="1877"/>
      <c r="L28" s="1877"/>
      <c r="M28" s="1877"/>
      <c r="N28" s="1877"/>
      <c r="O28" s="1877"/>
      <c r="P28" s="1877"/>
      <c r="Q28" s="1877"/>
      <c r="R28" s="1877"/>
      <c r="S28" s="1877"/>
      <c r="T28" s="1877"/>
      <c r="U28" s="1861"/>
      <c r="V28" s="1861"/>
      <c r="W28" s="1861"/>
      <c r="X28" s="1861"/>
      <c r="Y28" s="1861"/>
    </row>
    <row r="29" spans="1:25" s="722" customFormat="1" hidden="1"/>
    <row r="31" spans="1:25">
      <c r="A31" s="1844" t="s">
        <v>1371</v>
      </c>
      <c r="B31" s="1844"/>
      <c r="C31" s="1844"/>
      <c r="D31" s="1844"/>
      <c r="E31" s="1844"/>
      <c r="F31" s="1844"/>
      <c r="G31" s="1844"/>
      <c r="H31" s="1844"/>
      <c r="I31" s="1844"/>
      <c r="J31" s="1844"/>
      <c r="K31" s="1844"/>
      <c r="L31" s="1844"/>
      <c r="M31" s="1844"/>
      <c r="N31" s="1844"/>
      <c r="O31" s="1844"/>
      <c r="P31" s="1844"/>
      <c r="Q31" s="1844"/>
      <c r="R31" s="1844"/>
      <c r="S31" s="1844"/>
      <c r="T31" s="1844"/>
      <c r="U31" s="1844"/>
      <c r="V31" s="1844"/>
      <c r="W31" s="1844"/>
      <c r="X31" s="1844"/>
      <c r="Y31" s="1844"/>
    </row>
    <row r="33" spans="1:25">
      <c r="A33" s="726" t="s">
        <v>1372</v>
      </c>
    </row>
    <row r="34" spans="1:25" ht="7.5" customHeight="1"/>
    <row r="35" spans="1:25" ht="18" customHeight="1">
      <c r="B35" s="1834" t="s">
        <v>840</v>
      </c>
      <c r="C35" s="1834"/>
      <c r="D35" s="1834"/>
      <c r="E35" s="1834"/>
      <c r="F35" s="1834"/>
      <c r="G35" s="1834"/>
      <c r="H35" s="1834"/>
      <c r="I35" s="1834"/>
      <c r="J35" s="1834"/>
      <c r="K35" s="1834"/>
      <c r="L35" s="1834"/>
      <c r="M35" s="1834" t="s">
        <v>1354</v>
      </c>
      <c r="N35" s="1834"/>
      <c r="O35" s="1834"/>
      <c r="P35" s="1834"/>
      <c r="Q35" s="1834"/>
      <c r="R35" s="1835" t="s">
        <v>1355</v>
      </c>
      <c r="S35" s="1836"/>
      <c r="T35" s="1836"/>
      <c r="U35" s="1836"/>
      <c r="V35" s="1836"/>
      <c r="W35" s="1836"/>
      <c r="X35" s="1836"/>
      <c r="Y35" s="1837"/>
    </row>
    <row r="36" spans="1:25" ht="18" customHeight="1">
      <c r="B36" s="1845" t="s">
        <v>1356</v>
      </c>
      <c r="C36" s="1845"/>
      <c r="D36" s="1845"/>
      <c r="E36" s="1845"/>
      <c r="F36" s="1845"/>
      <c r="G36" s="1845"/>
      <c r="H36" s="1845"/>
      <c r="I36" s="1845"/>
      <c r="J36" s="1845"/>
      <c r="K36" s="1845"/>
      <c r="L36" s="1845"/>
      <c r="M36" s="1834"/>
      <c r="N36" s="1834"/>
      <c r="O36" s="1834"/>
      <c r="P36" s="1834"/>
      <c r="Q36" s="1834"/>
      <c r="R36" s="1835"/>
      <c r="S36" s="1836"/>
      <c r="T36" s="1836"/>
      <c r="U36" s="1836"/>
      <c r="V36" s="1836"/>
      <c r="W36" s="1836"/>
      <c r="X36" s="1836"/>
      <c r="Y36" s="1837"/>
    </row>
    <row r="37" spans="1:25" ht="18" customHeight="1">
      <c r="B37" s="1845" t="s">
        <v>1357</v>
      </c>
      <c r="C37" s="1845"/>
      <c r="D37" s="1845"/>
      <c r="E37" s="1845"/>
      <c r="F37" s="1845"/>
      <c r="G37" s="1845"/>
      <c r="H37" s="1845"/>
      <c r="I37" s="1845"/>
      <c r="J37" s="1845"/>
      <c r="K37" s="1845"/>
      <c r="L37" s="1845"/>
      <c r="M37" s="1834"/>
      <c r="N37" s="1834"/>
      <c r="O37" s="1834"/>
      <c r="P37" s="1834"/>
      <c r="Q37" s="1834"/>
      <c r="R37" s="1835"/>
      <c r="S37" s="1836"/>
      <c r="T37" s="1836"/>
      <c r="U37" s="1836"/>
      <c r="V37" s="1836"/>
      <c r="W37" s="1836"/>
      <c r="X37" s="1836"/>
      <c r="Y37" s="1837"/>
    </row>
    <row r="38" spans="1:25" ht="18" customHeight="1">
      <c r="B38" s="1845" t="s">
        <v>1361</v>
      </c>
      <c r="C38" s="1845"/>
      <c r="D38" s="1845"/>
      <c r="E38" s="1845"/>
      <c r="F38" s="1845"/>
      <c r="G38" s="1845"/>
      <c r="H38" s="1845"/>
      <c r="I38" s="1845"/>
      <c r="J38" s="1845"/>
      <c r="K38" s="1845"/>
      <c r="L38" s="1845"/>
      <c r="M38" s="1834"/>
      <c r="N38" s="1834"/>
      <c r="O38" s="1834"/>
      <c r="P38" s="1834"/>
      <c r="Q38" s="1834"/>
      <c r="R38" s="1835"/>
      <c r="S38" s="1836"/>
      <c r="T38" s="1836"/>
      <c r="U38" s="1836"/>
      <c r="V38" s="1836"/>
      <c r="W38" s="1836"/>
      <c r="X38" s="1836"/>
      <c r="Y38" s="1837"/>
    </row>
    <row r="39" spans="1:25" ht="18" customHeight="1">
      <c r="B39" s="1845" t="s">
        <v>1362</v>
      </c>
      <c r="C39" s="1845"/>
      <c r="D39" s="1845"/>
      <c r="E39" s="1845"/>
      <c r="F39" s="1845"/>
      <c r="G39" s="1845"/>
      <c r="H39" s="1845"/>
      <c r="I39" s="1845"/>
      <c r="J39" s="1845"/>
      <c r="K39" s="1845"/>
      <c r="L39" s="1845"/>
      <c r="M39" s="1834"/>
      <c r="N39" s="1834"/>
      <c r="O39" s="1834"/>
      <c r="P39" s="1834"/>
      <c r="Q39" s="1834"/>
      <c r="R39" s="1835"/>
      <c r="S39" s="1836"/>
      <c r="T39" s="1836"/>
      <c r="U39" s="1836"/>
      <c r="V39" s="1836"/>
      <c r="W39" s="1836"/>
      <c r="X39" s="1836"/>
      <c r="Y39" s="1837"/>
    </row>
    <row r="40" spans="1:25" ht="18" customHeight="1">
      <c r="B40" s="1845" t="s">
        <v>1363</v>
      </c>
      <c r="C40" s="1845"/>
      <c r="D40" s="1845"/>
      <c r="E40" s="1845"/>
      <c r="F40" s="1845"/>
      <c r="G40" s="1845"/>
      <c r="H40" s="1845"/>
      <c r="I40" s="1845"/>
      <c r="J40" s="1845"/>
      <c r="K40" s="1845"/>
      <c r="L40" s="1845"/>
      <c r="M40" s="1834"/>
      <c r="N40" s="1834"/>
      <c r="O40" s="1834"/>
      <c r="P40" s="1834"/>
      <c r="Q40" s="1834"/>
      <c r="R40" s="1835"/>
      <c r="S40" s="1836"/>
      <c r="T40" s="1836"/>
      <c r="U40" s="1836"/>
      <c r="V40" s="1836"/>
      <c r="W40" s="1836"/>
      <c r="X40" s="1836"/>
      <c r="Y40" s="1837"/>
    </row>
    <row r="41" spans="1:25" ht="18" customHeight="1">
      <c r="B41" s="1846" t="s">
        <v>1364</v>
      </c>
      <c r="C41" s="1857"/>
      <c r="D41" s="1857"/>
      <c r="E41" s="1857"/>
      <c r="F41" s="1857"/>
      <c r="G41" s="1857"/>
      <c r="H41" s="1857"/>
      <c r="I41" s="1857"/>
      <c r="J41" s="1857"/>
      <c r="K41" s="1857"/>
      <c r="L41" s="1858"/>
      <c r="M41" s="1835"/>
      <c r="N41" s="1859"/>
      <c r="O41" s="1859"/>
      <c r="P41" s="1859"/>
      <c r="Q41" s="1860"/>
      <c r="R41" s="1835"/>
      <c r="S41" s="1859"/>
      <c r="T41" s="1859"/>
      <c r="U41" s="1859"/>
      <c r="V41" s="1859"/>
      <c r="W41" s="1859"/>
      <c r="X41" s="1859"/>
      <c r="Y41" s="1860"/>
    </row>
    <row r="42" spans="1:25" ht="18" customHeight="1">
      <c r="B42" s="1845" t="s">
        <v>1373</v>
      </c>
      <c r="C42" s="1845"/>
      <c r="D42" s="1845"/>
      <c r="E42" s="1845"/>
      <c r="F42" s="1845"/>
      <c r="G42" s="1845"/>
      <c r="H42" s="1845"/>
      <c r="I42" s="1845"/>
      <c r="J42" s="1845"/>
      <c r="K42" s="1845"/>
      <c r="L42" s="1845"/>
      <c r="M42" s="1834"/>
      <c r="N42" s="1834"/>
      <c r="O42" s="1834"/>
      <c r="P42" s="1834"/>
      <c r="Q42" s="1834"/>
      <c r="R42" s="1835"/>
      <c r="S42" s="1836"/>
      <c r="T42" s="1836"/>
      <c r="U42" s="1836"/>
      <c r="V42" s="1836"/>
      <c r="W42" s="1836"/>
      <c r="X42" s="1836"/>
      <c r="Y42" s="1837"/>
    </row>
    <row r="43" spans="1:25" ht="18" customHeight="1">
      <c r="B43" s="1845" t="s">
        <v>1366</v>
      </c>
      <c r="C43" s="1845"/>
      <c r="D43" s="1845"/>
      <c r="E43" s="1845"/>
      <c r="F43" s="1845"/>
      <c r="G43" s="1845"/>
      <c r="H43" s="1845"/>
      <c r="I43" s="1845"/>
      <c r="J43" s="1845"/>
      <c r="K43" s="1845"/>
      <c r="L43" s="1845"/>
      <c r="M43" s="1834"/>
      <c r="N43" s="1834"/>
      <c r="O43" s="1834"/>
      <c r="P43" s="1834"/>
      <c r="Q43" s="1834"/>
      <c r="R43" s="1835"/>
      <c r="S43" s="1836"/>
      <c r="T43" s="1836"/>
      <c r="U43" s="1836"/>
      <c r="V43" s="1836"/>
      <c r="W43" s="1836"/>
      <c r="X43" s="1836"/>
      <c r="Y43" s="1837"/>
    </row>
    <row r="45" spans="1:25" ht="13.5" customHeight="1">
      <c r="B45" s="1851" t="s">
        <v>1374</v>
      </c>
      <c r="C45" s="1852"/>
      <c r="D45" s="1852"/>
      <c r="E45" s="1852"/>
      <c r="F45" s="1852"/>
      <c r="G45" s="1852"/>
      <c r="H45" s="1852"/>
      <c r="I45" s="1852"/>
      <c r="J45" s="1852"/>
      <c r="K45" s="1852"/>
      <c r="L45" s="1852"/>
      <c r="M45" s="1852"/>
      <c r="N45" s="1852"/>
      <c r="O45" s="1852"/>
      <c r="P45" s="1852"/>
      <c r="Q45" s="1852"/>
      <c r="R45" s="1852"/>
      <c r="S45" s="1852"/>
      <c r="T45" s="1852"/>
      <c r="U45" s="1834" t="s">
        <v>1370</v>
      </c>
      <c r="V45" s="1834"/>
      <c r="W45" s="1834"/>
      <c r="X45" s="1834"/>
      <c r="Y45" s="1834"/>
    </row>
    <row r="46" spans="1:25">
      <c r="B46" s="1853"/>
      <c r="C46" s="1854"/>
      <c r="D46" s="1854"/>
      <c r="E46" s="1854"/>
      <c r="F46" s="1854"/>
      <c r="G46" s="1854"/>
      <c r="H46" s="1854"/>
      <c r="I46" s="1854"/>
      <c r="J46" s="1854"/>
      <c r="K46" s="1854"/>
      <c r="L46" s="1854"/>
      <c r="M46" s="1854"/>
      <c r="N46" s="1854"/>
      <c r="O46" s="1854"/>
      <c r="P46" s="1854"/>
      <c r="Q46" s="1854"/>
      <c r="R46" s="1854"/>
      <c r="S46" s="1854"/>
      <c r="T46" s="1854"/>
      <c r="U46" s="1834"/>
      <c r="V46" s="1834"/>
      <c r="W46" s="1834"/>
      <c r="X46" s="1834"/>
      <c r="Y46" s="1834"/>
    </row>
    <row r="47" spans="1:25">
      <c r="B47" s="1855"/>
      <c r="C47" s="1856"/>
      <c r="D47" s="1856"/>
      <c r="E47" s="1856"/>
      <c r="F47" s="1856"/>
      <c r="G47" s="1856"/>
      <c r="H47" s="1856"/>
      <c r="I47" s="1856"/>
      <c r="J47" s="1856"/>
      <c r="K47" s="1856"/>
      <c r="L47" s="1856"/>
      <c r="M47" s="1856"/>
      <c r="N47" s="1856"/>
      <c r="O47" s="1856"/>
      <c r="P47" s="1856"/>
      <c r="Q47" s="1856"/>
      <c r="R47" s="1856"/>
      <c r="S47" s="1856"/>
      <c r="T47" s="1856"/>
      <c r="U47" s="1834"/>
      <c r="V47" s="1834"/>
      <c r="W47" s="1834"/>
      <c r="X47" s="1834"/>
      <c r="Y47" s="1834"/>
    </row>
    <row r="48" spans="1:25" ht="7.5" customHeight="1"/>
    <row r="49" spans="2:25" ht="13.5" customHeight="1">
      <c r="B49" s="1851" t="s">
        <v>1375</v>
      </c>
      <c r="C49" s="1852"/>
      <c r="D49" s="1852"/>
      <c r="E49" s="1852"/>
      <c r="F49" s="1852"/>
      <c r="G49" s="1852"/>
      <c r="H49" s="1852"/>
      <c r="I49" s="1852"/>
      <c r="J49" s="1852"/>
      <c r="K49" s="1852"/>
      <c r="L49" s="1852"/>
      <c r="M49" s="1852"/>
      <c r="N49" s="1852"/>
      <c r="O49" s="1852"/>
      <c r="P49" s="1852"/>
      <c r="Q49" s="1852"/>
      <c r="R49" s="1852"/>
      <c r="S49" s="1852"/>
      <c r="T49" s="1852"/>
      <c r="U49" s="1834" t="s">
        <v>1370</v>
      </c>
      <c r="V49" s="1834"/>
      <c r="W49" s="1834"/>
      <c r="X49" s="1834"/>
      <c r="Y49" s="1834"/>
    </row>
    <row r="50" spans="2:25">
      <c r="B50" s="1853"/>
      <c r="C50" s="1854"/>
      <c r="D50" s="1854"/>
      <c r="E50" s="1854"/>
      <c r="F50" s="1854"/>
      <c r="G50" s="1854"/>
      <c r="H50" s="1854"/>
      <c r="I50" s="1854"/>
      <c r="J50" s="1854"/>
      <c r="K50" s="1854"/>
      <c r="L50" s="1854"/>
      <c r="M50" s="1854"/>
      <c r="N50" s="1854"/>
      <c r="O50" s="1854"/>
      <c r="P50" s="1854"/>
      <c r="Q50" s="1854"/>
      <c r="R50" s="1854"/>
      <c r="S50" s="1854"/>
      <c r="T50" s="1854"/>
      <c r="U50" s="1834"/>
      <c r="V50" s="1834"/>
      <c r="W50" s="1834"/>
      <c r="X50" s="1834"/>
      <c r="Y50" s="1834"/>
    </row>
    <row r="51" spans="2:25">
      <c r="B51" s="1855"/>
      <c r="C51" s="1856"/>
      <c r="D51" s="1856"/>
      <c r="E51" s="1856"/>
      <c r="F51" s="1856"/>
      <c r="G51" s="1856"/>
      <c r="H51" s="1856"/>
      <c r="I51" s="1856"/>
      <c r="J51" s="1856"/>
      <c r="K51" s="1856"/>
      <c r="L51" s="1856"/>
      <c r="M51" s="1856"/>
      <c r="N51" s="1856"/>
      <c r="O51" s="1856"/>
      <c r="P51" s="1856"/>
      <c r="Q51" s="1856"/>
      <c r="R51" s="1856"/>
      <c r="S51" s="1856"/>
      <c r="T51" s="1856"/>
      <c r="U51" s="1834"/>
      <c r="V51" s="1834"/>
      <c r="W51" s="1834"/>
      <c r="X51" s="1834"/>
      <c r="Y51" s="1834"/>
    </row>
  </sheetData>
  <mergeCells count="84">
    <mergeCell ref="B45:T47"/>
    <mergeCell ref="U45:Y47"/>
    <mergeCell ref="B49:T51"/>
    <mergeCell ref="U49:Y51"/>
    <mergeCell ref="B42:L42"/>
    <mergeCell ref="M42:Q42"/>
    <mergeCell ref="R42:Y42"/>
    <mergeCell ref="B43:L43"/>
    <mergeCell ref="M43:Q43"/>
    <mergeCell ref="R43:Y43"/>
    <mergeCell ref="B40:L40"/>
    <mergeCell ref="M40:Q40"/>
    <mergeCell ref="R40:Y40"/>
    <mergeCell ref="B41:L41"/>
    <mergeCell ref="M41:Q41"/>
    <mergeCell ref="R41:Y41"/>
    <mergeCell ref="B38:L38"/>
    <mergeCell ref="M38:Q38"/>
    <mergeCell ref="R38:Y38"/>
    <mergeCell ref="B39:L39"/>
    <mergeCell ref="M39:Q39"/>
    <mergeCell ref="R39:Y39"/>
    <mergeCell ref="B36:L36"/>
    <mergeCell ref="M36:Q36"/>
    <mergeCell ref="R36:Y36"/>
    <mergeCell ref="B37:L37"/>
    <mergeCell ref="M37:Q37"/>
    <mergeCell ref="R37:Y37"/>
    <mergeCell ref="B26:T28"/>
    <mergeCell ref="U26:Y28"/>
    <mergeCell ref="A31:Y31"/>
    <mergeCell ref="B35:L35"/>
    <mergeCell ref="M35:Q35"/>
    <mergeCell ref="R35:Y35"/>
    <mergeCell ref="B23:L23"/>
    <mergeCell ref="M23:Q23"/>
    <mergeCell ref="R23:Y23"/>
    <mergeCell ref="B24:L24"/>
    <mergeCell ref="M24:Q24"/>
    <mergeCell ref="R24:Y24"/>
    <mergeCell ref="B21:L21"/>
    <mergeCell ref="M21:Q21"/>
    <mergeCell ref="R21:Y21"/>
    <mergeCell ref="B22:L22"/>
    <mergeCell ref="M22:Q22"/>
    <mergeCell ref="R22:Y22"/>
    <mergeCell ref="B19:L19"/>
    <mergeCell ref="M19:Q19"/>
    <mergeCell ref="R19:Y19"/>
    <mergeCell ref="B20:L20"/>
    <mergeCell ref="M20:Q20"/>
    <mergeCell ref="R20:Y20"/>
    <mergeCell ref="B17:L17"/>
    <mergeCell ref="M17:Q17"/>
    <mergeCell ref="R17:Y17"/>
    <mergeCell ref="B18:L18"/>
    <mergeCell ref="M18:Q18"/>
    <mergeCell ref="R18:Y18"/>
    <mergeCell ref="B15:L15"/>
    <mergeCell ref="M15:Q15"/>
    <mergeCell ref="R15:Y15"/>
    <mergeCell ref="B16:L16"/>
    <mergeCell ref="M16:Q16"/>
    <mergeCell ref="R16:Y16"/>
    <mergeCell ref="B13:L13"/>
    <mergeCell ref="M13:Q13"/>
    <mergeCell ref="R13:Y13"/>
    <mergeCell ref="B14:L14"/>
    <mergeCell ref="M14:Q14"/>
    <mergeCell ref="R14:Y14"/>
    <mergeCell ref="B11:L11"/>
    <mergeCell ref="M11:Q11"/>
    <mergeCell ref="R11:Y11"/>
    <mergeCell ref="B12:L12"/>
    <mergeCell ref="M12:Q12"/>
    <mergeCell ref="R12:Y12"/>
    <mergeCell ref="B10:L10"/>
    <mergeCell ref="M10:Q10"/>
    <mergeCell ref="R10:Y10"/>
    <mergeCell ref="A3:D3"/>
    <mergeCell ref="E3:K3"/>
    <mergeCell ref="M3:Q3"/>
    <mergeCell ref="R3:Y3"/>
    <mergeCell ref="A6:Y6"/>
  </mergeCells>
  <phoneticPr fontId="3"/>
  <printOptions horizontalCentered="1" verticalCentered="1"/>
  <pageMargins left="0.39370078740157483" right="0.39370078740157483" top="0.78740157480314965" bottom="0" header="0.51181102362204722" footer="0.51181102362204722"/>
  <pageSetup paperSize="9" scale="87" orientation="portrait" r:id="rId1"/>
  <headerFooter alignWithMargins="0">
    <oddHeader>&amp;R&amp;"ＭＳ ゴシック,標準"&amp;10＜参考様式５＞</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C000"/>
    <pageSetUpPr fitToPage="1"/>
  </sheetPr>
  <dimension ref="A1:U28"/>
  <sheetViews>
    <sheetView view="pageBreakPreview" zoomScale="60" zoomScaleNormal="100" workbookViewId="0"/>
  </sheetViews>
  <sheetFormatPr defaultRowHeight="13.5"/>
  <cols>
    <col min="1" max="2" width="4.125" style="727" customWidth="1"/>
    <col min="3" max="3" width="8.625" style="727" customWidth="1"/>
    <col min="4" max="4" width="2.125" style="727" customWidth="1"/>
    <col min="5" max="24" width="4.125" style="727" customWidth="1"/>
    <col min="25" max="16384" width="9" style="727"/>
  </cols>
  <sheetData>
    <row r="1" spans="1:21" ht="16.5" customHeight="1">
      <c r="U1" s="728"/>
    </row>
    <row r="2" spans="1:21" ht="16.5" customHeight="1">
      <c r="A2" s="1885" t="s">
        <v>1377</v>
      </c>
      <c r="B2" s="1885"/>
      <c r="C2" s="1885"/>
      <c r="D2" s="1885"/>
      <c r="E2" s="1885"/>
      <c r="F2" s="1885"/>
      <c r="G2" s="1885"/>
      <c r="H2" s="1885"/>
      <c r="I2" s="1885"/>
      <c r="J2" s="1885"/>
      <c r="K2" s="1885"/>
      <c r="L2" s="1885"/>
      <c r="M2" s="1885"/>
      <c r="N2" s="1885"/>
      <c r="O2" s="1885"/>
      <c r="P2" s="1885"/>
      <c r="Q2" s="1885"/>
      <c r="R2" s="1885"/>
      <c r="S2" s="1885"/>
      <c r="T2" s="1885"/>
      <c r="U2" s="1885"/>
    </row>
    <row r="3" spans="1:21" ht="16.5" customHeight="1"/>
    <row r="4" spans="1:21" ht="22.5" customHeight="1">
      <c r="A4" s="1886" t="s">
        <v>1378</v>
      </c>
      <c r="B4" s="1886"/>
      <c r="C4" s="1886"/>
      <c r="D4" s="1882"/>
      <c r="E4" s="1883"/>
      <c r="F4" s="1883"/>
      <c r="G4" s="1883"/>
      <c r="H4" s="1883"/>
      <c r="I4" s="1883"/>
      <c r="J4" s="1883"/>
      <c r="K4" s="1883"/>
      <c r="L4" s="1883"/>
      <c r="M4" s="1883"/>
      <c r="N4" s="1883"/>
      <c r="O4" s="1883"/>
      <c r="P4" s="1883"/>
      <c r="Q4" s="1883"/>
      <c r="R4" s="1883"/>
      <c r="S4" s="1883"/>
      <c r="T4" s="1883"/>
      <c r="U4" s="1884"/>
    </row>
    <row r="5" spans="1:21" ht="22.5" customHeight="1">
      <c r="A5" s="1887" t="s">
        <v>1379</v>
      </c>
      <c r="B5" s="1887"/>
      <c r="C5" s="1887"/>
      <c r="D5" s="729"/>
      <c r="E5" s="730" t="s">
        <v>137</v>
      </c>
      <c r="F5" s="731" t="s">
        <v>1380</v>
      </c>
      <c r="G5" s="731"/>
      <c r="H5" s="731"/>
      <c r="I5" s="731"/>
      <c r="J5" s="730" t="s">
        <v>965</v>
      </c>
      <c r="K5" s="731" t="s">
        <v>1381</v>
      </c>
      <c r="L5" s="731"/>
      <c r="M5" s="731"/>
      <c r="N5" s="731"/>
      <c r="O5" s="730" t="s">
        <v>969</v>
      </c>
      <c r="P5" s="731" t="s">
        <v>1382</v>
      </c>
      <c r="Q5" s="731"/>
      <c r="R5" s="731"/>
      <c r="S5" s="731"/>
      <c r="T5" s="731"/>
      <c r="U5" s="732"/>
    </row>
    <row r="6" spans="1:21" ht="22.5" customHeight="1">
      <c r="A6" s="1888" t="s">
        <v>1383</v>
      </c>
      <c r="B6" s="1889"/>
      <c r="C6" s="1890"/>
      <c r="D6" s="733"/>
      <c r="E6" s="734" t="s">
        <v>137</v>
      </c>
      <c r="F6" s="735" t="s">
        <v>1304</v>
      </c>
      <c r="G6" s="735"/>
      <c r="H6" s="735"/>
      <c r="I6" s="735"/>
      <c r="J6" s="735"/>
      <c r="K6" s="735"/>
      <c r="L6" s="735"/>
      <c r="M6" s="734" t="s">
        <v>965</v>
      </c>
      <c r="N6" s="735" t="s">
        <v>1305</v>
      </c>
      <c r="O6" s="735"/>
      <c r="P6" s="735"/>
      <c r="Q6" s="735"/>
      <c r="R6" s="735"/>
      <c r="S6" s="735"/>
      <c r="T6" s="735"/>
      <c r="U6" s="736"/>
    </row>
    <row r="7" spans="1:21" ht="22.5" customHeight="1">
      <c r="A7" s="1891"/>
      <c r="B7" s="1892"/>
      <c r="C7" s="1893"/>
      <c r="D7" s="737"/>
      <c r="E7" s="738" t="s">
        <v>969</v>
      </c>
      <c r="F7" s="739" t="s">
        <v>1384</v>
      </c>
      <c r="G7" s="739"/>
      <c r="H7" s="739"/>
      <c r="I7" s="739"/>
      <c r="J7" s="739"/>
      <c r="K7" s="739"/>
      <c r="L7" s="739"/>
      <c r="M7" s="738" t="s">
        <v>1063</v>
      </c>
      <c r="N7" s="739" t="s">
        <v>1308</v>
      </c>
      <c r="O7" s="739"/>
      <c r="P7" s="739"/>
      <c r="Q7" s="739"/>
      <c r="R7" s="739"/>
      <c r="S7" s="739"/>
      <c r="T7" s="739"/>
      <c r="U7" s="740"/>
    </row>
    <row r="8" spans="1:21" ht="22.5" customHeight="1">
      <c r="A8" s="1894"/>
      <c r="B8" s="1895"/>
      <c r="C8" s="1896"/>
      <c r="D8" s="737"/>
      <c r="E8" s="728" t="s">
        <v>1100</v>
      </c>
      <c r="F8" s="727" t="s">
        <v>1385</v>
      </c>
      <c r="M8" s="728"/>
      <c r="O8" s="739"/>
      <c r="P8" s="739"/>
      <c r="Q8" s="739"/>
      <c r="R8" s="739"/>
      <c r="S8" s="739"/>
      <c r="T8" s="739"/>
      <c r="U8" s="740"/>
    </row>
    <row r="9" spans="1:21" ht="16.5" customHeight="1">
      <c r="A9" s="733"/>
      <c r="B9" s="735"/>
      <c r="C9" s="736"/>
      <c r="D9" s="735"/>
      <c r="E9" s="735"/>
      <c r="F9" s="735"/>
      <c r="G9" s="735"/>
      <c r="H9" s="735"/>
      <c r="I9" s="735"/>
      <c r="J9" s="735"/>
      <c r="K9" s="735"/>
      <c r="L9" s="735"/>
      <c r="M9" s="735"/>
      <c r="N9" s="735"/>
      <c r="O9" s="735"/>
      <c r="P9" s="735"/>
      <c r="Q9" s="735"/>
      <c r="R9" s="735"/>
      <c r="S9" s="735"/>
      <c r="T9" s="735"/>
      <c r="U9" s="736"/>
    </row>
    <row r="10" spans="1:21" ht="16.5" customHeight="1">
      <c r="A10" s="1878" t="s">
        <v>1386</v>
      </c>
      <c r="B10" s="1879"/>
      <c r="C10" s="1880"/>
      <c r="D10" s="739"/>
      <c r="E10" s="739" t="s">
        <v>1387</v>
      </c>
      <c r="F10" s="739"/>
      <c r="G10" s="739"/>
      <c r="H10" s="739"/>
      <c r="I10" s="739"/>
      <c r="J10" s="739"/>
      <c r="K10" s="739"/>
      <c r="L10" s="739"/>
      <c r="M10" s="739"/>
      <c r="N10" s="739"/>
      <c r="O10" s="739"/>
      <c r="P10" s="739"/>
      <c r="Q10" s="739"/>
      <c r="R10" s="739"/>
      <c r="S10" s="739"/>
      <c r="T10" s="739"/>
      <c r="U10" s="740"/>
    </row>
    <row r="11" spans="1:21" ht="22.5" customHeight="1">
      <c r="A11" s="1878"/>
      <c r="B11" s="1879"/>
      <c r="C11" s="1880"/>
      <c r="D11" s="739"/>
      <c r="E11" s="1881" t="s">
        <v>1238</v>
      </c>
      <c r="F11" s="1881"/>
      <c r="G11" s="1881"/>
      <c r="H11" s="1881"/>
      <c r="I11" s="1881"/>
      <c r="J11" s="1882" t="s">
        <v>1239</v>
      </c>
      <c r="K11" s="1883"/>
      <c r="L11" s="1883"/>
      <c r="M11" s="1883"/>
      <c r="N11" s="1883"/>
      <c r="O11" s="1883"/>
      <c r="P11" s="1883"/>
      <c r="Q11" s="1884"/>
      <c r="R11" s="739"/>
      <c r="S11" s="739"/>
      <c r="T11" s="739"/>
      <c r="U11" s="740"/>
    </row>
    <row r="12" spans="1:21" ht="22.5" customHeight="1">
      <c r="A12" s="737"/>
      <c r="B12" s="739"/>
      <c r="C12" s="740"/>
      <c r="D12" s="739"/>
      <c r="E12" s="1881" t="s">
        <v>1388</v>
      </c>
      <c r="F12" s="1881"/>
      <c r="G12" s="1881"/>
      <c r="H12" s="1881"/>
      <c r="I12" s="1881"/>
      <c r="J12" s="1882"/>
      <c r="K12" s="1883"/>
      <c r="L12" s="1883"/>
      <c r="M12" s="1883"/>
      <c r="N12" s="1883"/>
      <c r="O12" s="1883"/>
      <c r="P12" s="1883"/>
      <c r="Q12" s="1884"/>
      <c r="R12" s="739"/>
      <c r="S12" s="739"/>
      <c r="T12" s="739"/>
      <c r="U12" s="740"/>
    </row>
    <row r="13" spans="1:21" ht="22.5" customHeight="1">
      <c r="A13" s="737"/>
      <c r="B13" s="739"/>
      <c r="C13" s="740"/>
      <c r="D13" s="739"/>
      <c r="E13" s="1881" t="s">
        <v>1389</v>
      </c>
      <c r="F13" s="1881"/>
      <c r="G13" s="1881"/>
      <c r="H13" s="1881"/>
      <c r="I13" s="1881"/>
      <c r="J13" s="1882"/>
      <c r="K13" s="1883"/>
      <c r="L13" s="1883"/>
      <c r="M13" s="1883"/>
      <c r="N13" s="1883"/>
      <c r="O13" s="1883"/>
      <c r="P13" s="1883"/>
      <c r="Q13" s="1884"/>
      <c r="R13" s="739"/>
      <c r="S13" s="739"/>
      <c r="T13" s="739"/>
      <c r="U13" s="740"/>
    </row>
    <row r="14" spans="1:21" ht="22.5" customHeight="1">
      <c r="A14" s="737"/>
      <c r="B14" s="739"/>
      <c r="C14" s="740"/>
      <c r="D14" s="739"/>
      <c r="E14" s="1881" t="s">
        <v>1390</v>
      </c>
      <c r="F14" s="1881"/>
      <c r="G14" s="1881"/>
      <c r="H14" s="1881"/>
      <c r="I14" s="1881"/>
      <c r="J14" s="1882"/>
      <c r="K14" s="1883"/>
      <c r="L14" s="1883"/>
      <c r="M14" s="1883"/>
      <c r="N14" s="1883"/>
      <c r="O14" s="1883"/>
      <c r="P14" s="1883"/>
      <c r="Q14" s="1884"/>
      <c r="R14" s="739"/>
      <c r="S14" s="739"/>
      <c r="T14" s="739"/>
      <c r="U14" s="740"/>
    </row>
    <row r="15" spans="1:21" ht="22.5" customHeight="1">
      <c r="A15" s="737"/>
      <c r="B15" s="739"/>
      <c r="C15" s="740"/>
      <c r="D15" s="739"/>
      <c r="E15" s="1881" t="s">
        <v>1391</v>
      </c>
      <c r="F15" s="1881"/>
      <c r="G15" s="1881"/>
      <c r="H15" s="1881"/>
      <c r="I15" s="1881"/>
      <c r="J15" s="1882"/>
      <c r="K15" s="1883"/>
      <c r="L15" s="1883"/>
      <c r="M15" s="1883"/>
      <c r="N15" s="1883"/>
      <c r="O15" s="1883"/>
      <c r="P15" s="1883"/>
      <c r="Q15" s="1884"/>
      <c r="R15" s="739"/>
      <c r="S15" s="739"/>
      <c r="T15" s="739"/>
      <c r="U15" s="740"/>
    </row>
    <row r="16" spans="1:21" ht="22.5" customHeight="1">
      <c r="A16" s="737"/>
      <c r="B16" s="739"/>
      <c r="C16" s="740"/>
      <c r="D16" s="739"/>
      <c r="E16" s="1881" t="s">
        <v>1392</v>
      </c>
      <c r="F16" s="1881"/>
      <c r="G16" s="1881"/>
      <c r="H16" s="1881"/>
      <c r="I16" s="1881"/>
      <c r="J16" s="1882"/>
      <c r="K16" s="1883"/>
      <c r="L16" s="1883"/>
      <c r="M16" s="1883"/>
      <c r="N16" s="1883"/>
      <c r="O16" s="1883"/>
      <c r="P16" s="1883"/>
      <c r="Q16" s="1884"/>
      <c r="R16" s="739"/>
      <c r="S16" s="739"/>
      <c r="T16" s="739"/>
      <c r="U16" s="740"/>
    </row>
    <row r="17" spans="1:21" ht="22.5" customHeight="1">
      <c r="A17" s="737"/>
      <c r="B17" s="739"/>
      <c r="C17" s="740"/>
      <c r="D17" s="739"/>
      <c r="E17" s="1882"/>
      <c r="F17" s="1883"/>
      <c r="G17" s="1883"/>
      <c r="H17" s="1883"/>
      <c r="I17" s="1884"/>
      <c r="J17" s="1882"/>
      <c r="K17" s="1883"/>
      <c r="L17" s="1883"/>
      <c r="M17" s="1883"/>
      <c r="N17" s="1883"/>
      <c r="O17" s="1883"/>
      <c r="P17" s="1883"/>
      <c r="Q17" s="1884"/>
      <c r="R17" s="739"/>
      <c r="S17" s="739"/>
      <c r="T17" s="739"/>
      <c r="U17" s="740"/>
    </row>
    <row r="18" spans="1:21" ht="22.5" customHeight="1">
      <c r="A18" s="737"/>
      <c r="B18" s="739"/>
      <c r="C18" s="740"/>
      <c r="D18" s="739"/>
      <c r="E18" s="1881"/>
      <c r="F18" s="1881"/>
      <c r="G18" s="1881"/>
      <c r="H18" s="1881"/>
      <c r="I18" s="1881"/>
      <c r="J18" s="1882"/>
      <c r="K18" s="1883"/>
      <c r="L18" s="1883"/>
      <c r="M18" s="1883"/>
      <c r="N18" s="1883"/>
      <c r="O18" s="1883"/>
      <c r="P18" s="1883"/>
      <c r="Q18" s="1884"/>
      <c r="R18" s="739"/>
      <c r="S18" s="739"/>
      <c r="T18" s="739"/>
      <c r="U18" s="740"/>
    </row>
    <row r="19" spans="1:21" ht="22.5" customHeight="1">
      <c r="A19" s="737"/>
      <c r="B19" s="739"/>
      <c r="C19" s="740"/>
      <c r="D19" s="739"/>
      <c r="E19" s="1881"/>
      <c r="F19" s="1881"/>
      <c r="G19" s="1881"/>
      <c r="H19" s="1881"/>
      <c r="I19" s="1881"/>
      <c r="J19" s="1882"/>
      <c r="K19" s="1883"/>
      <c r="L19" s="1883"/>
      <c r="M19" s="1883"/>
      <c r="N19" s="1883"/>
      <c r="O19" s="1883"/>
      <c r="P19" s="1883"/>
      <c r="Q19" s="1884"/>
      <c r="R19" s="739"/>
      <c r="S19" s="739"/>
      <c r="T19" s="739"/>
      <c r="U19" s="740"/>
    </row>
    <row r="20" spans="1:21" ht="22.5" customHeight="1">
      <c r="A20" s="737"/>
      <c r="B20" s="739"/>
      <c r="C20" s="740"/>
      <c r="D20" s="739"/>
      <c r="E20" s="1881"/>
      <c r="F20" s="1881"/>
      <c r="G20" s="1881"/>
      <c r="H20" s="1881"/>
      <c r="I20" s="1881"/>
      <c r="J20" s="1882"/>
      <c r="K20" s="1883"/>
      <c r="L20" s="1883"/>
      <c r="M20" s="1883"/>
      <c r="N20" s="1883"/>
      <c r="O20" s="1883"/>
      <c r="P20" s="1883"/>
      <c r="Q20" s="1884"/>
      <c r="R20" s="739"/>
      <c r="S20" s="739"/>
      <c r="T20" s="739"/>
      <c r="U20" s="740"/>
    </row>
    <row r="21" spans="1:21" ht="16.5" customHeight="1">
      <c r="A21" s="741"/>
      <c r="B21" s="742"/>
      <c r="C21" s="743"/>
      <c r="D21" s="742"/>
      <c r="E21" s="742"/>
      <c r="F21" s="742"/>
      <c r="G21" s="742"/>
      <c r="H21" s="742"/>
      <c r="I21" s="742"/>
      <c r="J21" s="742"/>
      <c r="K21" s="742"/>
      <c r="L21" s="742"/>
      <c r="M21" s="742"/>
      <c r="N21" s="742"/>
      <c r="O21" s="742"/>
      <c r="P21" s="742"/>
      <c r="Q21" s="742"/>
      <c r="R21" s="742"/>
      <c r="S21" s="742"/>
      <c r="T21" s="742"/>
      <c r="U21" s="743"/>
    </row>
    <row r="22" spans="1:21" s="744" customFormat="1"/>
    <row r="23" spans="1:21" s="744" customFormat="1" ht="13.5" customHeight="1">
      <c r="A23" s="1897" t="s">
        <v>1393</v>
      </c>
      <c r="B23" s="1897"/>
      <c r="C23" s="1897"/>
      <c r="D23" s="1897"/>
      <c r="E23" s="1897"/>
      <c r="F23" s="1897"/>
      <c r="G23" s="1897"/>
      <c r="H23" s="1897"/>
      <c r="I23" s="1897"/>
      <c r="J23" s="1897"/>
      <c r="K23" s="1897"/>
      <c r="L23" s="1897"/>
      <c r="M23" s="1897"/>
      <c r="N23" s="1897"/>
      <c r="O23" s="1897"/>
      <c r="P23" s="1897"/>
      <c r="Q23" s="1897"/>
      <c r="R23" s="1897"/>
      <c r="S23" s="1897"/>
      <c r="T23" s="1897"/>
      <c r="U23" s="1897"/>
    </row>
    <row r="24" spans="1:21" s="744" customFormat="1">
      <c r="B24" s="745"/>
      <c r="C24" s="745"/>
      <c r="D24" s="745"/>
      <c r="E24" s="745"/>
      <c r="F24" s="745"/>
      <c r="G24" s="745"/>
      <c r="H24" s="745"/>
      <c r="I24" s="745"/>
      <c r="J24" s="745"/>
      <c r="K24" s="745"/>
      <c r="L24" s="745"/>
      <c r="M24" s="745"/>
      <c r="N24" s="745"/>
      <c r="O24" s="745"/>
      <c r="P24" s="745"/>
      <c r="Q24" s="745"/>
      <c r="R24" s="745"/>
      <c r="S24" s="745"/>
      <c r="T24" s="745"/>
      <c r="U24" s="745"/>
    </row>
    <row r="25" spans="1:21" s="744" customFormat="1"/>
    <row r="26" spans="1:21" s="744" customFormat="1"/>
    <row r="27" spans="1:21" s="744" customFormat="1"/>
    <row r="28" spans="1:21" s="744" customFormat="1"/>
  </sheetData>
  <mergeCells count="27">
    <mergeCell ref="A23:U23"/>
    <mergeCell ref="E18:I18"/>
    <mergeCell ref="J18:Q18"/>
    <mergeCell ref="E19:I19"/>
    <mergeCell ref="J19:Q19"/>
    <mergeCell ref="E20:I20"/>
    <mergeCell ref="J20:Q20"/>
    <mergeCell ref="E15:I15"/>
    <mergeCell ref="J15:Q15"/>
    <mergeCell ref="E16:I16"/>
    <mergeCell ref="J16:Q16"/>
    <mergeCell ref="E17:I17"/>
    <mergeCell ref="J17:Q17"/>
    <mergeCell ref="E12:I12"/>
    <mergeCell ref="J12:Q12"/>
    <mergeCell ref="E13:I13"/>
    <mergeCell ref="J13:Q13"/>
    <mergeCell ref="E14:I14"/>
    <mergeCell ref="J14:Q14"/>
    <mergeCell ref="A10:C11"/>
    <mergeCell ref="E11:I11"/>
    <mergeCell ref="J11:Q11"/>
    <mergeCell ref="A2:U2"/>
    <mergeCell ref="A4:C4"/>
    <mergeCell ref="D4:U4"/>
    <mergeCell ref="A5:C5"/>
    <mergeCell ref="A6:C8"/>
  </mergeCells>
  <phoneticPr fontId="3"/>
  <printOptions horizontalCentered="1"/>
  <pageMargins left="0.59055118110236227" right="0.39370078740157483" top="0.98425196850393704" bottom="0.39370078740157483" header="0.51181102362204722" footer="0.51181102362204722"/>
  <pageSetup paperSize="9" scale="95" orientation="portrait" blackAndWhite="1" r:id="rId1"/>
  <headerFooter alignWithMargins="0">
    <oddHeader>&amp;R＜参考様式９＞</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C000"/>
    <pageSetUpPr fitToPage="1"/>
  </sheetPr>
  <dimension ref="A1:U27"/>
  <sheetViews>
    <sheetView view="pageBreakPreview" zoomScale="60" zoomScaleNormal="100" workbookViewId="0"/>
  </sheetViews>
  <sheetFormatPr defaultRowHeight="13.5"/>
  <cols>
    <col min="1" max="2" width="4.125" style="746" customWidth="1"/>
    <col min="3" max="3" width="8.625" style="746" customWidth="1"/>
    <col min="4" max="4" width="2.125" style="746" customWidth="1"/>
    <col min="5" max="24" width="4.125" style="746" customWidth="1"/>
    <col min="25" max="16384" width="9" style="746"/>
  </cols>
  <sheetData>
    <row r="1" spans="1:21" ht="16.5" customHeight="1">
      <c r="U1" s="747"/>
    </row>
    <row r="2" spans="1:21" ht="16.5" customHeight="1">
      <c r="A2" s="1905" t="s">
        <v>1394</v>
      </c>
      <c r="B2" s="1905"/>
      <c r="C2" s="1905"/>
      <c r="D2" s="1905"/>
      <c r="E2" s="1905"/>
      <c r="F2" s="1905"/>
      <c r="G2" s="1905"/>
      <c r="H2" s="1905"/>
      <c r="I2" s="1905"/>
      <c r="J2" s="1905"/>
      <c r="K2" s="1905"/>
      <c r="L2" s="1905"/>
      <c r="M2" s="1905"/>
      <c r="N2" s="1905"/>
      <c r="O2" s="1905"/>
      <c r="P2" s="1905"/>
      <c r="Q2" s="1905"/>
      <c r="R2" s="1905"/>
      <c r="S2" s="1905"/>
      <c r="T2" s="1905"/>
      <c r="U2" s="1905"/>
    </row>
    <row r="3" spans="1:21" ht="16.5" customHeight="1"/>
    <row r="4" spans="1:21" ht="22.5" customHeight="1">
      <c r="A4" s="1906" t="s">
        <v>1378</v>
      </c>
      <c r="B4" s="1906"/>
      <c r="C4" s="1906"/>
      <c r="D4" s="1902"/>
      <c r="E4" s="1903"/>
      <c r="F4" s="1903"/>
      <c r="G4" s="1903"/>
      <c r="H4" s="1903"/>
      <c r="I4" s="1903"/>
      <c r="J4" s="1903"/>
      <c r="K4" s="1903"/>
      <c r="L4" s="1903"/>
      <c r="M4" s="1903"/>
      <c r="N4" s="1903"/>
      <c r="O4" s="1903"/>
      <c r="P4" s="1903"/>
      <c r="Q4" s="1903"/>
      <c r="R4" s="1903"/>
      <c r="S4" s="1903"/>
      <c r="T4" s="1903"/>
      <c r="U4" s="1904"/>
    </row>
    <row r="5" spans="1:21" ht="22.5" customHeight="1">
      <c r="A5" s="1907" t="s">
        <v>1379</v>
      </c>
      <c r="B5" s="1907"/>
      <c r="C5" s="1907"/>
      <c r="D5" s="748"/>
      <c r="E5" s="749" t="s">
        <v>137</v>
      </c>
      <c r="F5" s="750" t="s">
        <v>1380</v>
      </c>
      <c r="G5" s="750"/>
      <c r="H5" s="750"/>
      <c r="I5" s="750"/>
      <c r="J5" s="749" t="s">
        <v>965</v>
      </c>
      <c r="K5" s="750" t="s">
        <v>1381</v>
      </c>
      <c r="L5" s="750"/>
      <c r="M5" s="750"/>
      <c r="N5" s="750"/>
      <c r="O5" s="749" t="s">
        <v>969</v>
      </c>
      <c r="P5" s="750" t="s">
        <v>1382</v>
      </c>
      <c r="Q5" s="750"/>
      <c r="R5" s="750"/>
      <c r="S5" s="750"/>
      <c r="T5" s="750"/>
      <c r="U5" s="751"/>
    </row>
    <row r="6" spans="1:21" ht="22.5" customHeight="1">
      <c r="A6" s="1908" t="s">
        <v>1383</v>
      </c>
      <c r="B6" s="1909"/>
      <c r="C6" s="1910"/>
      <c r="D6" s="752"/>
      <c r="E6" s="753" t="s">
        <v>137</v>
      </c>
      <c r="F6" s="754" t="s">
        <v>1304</v>
      </c>
      <c r="G6" s="754"/>
      <c r="H6" s="754"/>
      <c r="I6" s="754"/>
      <c r="J6" s="754"/>
      <c r="K6" s="754"/>
      <c r="L6" s="754"/>
      <c r="M6" s="753" t="s">
        <v>965</v>
      </c>
      <c r="N6" s="754" t="s">
        <v>1305</v>
      </c>
      <c r="O6" s="754"/>
      <c r="P6" s="754"/>
      <c r="Q6" s="754"/>
      <c r="R6" s="754"/>
      <c r="S6" s="754"/>
      <c r="T6" s="754"/>
      <c r="U6" s="755"/>
    </row>
    <row r="7" spans="1:21" ht="22.5" customHeight="1">
      <c r="A7" s="1911"/>
      <c r="B7" s="1912"/>
      <c r="C7" s="1913"/>
      <c r="D7" s="756"/>
      <c r="E7" s="757" t="s">
        <v>969</v>
      </c>
      <c r="F7" s="758" t="s">
        <v>1384</v>
      </c>
      <c r="G7" s="758"/>
      <c r="H7" s="758"/>
      <c r="I7" s="758"/>
      <c r="J7" s="758"/>
      <c r="K7" s="758"/>
      <c r="L7" s="758"/>
      <c r="M7" s="757" t="s">
        <v>1063</v>
      </c>
      <c r="N7" s="758" t="s">
        <v>1308</v>
      </c>
      <c r="O7" s="758"/>
      <c r="P7" s="758"/>
      <c r="Q7" s="758"/>
      <c r="R7" s="758"/>
      <c r="S7" s="758"/>
      <c r="T7" s="758"/>
      <c r="U7" s="759"/>
    </row>
    <row r="8" spans="1:21" ht="16.5" customHeight="1">
      <c r="A8" s="752"/>
      <c r="B8" s="754"/>
      <c r="C8" s="755"/>
      <c r="D8" s="754"/>
      <c r="E8" s="754"/>
      <c r="F8" s="754"/>
      <c r="G8" s="754"/>
      <c r="H8" s="754"/>
      <c r="I8" s="754"/>
      <c r="J8" s="754"/>
      <c r="K8" s="754"/>
      <c r="L8" s="754"/>
      <c r="M8" s="754"/>
      <c r="N8" s="754"/>
      <c r="O8" s="754"/>
      <c r="P8" s="754"/>
      <c r="Q8" s="754"/>
      <c r="R8" s="754"/>
      <c r="S8" s="754"/>
      <c r="T8" s="754"/>
      <c r="U8" s="755"/>
    </row>
    <row r="9" spans="1:21" ht="16.5" customHeight="1">
      <c r="A9" s="1898" t="s">
        <v>1395</v>
      </c>
      <c r="B9" s="1899"/>
      <c r="C9" s="1900"/>
      <c r="D9" s="760"/>
      <c r="E9" s="760" t="s">
        <v>1396</v>
      </c>
      <c r="F9" s="760"/>
      <c r="G9" s="760"/>
      <c r="H9" s="760"/>
      <c r="I9" s="760"/>
      <c r="J9" s="760"/>
      <c r="K9" s="760"/>
      <c r="L9" s="760"/>
      <c r="M9" s="760"/>
      <c r="N9" s="760"/>
      <c r="O9" s="760"/>
      <c r="P9" s="760"/>
      <c r="Q9" s="760"/>
      <c r="R9" s="760"/>
      <c r="S9" s="760"/>
      <c r="T9" s="760"/>
      <c r="U9" s="761"/>
    </row>
    <row r="10" spans="1:21" ht="22.5" customHeight="1">
      <c r="A10" s="1898"/>
      <c r="B10" s="1899"/>
      <c r="C10" s="1900"/>
      <c r="D10" s="760"/>
      <c r="E10" s="1901" t="s">
        <v>1238</v>
      </c>
      <c r="F10" s="1901"/>
      <c r="G10" s="1901"/>
      <c r="H10" s="1901"/>
      <c r="I10" s="1901"/>
      <c r="J10" s="1902" t="s">
        <v>1239</v>
      </c>
      <c r="K10" s="1903"/>
      <c r="L10" s="1903"/>
      <c r="M10" s="1903"/>
      <c r="N10" s="1903"/>
      <c r="O10" s="1903"/>
      <c r="P10" s="1903"/>
      <c r="Q10" s="1904"/>
      <c r="R10" s="760"/>
      <c r="S10" s="760"/>
      <c r="T10" s="760"/>
      <c r="U10" s="761"/>
    </row>
    <row r="11" spans="1:21" ht="22.5" customHeight="1">
      <c r="A11" s="762"/>
      <c r="B11" s="760"/>
      <c r="C11" s="761"/>
      <c r="D11" s="760"/>
      <c r="E11" s="1901" t="s">
        <v>1388</v>
      </c>
      <c r="F11" s="1901"/>
      <c r="G11" s="1901"/>
      <c r="H11" s="1901"/>
      <c r="I11" s="1901"/>
      <c r="J11" s="1902"/>
      <c r="K11" s="1903"/>
      <c r="L11" s="1903"/>
      <c r="M11" s="1903"/>
      <c r="N11" s="1903"/>
      <c r="O11" s="1903"/>
      <c r="P11" s="1903"/>
      <c r="Q11" s="1904"/>
      <c r="R11" s="760"/>
      <c r="S11" s="760"/>
      <c r="T11" s="760"/>
      <c r="U11" s="761"/>
    </row>
    <row r="12" spans="1:21" ht="22.5" customHeight="1">
      <c r="A12" s="762"/>
      <c r="B12" s="760"/>
      <c r="C12" s="761"/>
      <c r="D12" s="760"/>
      <c r="E12" s="1901" t="s">
        <v>1389</v>
      </c>
      <c r="F12" s="1901"/>
      <c r="G12" s="1901"/>
      <c r="H12" s="1901"/>
      <c r="I12" s="1901"/>
      <c r="J12" s="1902"/>
      <c r="K12" s="1903"/>
      <c r="L12" s="1903"/>
      <c r="M12" s="1903"/>
      <c r="N12" s="1903"/>
      <c r="O12" s="1903"/>
      <c r="P12" s="1903"/>
      <c r="Q12" s="1904"/>
      <c r="R12" s="760"/>
      <c r="S12" s="760"/>
      <c r="T12" s="760"/>
      <c r="U12" s="761"/>
    </row>
    <row r="13" spans="1:21" ht="22.5" customHeight="1">
      <c r="A13" s="762"/>
      <c r="B13" s="760"/>
      <c r="C13" s="761"/>
      <c r="D13" s="760"/>
      <c r="E13" s="1901" t="s">
        <v>1390</v>
      </c>
      <c r="F13" s="1901"/>
      <c r="G13" s="1901"/>
      <c r="H13" s="1901"/>
      <c r="I13" s="1901"/>
      <c r="J13" s="1902"/>
      <c r="K13" s="1903"/>
      <c r="L13" s="1903"/>
      <c r="M13" s="1903"/>
      <c r="N13" s="1903"/>
      <c r="O13" s="1903"/>
      <c r="P13" s="1903"/>
      <c r="Q13" s="1904"/>
      <c r="R13" s="760"/>
      <c r="S13" s="760"/>
      <c r="T13" s="760"/>
      <c r="U13" s="761"/>
    </row>
    <row r="14" spans="1:21" ht="22.5" customHeight="1">
      <c r="A14" s="762"/>
      <c r="B14" s="760"/>
      <c r="C14" s="761"/>
      <c r="D14" s="760"/>
      <c r="E14" s="1901" t="s">
        <v>1391</v>
      </c>
      <c r="F14" s="1901"/>
      <c r="G14" s="1901"/>
      <c r="H14" s="1901"/>
      <c r="I14" s="1901"/>
      <c r="J14" s="1902"/>
      <c r="K14" s="1903"/>
      <c r="L14" s="1903"/>
      <c r="M14" s="1903"/>
      <c r="N14" s="1903"/>
      <c r="O14" s="1903"/>
      <c r="P14" s="1903"/>
      <c r="Q14" s="1904"/>
      <c r="R14" s="760"/>
      <c r="S14" s="760"/>
      <c r="T14" s="760"/>
      <c r="U14" s="761"/>
    </row>
    <row r="15" spans="1:21" ht="22.5" customHeight="1">
      <c r="A15" s="762"/>
      <c r="B15" s="760"/>
      <c r="C15" s="761"/>
      <c r="D15" s="760"/>
      <c r="E15" s="1901" t="s">
        <v>1392</v>
      </c>
      <c r="F15" s="1901"/>
      <c r="G15" s="1901"/>
      <c r="H15" s="1901"/>
      <c r="I15" s="1901"/>
      <c r="J15" s="1902"/>
      <c r="K15" s="1903"/>
      <c r="L15" s="1903"/>
      <c r="M15" s="1903"/>
      <c r="N15" s="1903"/>
      <c r="O15" s="1903"/>
      <c r="P15" s="1903"/>
      <c r="Q15" s="1904"/>
      <c r="R15" s="760"/>
      <c r="S15" s="760"/>
      <c r="T15" s="760"/>
      <c r="U15" s="761"/>
    </row>
    <row r="16" spans="1:21" ht="22.5" customHeight="1">
      <c r="A16" s="762"/>
      <c r="B16" s="760"/>
      <c r="C16" s="761"/>
      <c r="D16" s="760"/>
      <c r="E16" s="1902"/>
      <c r="F16" s="1903"/>
      <c r="G16" s="1903"/>
      <c r="H16" s="1903"/>
      <c r="I16" s="1904"/>
      <c r="J16" s="1902"/>
      <c r="K16" s="1903"/>
      <c r="L16" s="1903"/>
      <c r="M16" s="1903"/>
      <c r="N16" s="1903"/>
      <c r="O16" s="1903"/>
      <c r="P16" s="1903"/>
      <c r="Q16" s="1904"/>
      <c r="R16" s="760"/>
      <c r="S16" s="760"/>
      <c r="T16" s="760"/>
      <c r="U16" s="761"/>
    </row>
    <row r="17" spans="1:21" ht="22.5" customHeight="1">
      <c r="A17" s="762"/>
      <c r="B17" s="760"/>
      <c r="C17" s="761"/>
      <c r="D17" s="760"/>
      <c r="E17" s="1901"/>
      <c r="F17" s="1901"/>
      <c r="G17" s="1901"/>
      <c r="H17" s="1901"/>
      <c r="I17" s="1901"/>
      <c r="J17" s="1902"/>
      <c r="K17" s="1903"/>
      <c r="L17" s="1903"/>
      <c r="M17" s="1903"/>
      <c r="N17" s="1903"/>
      <c r="O17" s="1903"/>
      <c r="P17" s="1903"/>
      <c r="Q17" s="1904"/>
      <c r="R17" s="760"/>
      <c r="S17" s="760"/>
      <c r="T17" s="760"/>
      <c r="U17" s="761"/>
    </row>
    <row r="18" spans="1:21" ht="22.5" customHeight="1">
      <c r="A18" s="762"/>
      <c r="B18" s="760"/>
      <c r="C18" s="761"/>
      <c r="D18" s="760"/>
      <c r="E18" s="1901"/>
      <c r="F18" s="1901"/>
      <c r="G18" s="1901"/>
      <c r="H18" s="1901"/>
      <c r="I18" s="1901"/>
      <c r="J18" s="1902"/>
      <c r="K18" s="1903"/>
      <c r="L18" s="1903"/>
      <c r="M18" s="1903"/>
      <c r="N18" s="1903"/>
      <c r="O18" s="1903"/>
      <c r="P18" s="1903"/>
      <c r="Q18" s="1904"/>
      <c r="R18" s="760"/>
      <c r="S18" s="760"/>
      <c r="T18" s="760"/>
      <c r="U18" s="761"/>
    </row>
    <row r="19" spans="1:21" ht="22.5" customHeight="1">
      <c r="A19" s="762"/>
      <c r="B19" s="760"/>
      <c r="C19" s="761"/>
      <c r="D19" s="760"/>
      <c r="E19" s="1901"/>
      <c r="F19" s="1901"/>
      <c r="G19" s="1901"/>
      <c r="H19" s="1901"/>
      <c r="I19" s="1901"/>
      <c r="J19" s="1902"/>
      <c r="K19" s="1903"/>
      <c r="L19" s="1903"/>
      <c r="M19" s="1903"/>
      <c r="N19" s="1903"/>
      <c r="O19" s="1903"/>
      <c r="P19" s="1903"/>
      <c r="Q19" s="1904"/>
      <c r="R19" s="760"/>
      <c r="S19" s="760"/>
      <c r="T19" s="760"/>
      <c r="U19" s="761"/>
    </row>
    <row r="20" spans="1:21" ht="16.5" customHeight="1">
      <c r="A20" s="756"/>
      <c r="B20" s="758"/>
      <c r="C20" s="759"/>
      <c r="D20" s="758"/>
      <c r="E20" s="758"/>
      <c r="F20" s="758"/>
      <c r="G20" s="758"/>
      <c r="H20" s="758"/>
      <c r="I20" s="758"/>
      <c r="J20" s="758"/>
      <c r="K20" s="758"/>
      <c r="L20" s="758"/>
      <c r="M20" s="758"/>
      <c r="N20" s="758"/>
      <c r="O20" s="758"/>
      <c r="P20" s="758"/>
      <c r="Q20" s="758"/>
      <c r="R20" s="758"/>
      <c r="S20" s="758"/>
      <c r="T20" s="758"/>
      <c r="U20" s="759"/>
    </row>
    <row r="21" spans="1:21" s="763" customFormat="1"/>
    <row r="22" spans="1:21" s="763" customFormat="1" ht="13.5" customHeight="1">
      <c r="A22" s="1914" t="s">
        <v>1397</v>
      </c>
      <c r="B22" s="1914"/>
      <c r="C22" s="1914"/>
      <c r="D22" s="1914"/>
      <c r="E22" s="1914"/>
      <c r="F22" s="1914"/>
      <c r="G22" s="1914"/>
      <c r="H22" s="1914"/>
      <c r="I22" s="1914"/>
      <c r="J22" s="1914"/>
      <c r="K22" s="1914"/>
      <c r="L22" s="1914"/>
      <c r="M22" s="1914"/>
      <c r="N22" s="1914"/>
      <c r="O22" s="1914"/>
      <c r="P22" s="1914"/>
      <c r="Q22" s="1914"/>
      <c r="R22" s="1914"/>
      <c r="S22" s="1914"/>
      <c r="T22" s="1914"/>
      <c r="U22" s="1914"/>
    </row>
    <row r="23" spans="1:21" s="763" customFormat="1">
      <c r="B23" s="764"/>
      <c r="C23" s="764"/>
      <c r="D23" s="764"/>
      <c r="E23" s="764"/>
      <c r="F23" s="764"/>
      <c r="G23" s="764"/>
      <c r="H23" s="764"/>
      <c r="I23" s="764"/>
      <c r="J23" s="764"/>
      <c r="K23" s="764"/>
      <c r="L23" s="764"/>
      <c r="M23" s="764"/>
      <c r="N23" s="764"/>
      <c r="O23" s="764"/>
      <c r="P23" s="764"/>
      <c r="Q23" s="764"/>
      <c r="R23" s="764"/>
      <c r="S23" s="764"/>
      <c r="T23" s="764"/>
      <c r="U23" s="764"/>
    </row>
    <row r="24" spans="1:21" s="763" customFormat="1"/>
    <row r="25" spans="1:21" s="763" customFormat="1"/>
    <row r="26" spans="1:21" s="763" customFormat="1"/>
    <row r="27" spans="1:21" s="763" customFormat="1"/>
  </sheetData>
  <mergeCells count="27">
    <mergeCell ref="A22:U22"/>
    <mergeCell ref="E17:I17"/>
    <mergeCell ref="J17:Q17"/>
    <mergeCell ref="E18:I18"/>
    <mergeCell ref="J18:Q18"/>
    <mergeCell ref="E19:I19"/>
    <mergeCell ref="J19:Q19"/>
    <mergeCell ref="E14:I14"/>
    <mergeCell ref="J14:Q14"/>
    <mergeCell ref="E15:I15"/>
    <mergeCell ref="J15:Q15"/>
    <mergeCell ref="E16:I16"/>
    <mergeCell ref="J16:Q16"/>
    <mergeCell ref="E11:I11"/>
    <mergeCell ref="J11:Q11"/>
    <mergeCell ref="E12:I12"/>
    <mergeCell ref="J12:Q12"/>
    <mergeCell ref="E13:I13"/>
    <mergeCell ref="J13:Q13"/>
    <mergeCell ref="A9:C10"/>
    <mergeCell ref="E10:I10"/>
    <mergeCell ref="J10:Q10"/>
    <mergeCell ref="A2:U2"/>
    <mergeCell ref="A4:C4"/>
    <mergeCell ref="D4:U4"/>
    <mergeCell ref="A5:C5"/>
    <mergeCell ref="A6:C7"/>
  </mergeCells>
  <phoneticPr fontId="3"/>
  <printOptions horizontalCentered="1"/>
  <pageMargins left="0.59055118110236227" right="0.39370078740157483" top="0.98425196850393704" bottom="0.39370078740157483" header="0.51181102362204722" footer="0.51181102362204722"/>
  <pageSetup paperSize="9" scale="95" orientation="portrait" blackAndWhite="1" r:id="rId1"/>
  <headerFooter alignWithMargins="0">
    <oddHeader>&amp;R＜参考様式10＞</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C000"/>
  </sheetPr>
  <dimension ref="A1:U29"/>
  <sheetViews>
    <sheetView view="pageBreakPreview" zoomScale="60" zoomScaleNormal="100" workbookViewId="0"/>
  </sheetViews>
  <sheetFormatPr defaultRowHeight="13.5"/>
  <cols>
    <col min="1" max="2" width="4.125" style="765" customWidth="1"/>
    <col min="3" max="3" width="8.625" style="765" customWidth="1"/>
    <col min="4" max="4" width="2.125" style="765" customWidth="1"/>
    <col min="5" max="24" width="4.125" style="765" customWidth="1"/>
    <col min="25" max="16384" width="9" style="765"/>
  </cols>
  <sheetData>
    <row r="1" spans="1:21" ht="16.5" customHeight="1">
      <c r="U1" s="766"/>
    </row>
    <row r="2" spans="1:21" ht="16.5" customHeight="1">
      <c r="A2" s="1915" t="s">
        <v>1398</v>
      </c>
      <c r="B2" s="1915"/>
      <c r="C2" s="1915"/>
      <c r="D2" s="1915"/>
      <c r="E2" s="1915"/>
      <c r="F2" s="1915"/>
      <c r="G2" s="1915"/>
      <c r="H2" s="1915"/>
      <c r="I2" s="1915"/>
      <c r="J2" s="1915"/>
      <c r="K2" s="1915"/>
      <c r="L2" s="1915"/>
      <c r="M2" s="1915"/>
      <c r="N2" s="1915"/>
      <c r="O2" s="1915"/>
      <c r="P2" s="1915"/>
      <c r="Q2" s="1915"/>
      <c r="R2" s="1915"/>
      <c r="S2" s="1915"/>
      <c r="T2" s="1915"/>
      <c r="U2" s="1915"/>
    </row>
    <row r="3" spans="1:21" ht="16.5" customHeight="1"/>
    <row r="4" spans="1:21" ht="22.5" customHeight="1">
      <c r="A4" s="1916" t="s">
        <v>1399</v>
      </c>
      <c r="B4" s="1916"/>
      <c r="C4" s="1916"/>
      <c r="D4" s="1917"/>
      <c r="E4" s="1918"/>
      <c r="F4" s="1918"/>
      <c r="G4" s="1918"/>
      <c r="H4" s="1918"/>
      <c r="I4" s="1918"/>
      <c r="J4" s="1918"/>
      <c r="K4" s="1918"/>
      <c r="L4" s="1918"/>
      <c r="M4" s="1918"/>
      <c r="N4" s="1918"/>
      <c r="O4" s="1918"/>
      <c r="P4" s="1918"/>
      <c r="Q4" s="1918"/>
      <c r="R4" s="1918"/>
      <c r="S4" s="1918"/>
      <c r="T4" s="1918"/>
      <c r="U4" s="1919"/>
    </row>
    <row r="5" spans="1:21" ht="22.5" customHeight="1">
      <c r="A5" s="1920" t="s">
        <v>1400</v>
      </c>
      <c r="B5" s="1921"/>
      <c r="C5" s="1922"/>
      <c r="D5" s="767"/>
      <c r="E5" s="768" t="s">
        <v>137</v>
      </c>
      <c r="F5" s="769" t="s">
        <v>1304</v>
      </c>
      <c r="G5" s="769"/>
      <c r="H5" s="769"/>
      <c r="I5" s="769"/>
      <c r="J5" s="769"/>
      <c r="K5" s="769"/>
      <c r="L5" s="769"/>
      <c r="M5" s="768" t="s">
        <v>965</v>
      </c>
      <c r="N5" s="769" t="s">
        <v>1305</v>
      </c>
      <c r="O5" s="769"/>
      <c r="P5" s="769"/>
      <c r="Q5" s="769"/>
      <c r="R5" s="769"/>
      <c r="S5" s="769"/>
      <c r="T5" s="769"/>
      <c r="U5" s="770"/>
    </row>
    <row r="6" spans="1:21" ht="22.5" customHeight="1">
      <c r="A6" s="1923"/>
      <c r="B6" s="1924"/>
      <c r="C6" s="1925"/>
      <c r="D6" s="771"/>
      <c r="E6" s="772" t="s">
        <v>969</v>
      </c>
      <c r="F6" s="773" t="s">
        <v>1384</v>
      </c>
      <c r="G6" s="773"/>
      <c r="H6" s="773"/>
      <c r="I6" s="773"/>
      <c r="J6" s="773"/>
      <c r="K6" s="773"/>
      <c r="L6" s="773"/>
      <c r="M6" s="772" t="s">
        <v>1063</v>
      </c>
      <c r="N6" s="773" t="s">
        <v>1308</v>
      </c>
      <c r="O6" s="773"/>
      <c r="P6" s="773"/>
      <c r="Q6" s="773"/>
      <c r="R6" s="773"/>
      <c r="S6" s="773"/>
      <c r="T6" s="773"/>
      <c r="U6" s="774"/>
    </row>
    <row r="7" spans="1:21" ht="16.5" customHeight="1">
      <c r="A7" s="767"/>
      <c r="B7" s="769"/>
      <c r="C7" s="770"/>
      <c r="D7" s="769"/>
      <c r="E7" s="769"/>
      <c r="F7" s="769"/>
      <c r="G7" s="769"/>
      <c r="H7" s="769"/>
      <c r="I7" s="769"/>
      <c r="J7" s="769"/>
      <c r="K7" s="769"/>
      <c r="L7" s="769"/>
      <c r="M7" s="769"/>
      <c r="N7" s="769"/>
      <c r="O7" s="769"/>
      <c r="P7" s="769"/>
      <c r="Q7" s="769"/>
      <c r="R7" s="769"/>
      <c r="S7" s="769"/>
      <c r="T7" s="769"/>
      <c r="U7" s="770"/>
    </row>
    <row r="8" spans="1:21" ht="16.5" customHeight="1">
      <c r="A8" s="1926" t="s">
        <v>1401</v>
      </c>
      <c r="B8" s="1927"/>
      <c r="C8" s="1928"/>
      <c r="D8" s="773"/>
      <c r="E8" s="773" t="s">
        <v>1402</v>
      </c>
      <c r="F8" s="773"/>
      <c r="G8" s="773"/>
      <c r="H8" s="773"/>
      <c r="I8" s="773"/>
      <c r="J8" s="773"/>
      <c r="K8" s="773"/>
      <c r="L8" s="773"/>
      <c r="M8" s="773"/>
      <c r="N8" s="773"/>
      <c r="O8" s="773"/>
      <c r="P8" s="773"/>
      <c r="Q8" s="773"/>
      <c r="R8" s="773"/>
      <c r="S8" s="773"/>
      <c r="T8" s="773"/>
      <c r="U8" s="774"/>
    </row>
    <row r="9" spans="1:21" ht="22.5" customHeight="1">
      <c r="A9" s="1926"/>
      <c r="B9" s="1927"/>
      <c r="C9" s="1928"/>
      <c r="D9" s="773"/>
      <c r="E9" s="1929" t="s">
        <v>1238</v>
      </c>
      <c r="F9" s="1929"/>
      <c r="G9" s="1929"/>
      <c r="H9" s="1929"/>
      <c r="I9" s="1929"/>
      <c r="J9" s="1917" t="s">
        <v>1239</v>
      </c>
      <c r="K9" s="1918"/>
      <c r="L9" s="1918"/>
      <c r="M9" s="1918"/>
      <c r="N9" s="1918"/>
      <c r="O9" s="1918"/>
      <c r="P9" s="1918"/>
      <c r="Q9" s="1919"/>
      <c r="R9" s="773"/>
      <c r="S9" s="773"/>
      <c r="T9" s="773"/>
      <c r="U9" s="774"/>
    </row>
    <row r="10" spans="1:21" ht="22.5" customHeight="1">
      <c r="A10" s="771"/>
      <c r="B10" s="773"/>
      <c r="C10" s="774"/>
      <c r="D10" s="773"/>
      <c r="E10" s="1929"/>
      <c r="F10" s="1929"/>
      <c r="G10" s="1929"/>
      <c r="H10" s="1929"/>
      <c r="I10" s="1929"/>
      <c r="J10" s="1917"/>
      <c r="K10" s="1918"/>
      <c r="L10" s="1918"/>
      <c r="M10" s="1918"/>
      <c r="N10" s="1918"/>
      <c r="O10" s="1918"/>
      <c r="P10" s="1918"/>
      <c r="Q10" s="1919"/>
      <c r="R10" s="773"/>
      <c r="S10" s="773"/>
      <c r="T10" s="773"/>
      <c r="U10" s="774"/>
    </row>
    <row r="11" spans="1:21" ht="22.5" customHeight="1">
      <c r="A11" s="771"/>
      <c r="B11" s="773"/>
      <c r="C11" s="774"/>
      <c r="D11" s="773"/>
      <c r="E11" s="1929"/>
      <c r="F11" s="1929"/>
      <c r="G11" s="1929"/>
      <c r="H11" s="1929"/>
      <c r="I11" s="1929"/>
      <c r="J11" s="1917"/>
      <c r="K11" s="1918"/>
      <c r="L11" s="1918"/>
      <c r="M11" s="1918"/>
      <c r="N11" s="1918"/>
      <c r="O11" s="1918"/>
      <c r="P11" s="1918"/>
      <c r="Q11" s="1919"/>
      <c r="R11" s="773"/>
      <c r="S11" s="773"/>
      <c r="T11" s="773"/>
      <c r="U11" s="774"/>
    </row>
    <row r="12" spans="1:21" ht="22.5" customHeight="1">
      <c r="A12" s="771"/>
      <c r="B12" s="773"/>
      <c r="C12" s="774"/>
      <c r="D12" s="773"/>
      <c r="E12" s="1929"/>
      <c r="F12" s="1929"/>
      <c r="G12" s="1929"/>
      <c r="H12" s="1929"/>
      <c r="I12" s="1929"/>
      <c r="J12" s="1929"/>
      <c r="K12" s="1929"/>
      <c r="L12" s="1929"/>
      <c r="M12" s="1929"/>
      <c r="N12" s="1929"/>
      <c r="O12" s="1929"/>
      <c r="P12" s="1929"/>
      <c r="Q12" s="1929"/>
      <c r="R12" s="773"/>
      <c r="S12" s="773"/>
      <c r="T12" s="773"/>
      <c r="U12" s="774"/>
    </row>
    <row r="13" spans="1:21" ht="22.5" customHeight="1">
      <c r="A13" s="771"/>
      <c r="B13" s="773"/>
      <c r="C13" s="774"/>
      <c r="D13" s="773"/>
      <c r="E13" s="1931"/>
      <c r="F13" s="1931"/>
      <c r="G13" s="1931"/>
      <c r="H13" s="1931"/>
      <c r="I13" s="1931"/>
      <c r="J13" s="1931"/>
      <c r="K13" s="1931"/>
      <c r="L13" s="1931"/>
      <c r="M13" s="1931"/>
      <c r="N13" s="1931"/>
      <c r="O13" s="1931"/>
      <c r="P13" s="1931"/>
      <c r="Q13" s="1931"/>
      <c r="R13" s="773"/>
      <c r="S13" s="773"/>
      <c r="T13" s="773"/>
      <c r="U13" s="774"/>
    </row>
    <row r="14" spans="1:21" ht="22.5" customHeight="1">
      <c r="A14" s="771"/>
      <c r="B14" s="773"/>
      <c r="C14" s="774"/>
      <c r="D14" s="773"/>
      <c r="E14" s="773" t="s">
        <v>1403</v>
      </c>
      <c r="F14" s="773"/>
      <c r="G14" s="773"/>
      <c r="H14" s="773"/>
      <c r="I14" s="773"/>
      <c r="J14" s="773"/>
      <c r="K14" s="773"/>
      <c r="L14" s="773"/>
      <c r="M14" s="773"/>
      <c r="N14" s="773"/>
      <c r="O14" s="773"/>
      <c r="P14" s="773"/>
      <c r="Q14" s="773"/>
      <c r="R14" s="773"/>
      <c r="S14" s="773"/>
      <c r="T14" s="773"/>
      <c r="U14" s="774"/>
    </row>
    <row r="15" spans="1:21" ht="22.5" customHeight="1">
      <c r="A15" s="771"/>
      <c r="B15" s="773"/>
      <c r="C15" s="774"/>
      <c r="D15" s="773"/>
      <c r="E15" s="1929" t="s">
        <v>1239</v>
      </c>
      <c r="F15" s="1929"/>
      <c r="G15" s="1929"/>
      <c r="H15" s="1929"/>
      <c r="I15" s="1929"/>
      <c r="J15" s="1929" t="s">
        <v>1404</v>
      </c>
      <c r="K15" s="1929"/>
      <c r="L15" s="1929"/>
      <c r="M15" s="1929"/>
      <c r="N15" s="1929"/>
      <c r="O15" s="1929"/>
      <c r="P15" s="1929"/>
      <c r="Q15" s="1929"/>
      <c r="R15" s="773"/>
      <c r="S15" s="773"/>
      <c r="T15" s="773"/>
      <c r="U15" s="774"/>
    </row>
    <row r="16" spans="1:21" ht="22.5" customHeight="1">
      <c r="A16" s="771"/>
      <c r="B16" s="773"/>
      <c r="C16" s="774"/>
      <c r="D16" s="773"/>
      <c r="E16" s="1929"/>
      <c r="F16" s="1929"/>
      <c r="G16" s="1929"/>
      <c r="H16" s="1929"/>
      <c r="I16" s="1929"/>
      <c r="J16" s="1929"/>
      <c r="K16" s="1929"/>
      <c r="L16" s="1929"/>
      <c r="M16" s="1929"/>
      <c r="N16" s="1929"/>
      <c r="O16" s="1929"/>
      <c r="P16" s="1929"/>
      <c r="Q16" s="1929"/>
      <c r="R16" s="773"/>
      <c r="S16" s="773"/>
      <c r="T16" s="773"/>
      <c r="U16" s="774"/>
    </row>
    <row r="17" spans="1:21" ht="22.5" customHeight="1">
      <c r="A17" s="771"/>
      <c r="B17" s="773"/>
      <c r="C17" s="774"/>
      <c r="D17" s="773"/>
      <c r="E17" s="1929"/>
      <c r="F17" s="1929"/>
      <c r="G17" s="1929"/>
      <c r="H17" s="1929"/>
      <c r="I17" s="1929"/>
      <c r="J17" s="1929"/>
      <c r="K17" s="1929"/>
      <c r="L17" s="1929"/>
      <c r="M17" s="1929"/>
      <c r="N17" s="1929"/>
      <c r="O17" s="1929"/>
      <c r="P17" s="1929"/>
      <c r="Q17" s="1929"/>
      <c r="R17" s="773"/>
      <c r="S17" s="773"/>
      <c r="T17" s="773"/>
      <c r="U17" s="774"/>
    </row>
    <row r="18" spans="1:21" ht="22.5" customHeight="1">
      <c r="A18" s="771"/>
      <c r="B18" s="773"/>
      <c r="C18" s="774"/>
      <c r="D18" s="773"/>
      <c r="E18" s="1929"/>
      <c r="F18" s="1929"/>
      <c r="G18" s="1929"/>
      <c r="H18" s="1929"/>
      <c r="I18" s="1929"/>
      <c r="J18" s="1929"/>
      <c r="K18" s="1929"/>
      <c r="L18" s="1929"/>
      <c r="M18" s="1929"/>
      <c r="N18" s="1929"/>
      <c r="O18" s="1929"/>
      <c r="P18" s="1929"/>
      <c r="Q18" s="1929"/>
      <c r="R18" s="773"/>
      <c r="S18" s="773"/>
      <c r="T18" s="773"/>
      <c r="U18" s="774"/>
    </row>
    <row r="19" spans="1:21" ht="22.5" customHeight="1">
      <c r="A19" s="771"/>
      <c r="B19" s="773"/>
      <c r="C19" s="774"/>
      <c r="D19" s="773"/>
      <c r="E19" s="775"/>
      <c r="F19" s="775"/>
      <c r="G19" s="775"/>
      <c r="H19" s="775"/>
      <c r="I19" s="775"/>
      <c r="J19" s="775"/>
      <c r="K19" s="775"/>
      <c r="L19" s="775"/>
      <c r="M19" s="775"/>
      <c r="N19" s="775"/>
      <c r="O19" s="775"/>
      <c r="P19" s="775"/>
      <c r="Q19" s="775"/>
      <c r="R19" s="773"/>
      <c r="S19" s="773"/>
      <c r="T19" s="773"/>
      <c r="U19" s="774"/>
    </row>
    <row r="20" spans="1:21" ht="22.5" customHeight="1">
      <c r="A20" s="771"/>
      <c r="B20" s="773"/>
      <c r="C20" s="774"/>
      <c r="D20" s="773"/>
      <c r="E20" s="773" t="s">
        <v>1405</v>
      </c>
      <c r="F20" s="775"/>
      <c r="G20" s="775"/>
      <c r="H20" s="775"/>
      <c r="I20" s="775"/>
      <c r="J20" s="775"/>
      <c r="K20" s="775"/>
      <c r="L20" s="775"/>
      <c r="M20" s="775"/>
      <c r="N20" s="775"/>
      <c r="O20" s="775"/>
      <c r="P20" s="775"/>
      <c r="Q20" s="775"/>
      <c r="R20" s="773"/>
      <c r="S20" s="773"/>
      <c r="T20" s="773"/>
      <c r="U20" s="774"/>
    </row>
    <row r="21" spans="1:21" ht="22.5" customHeight="1">
      <c r="A21" s="771"/>
      <c r="B21" s="773"/>
      <c r="C21" s="774"/>
      <c r="D21" s="773"/>
      <c r="E21" s="1917"/>
      <c r="F21" s="1918"/>
      <c r="G21" s="1918"/>
      <c r="H21" s="1918"/>
      <c r="I21" s="1918"/>
      <c r="J21" s="1918"/>
      <c r="K21" s="1918"/>
      <c r="L21" s="1918"/>
      <c r="M21" s="1918"/>
      <c r="N21" s="1918"/>
      <c r="O21" s="1918"/>
      <c r="P21" s="1918"/>
      <c r="Q21" s="1919"/>
      <c r="R21" s="773"/>
      <c r="S21" s="773"/>
      <c r="T21" s="773"/>
      <c r="U21" s="774"/>
    </row>
    <row r="22" spans="1:21" ht="16.5" customHeight="1">
      <c r="A22" s="776"/>
      <c r="B22" s="777"/>
      <c r="C22" s="778"/>
      <c r="D22" s="777"/>
      <c r="E22" s="777"/>
      <c r="F22" s="777"/>
      <c r="G22" s="777"/>
      <c r="H22" s="777"/>
      <c r="I22" s="777"/>
      <c r="J22" s="777"/>
      <c r="K22" s="777"/>
      <c r="L22" s="777"/>
      <c r="M22" s="777"/>
      <c r="N22" s="777"/>
      <c r="O22" s="777"/>
      <c r="P22" s="777"/>
      <c r="Q22" s="777"/>
      <c r="R22" s="777"/>
      <c r="S22" s="777"/>
      <c r="T22" s="777"/>
      <c r="U22" s="778"/>
    </row>
    <row r="23" spans="1:21" s="779" customFormat="1"/>
    <row r="24" spans="1:21" s="779" customFormat="1" ht="13.5" customHeight="1">
      <c r="A24" s="1930"/>
      <c r="B24" s="1930"/>
      <c r="C24" s="1930"/>
      <c r="D24" s="1930"/>
      <c r="E24" s="1930"/>
      <c r="F24" s="1930"/>
      <c r="G24" s="1930"/>
      <c r="H24" s="1930"/>
      <c r="I24" s="1930"/>
      <c r="J24" s="1930"/>
      <c r="K24" s="1930"/>
      <c r="L24" s="1930"/>
      <c r="M24" s="1930"/>
      <c r="N24" s="1930"/>
      <c r="O24" s="1930"/>
      <c r="P24" s="1930"/>
      <c r="Q24" s="1930"/>
      <c r="R24" s="1930"/>
      <c r="S24" s="1930"/>
      <c r="T24" s="1930"/>
      <c r="U24" s="1930"/>
    </row>
    <row r="25" spans="1:21" s="779" customFormat="1">
      <c r="B25" s="780"/>
      <c r="C25" s="780"/>
      <c r="D25" s="780"/>
      <c r="E25" s="780"/>
      <c r="F25" s="780"/>
      <c r="G25" s="780"/>
      <c r="H25" s="780"/>
      <c r="I25" s="780"/>
      <c r="J25" s="780"/>
      <c r="K25" s="780"/>
      <c r="L25" s="780"/>
      <c r="M25" s="780"/>
      <c r="N25" s="780"/>
      <c r="O25" s="780"/>
      <c r="P25" s="780"/>
      <c r="Q25" s="780"/>
      <c r="R25" s="780"/>
      <c r="S25" s="780"/>
      <c r="T25" s="780"/>
      <c r="U25" s="780"/>
    </row>
    <row r="26" spans="1:21" s="779" customFormat="1"/>
    <row r="27" spans="1:21" s="779" customFormat="1"/>
    <row r="28" spans="1:21" s="779" customFormat="1"/>
    <row r="29" spans="1:21" s="779" customFormat="1"/>
  </sheetData>
  <mergeCells count="25">
    <mergeCell ref="A24:U24"/>
    <mergeCell ref="E13:I13"/>
    <mergeCell ref="J13:Q13"/>
    <mergeCell ref="E15:I15"/>
    <mergeCell ref="J15:Q15"/>
    <mergeCell ref="E16:I16"/>
    <mergeCell ref="J16:Q16"/>
    <mergeCell ref="E17:I17"/>
    <mergeCell ref="J17:Q17"/>
    <mergeCell ref="E18:I18"/>
    <mergeCell ref="J18:Q18"/>
    <mergeCell ref="E21:Q21"/>
    <mergeCell ref="E10:I10"/>
    <mergeCell ref="J10:Q10"/>
    <mergeCell ref="E11:I11"/>
    <mergeCell ref="J11:Q11"/>
    <mergeCell ref="E12:I12"/>
    <mergeCell ref="J12:Q12"/>
    <mergeCell ref="A2:U2"/>
    <mergeCell ref="A4:C4"/>
    <mergeCell ref="D4:U4"/>
    <mergeCell ref="A5:C6"/>
    <mergeCell ref="A8:C9"/>
    <mergeCell ref="E9:I9"/>
    <mergeCell ref="J9:Q9"/>
  </mergeCells>
  <phoneticPr fontId="3"/>
  <printOptions horizontalCentered="1"/>
  <pageMargins left="0.59055118110236227" right="0.39370078740157483" top="0.98425196850393704" bottom="0.39370078740157483" header="0.51181102362204722" footer="0.51181102362204722"/>
  <pageSetup paperSize="9" scale="95" orientation="portrait" blackAndWhite="1" r:id="rId1"/>
  <headerFooter alignWithMargins="0">
    <oddHeader>&amp;R＜参考様式11＞</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indexed="51"/>
    <pageSetUpPr fitToPage="1"/>
  </sheetPr>
  <dimension ref="A1:AC25"/>
  <sheetViews>
    <sheetView view="pageBreakPreview" zoomScaleNormal="100" zoomScaleSheetLayoutView="100" workbookViewId="0"/>
  </sheetViews>
  <sheetFormatPr defaultColWidth="9" defaultRowHeight="13.5"/>
  <cols>
    <col min="1" max="66" width="3.125" style="781" customWidth="1"/>
    <col min="67" max="16384" width="9" style="781"/>
  </cols>
  <sheetData>
    <row r="1" spans="1:29">
      <c r="Y1" s="782"/>
      <c r="AC1" s="783"/>
    </row>
    <row r="2" spans="1:29" ht="7.5" customHeight="1">
      <c r="A2" s="784"/>
      <c r="B2" s="784"/>
      <c r="C2" s="784"/>
      <c r="D2" s="784"/>
      <c r="E2" s="784"/>
      <c r="F2" s="784"/>
      <c r="G2" s="784"/>
      <c r="H2" s="784"/>
      <c r="I2" s="784"/>
      <c r="J2" s="784"/>
      <c r="K2" s="784"/>
      <c r="L2" s="784"/>
      <c r="M2" s="784"/>
      <c r="Y2" s="782"/>
      <c r="AC2" s="782"/>
    </row>
    <row r="3" spans="1:29" ht="22.5" customHeight="1">
      <c r="A3" s="1933" t="s">
        <v>765</v>
      </c>
      <c r="B3" s="1933"/>
      <c r="C3" s="1933"/>
      <c r="D3" s="1933"/>
      <c r="E3" s="1933"/>
      <c r="F3" s="1933"/>
      <c r="G3" s="1933"/>
      <c r="H3" s="1933"/>
      <c r="I3" s="1933"/>
      <c r="J3" s="1933"/>
      <c r="K3" s="1933"/>
      <c r="L3" s="1933"/>
      <c r="M3" s="1933"/>
      <c r="O3" s="1933" t="s">
        <v>764</v>
      </c>
      <c r="P3" s="1933"/>
      <c r="Q3" s="1933"/>
      <c r="R3" s="1933"/>
      <c r="S3" s="1933"/>
      <c r="T3" s="1933"/>
      <c r="U3" s="1933"/>
      <c r="V3" s="1933"/>
      <c r="W3" s="1933"/>
      <c r="X3" s="1933"/>
      <c r="Y3" s="1933"/>
      <c r="Z3" s="1933"/>
      <c r="AA3" s="1933"/>
      <c r="AB3" s="1933"/>
      <c r="AC3" s="1933"/>
    </row>
    <row r="6" spans="1:29" ht="18" customHeight="1">
      <c r="A6" s="1932" t="s">
        <v>1406</v>
      </c>
      <c r="B6" s="1932"/>
      <c r="C6" s="1932"/>
      <c r="D6" s="1932"/>
      <c r="E6" s="1932"/>
      <c r="F6" s="1932"/>
      <c r="G6" s="1932"/>
      <c r="H6" s="1932"/>
      <c r="I6" s="1932"/>
      <c r="J6" s="1932"/>
      <c r="K6" s="1932"/>
      <c r="L6" s="1932"/>
      <c r="M6" s="1932"/>
      <c r="N6" s="1932"/>
      <c r="O6" s="1932"/>
      <c r="P6" s="1932"/>
      <c r="Q6" s="1932"/>
      <c r="R6" s="1932"/>
      <c r="S6" s="1932"/>
      <c r="T6" s="1932"/>
      <c r="U6" s="1932"/>
      <c r="V6" s="1932"/>
      <c r="W6" s="1932"/>
      <c r="X6" s="1932"/>
      <c r="Y6" s="1932"/>
      <c r="Z6" s="1932"/>
      <c r="AA6" s="1932"/>
      <c r="AB6" s="1932"/>
      <c r="AC6" s="1932"/>
    </row>
    <row r="7" spans="1:29" ht="18" customHeight="1">
      <c r="A7" s="1932" t="s">
        <v>1407</v>
      </c>
      <c r="B7" s="1932"/>
      <c r="C7" s="1932"/>
      <c r="D7" s="1932"/>
      <c r="E7" s="1932"/>
      <c r="F7" s="1932"/>
      <c r="G7" s="1932"/>
      <c r="H7" s="1932"/>
      <c r="I7" s="1932"/>
      <c r="J7" s="1932"/>
      <c r="K7" s="1932"/>
      <c r="L7" s="1932"/>
      <c r="M7" s="1932"/>
      <c r="N7" s="1932"/>
      <c r="O7" s="1932"/>
      <c r="P7" s="1932"/>
      <c r="Q7" s="1932"/>
      <c r="R7" s="1932"/>
      <c r="S7" s="1932"/>
      <c r="T7" s="1932"/>
      <c r="U7" s="1932"/>
      <c r="V7" s="1932"/>
      <c r="W7" s="1932"/>
      <c r="X7" s="1932"/>
      <c r="Y7" s="1932"/>
      <c r="Z7" s="1932"/>
      <c r="AA7" s="1932"/>
      <c r="AB7" s="1932"/>
      <c r="AC7" s="1932"/>
    </row>
    <row r="10" spans="1:29">
      <c r="B10" s="785" t="s">
        <v>1408</v>
      </c>
      <c r="C10" s="1934" t="s">
        <v>1409</v>
      </c>
      <c r="D10" s="1934"/>
      <c r="E10" s="1934"/>
      <c r="F10" s="1934"/>
      <c r="G10" s="1934"/>
      <c r="H10" s="1934"/>
      <c r="I10" s="1934"/>
      <c r="J10" s="1934"/>
      <c r="K10" s="1934"/>
      <c r="L10" s="1934"/>
      <c r="M10" s="1934"/>
      <c r="N10" s="1934"/>
      <c r="O10" s="1934"/>
      <c r="P10" s="1934"/>
      <c r="Q10" s="1934"/>
      <c r="R10" s="1934"/>
      <c r="S10" s="1934"/>
      <c r="T10" s="1934"/>
      <c r="U10" s="1934"/>
      <c r="V10" s="1934"/>
      <c r="W10" s="1934"/>
      <c r="X10" s="1934"/>
      <c r="Y10" s="1934"/>
      <c r="Z10" s="1934"/>
      <c r="AA10" s="1934"/>
      <c r="AB10" s="1934"/>
      <c r="AC10" s="1934"/>
    </row>
    <row r="11" spans="1:29">
      <c r="B11" s="785"/>
      <c r="C11" s="1934"/>
      <c r="D11" s="1934"/>
      <c r="E11" s="1934"/>
      <c r="F11" s="1934"/>
      <c r="G11" s="1934"/>
      <c r="H11" s="1934"/>
      <c r="I11" s="1934"/>
      <c r="J11" s="1934"/>
      <c r="K11" s="1934"/>
      <c r="L11" s="1934"/>
      <c r="M11" s="1934"/>
      <c r="N11" s="1934"/>
      <c r="O11" s="1934"/>
      <c r="P11" s="1934"/>
      <c r="Q11" s="1934"/>
      <c r="R11" s="1934"/>
      <c r="S11" s="1934"/>
      <c r="T11" s="1934"/>
      <c r="U11" s="1934"/>
      <c r="V11" s="1934"/>
      <c r="W11" s="1934"/>
      <c r="X11" s="1934"/>
      <c r="Y11" s="1934"/>
      <c r="Z11" s="1934"/>
      <c r="AA11" s="1934"/>
      <c r="AB11" s="1934"/>
      <c r="AC11" s="1934"/>
    </row>
    <row r="13" spans="1:29">
      <c r="C13" s="1935"/>
      <c r="D13" s="1936"/>
      <c r="E13" s="1936"/>
      <c r="F13" s="1936"/>
      <c r="G13" s="1936"/>
      <c r="H13" s="1936"/>
      <c r="I13" s="1937"/>
      <c r="J13" s="1935" t="s">
        <v>1355</v>
      </c>
      <c r="K13" s="1936"/>
      <c r="L13" s="1936"/>
      <c r="M13" s="1936"/>
      <c r="N13" s="1936"/>
      <c r="O13" s="1936"/>
      <c r="P13" s="1936"/>
      <c r="Q13" s="1936"/>
      <c r="R13" s="1937"/>
    </row>
    <row r="14" spans="1:29" ht="18" customHeight="1">
      <c r="C14" s="1938" t="s">
        <v>1410</v>
      </c>
      <c r="D14" s="1939"/>
      <c r="E14" s="1939"/>
      <c r="F14" s="1939"/>
      <c r="G14" s="1939"/>
      <c r="H14" s="1939"/>
      <c r="I14" s="1940"/>
      <c r="J14" s="1938"/>
      <c r="K14" s="1939"/>
      <c r="L14" s="1939"/>
      <c r="M14" s="1939"/>
      <c r="N14" s="1939"/>
      <c r="O14" s="1939"/>
      <c r="P14" s="1939"/>
      <c r="Q14" s="1939"/>
      <c r="R14" s="1940"/>
    </row>
    <row r="15" spans="1:29" ht="18" customHeight="1">
      <c r="C15" s="1941" t="s">
        <v>1411</v>
      </c>
      <c r="D15" s="1942"/>
      <c r="E15" s="1942"/>
      <c r="F15" s="1942"/>
      <c r="G15" s="1942"/>
      <c r="H15" s="1942"/>
      <c r="I15" s="1943"/>
      <c r="J15" s="1941"/>
      <c r="K15" s="1942"/>
      <c r="L15" s="1942"/>
      <c r="M15" s="1942"/>
      <c r="N15" s="1942"/>
      <c r="O15" s="1942"/>
      <c r="P15" s="1942"/>
      <c r="Q15" s="1942"/>
      <c r="R15" s="1943"/>
    </row>
    <row r="16" spans="1:29" ht="18" customHeight="1">
      <c r="C16" s="1944" t="s">
        <v>1412</v>
      </c>
      <c r="D16" s="1945"/>
      <c r="E16" s="1945"/>
      <c r="F16" s="1945"/>
      <c r="G16" s="1945"/>
      <c r="H16" s="1945"/>
      <c r="I16" s="1946"/>
      <c r="J16" s="1944"/>
      <c r="K16" s="1945"/>
      <c r="L16" s="1945"/>
      <c r="M16" s="1945"/>
      <c r="N16" s="1945"/>
      <c r="O16" s="1945"/>
      <c r="P16" s="1945"/>
      <c r="Q16" s="1945"/>
      <c r="R16" s="1946"/>
    </row>
    <row r="19" spans="2:18">
      <c r="B19" s="785" t="s">
        <v>1413</v>
      </c>
      <c r="C19" s="781" t="s">
        <v>1414</v>
      </c>
    </row>
    <row r="21" spans="2:18">
      <c r="C21" s="1935" t="s">
        <v>1238</v>
      </c>
      <c r="D21" s="1936"/>
      <c r="E21" s="1936"/>
      <c r="F21" s="1936"/>
      <c r="G21" s="1936"/>
      <c r="H21" s="1936"/>
      <c r="I21" s="1937"/>
      <c r="J21" s="1935" t="s">
        <v>1355</v>
      </c>
      <c r="K21" s="1936"/>
      <c r="L21" s="1936"/>
      <c r="M21" s="1936"/>
      <c r="N21" s="1936"/>
      <c r="O21" s="1936"/>
      <c r="P21" s="1936"/>
      <c r="Q21" s="1936"/>
      <c r="R21" s="1937"/>
    </row>
    <row r="22" spans="2:18" ht="18" customHeight="1">
      <c r="C22" s="1935"/>
      <c r="D22" s="1936"/>
      <c r="E22" s="1936"/>
      <c r="F22" s="1936"/>
      <c r="G22" s="1936"/>
      <c r="H22" s="1936"/>
      <c r="I22" s="1937"/>
      <c r="J22" s="1935"/>
      <c r="K22" s="1936"/>
      <c r="L22" s="1936"/>
      <c r="M22" s="1936"/>
      <c r="N22" s="1936"/>
      <c r="O22" s="1936"/>
      <c r="P22" s="1936"/>
      <c r="Q22" s="1936"/>
      <c r="R22" s="1937"/>
    </row>
    <row r="23" spans="2:18" ht="18" customHeight="1">
      <c r="C23" s="1935"/>
      <c r="D23" s="1936"/>
      <c r="E23" s="1936"/>
      <c r="F23" s="1936"/>
      <c r="G23" s="1936"/>
      <c r="H23" s="1936"/>
      <c r="I23" s="1937"/>
      <c r="J23" s="1935"/>
      <c r="K23" s="1936"/>
      <c r="L23" s="1936"/>
      <c r="M23" s="1936"/>
      <c r="N23" s="1936"/>
      <c r="O23" s="1936"/>
      <c r="P23" s="1936"/>
      <c r="Q23" s="1936"/>
      <c r="R23" s="1937"/>
    </row>
    <row r="24" spans="2:18" ht="18" customHeight="1">
      <c r="C24" s="1935"/>
      <c r="D24" s="1936"/>
      <c r="E24" s="1936"/>
      <c r="F24" s="1936"/>
      <c r="G24" s="1936"/>
      <c r="H24" s="1936"/>
      <c r="I24" s="1937"/>
      <c r="J24" s="1935"/>
      <c r="K24" s="1936"/>
      <c r="L24" s="1936"/>
      <c r="M24" s="1936"/>
      <c r="N24" s="1936"/>
      <c r="O24" s="1936"/>
      <c r="P24" s="1936"/>
      <c r="Q24" s="1936"/>
      <c r="R24" s="1937"/>
    </row>
    <row r="25" spans="2:18" s="786" customFormat="1">
      <c r="C25" s="787" t="s">
        <v>1415</v>
      </c>
    </row>
  </sheetData>
  <mergeCells count="21">
    <mergeCell ref="C24:I24"/>
    <mergeCell ref="J24:R24"/>
    <mergeCell ref="C21:I21"/>
    <mergeCell ref="J21:R21"/>
    <mergeCell ref="C22:I22"/>
    <mergeCell ref="J22:R22"/>
    <mergeCell ref="C23:I23"/>
    <mergeCell ref="J23:R23"/>
    <mergeCell ref="C10:AC11"/>
    <mergeCell ref="C13:I13"/>
    <mergeCell ref="J13:R13"/>
    <mergeCell ref="C14:I14"/>
    <mergeCell ref="J14:R16"/>
    <mergeCell ref="C15:I15"/>
    <mergeCell ref="C16:I16"/>
    <mergeCell ref="A7:AC7"/>
    <mergeCell ref="A3:E3"/>
    <mergeCell ref="F3:M3"/>
    <mergeCell ref="O3:S3"/>
    <mergeCell ref="T3:AC3"/>
    <mergeCell ref="A6:AC6"/>
  </mergeCells>
  <phoneticPr fontId="3"/>
  <printOptions horizontalCentered="1"/>
  <pageMargins left="0.39370078740157483" right="0.39370078740157483" top="0.78740157480314965" bottom="0" header="0.51181102362204722" footer="0.51181102362204722"/>
  <pageSetup paperSize="9" scale="96" orientation="portrait" r:id="rId1"/>
  <headerFooter alignWithMargins="0">
    <oddHeader>&amp;R&amp;"ＭＳ ゴシック,標準"&amp;10＜参考様式12＞</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7030A0"/>
  </sheetPr>
  <dimension ref="A1:J34"/>
  <sheetViews>
    <sheetView view="pageBreakPreview" zoomScale="60" zoomScaleNormal="100" workbookViewId="0"/>
  </sheetViews>
  <sheetFormatPr defaultRowHeight="13.5"/>
  <cols>
    <col min="1" max="1" width="2.625" style="788" customWidth="1"/>
    <col min="2" max="16384" width="9" style="788"/>
  </cols>
  <sheetData>
    <row r="1" spans="1:10" ht="15.4" customHeight="1">
      <c r="A1" s="788" t="s">
        <v>1416</v>
      </c>
      <c r="J1" s="789"/>
    </row>
    <row r="2" spans="1:10" ht="15.4" customHeight="1"/>
    <row r="3" spans="1:10" ht="22.5" customHeight="1">
      <c r="E3" s="1948" t="s">
        <v>1301</v>
      </c>
      <c r="F3" s="1949"/>
      <c r="G3" s="1948"/>
      <c r="H3" s="1950"/>
      <c r="I3" s="1950"/>
      <c r="J3" s="1949"/>
    </row>
    <row r="4" spans="1:10" ht="15.4" customHeight="1"/>
    <row r="5" spans="1:10" ht="15.4" customHeight="1"/>
    <row r="6" spans="1:10" ht="15.4" customHeight="1"/>
    <row r="7" spans="1:10" ht="15.4" customHeight="1">
      <c r="B7" s="1951" t="s">
        <v>1417</v>
      </c>
      <c r="C7" s="1951"/>
      <c r="D7" s="1951"/>
      <c r="E7" s="1951"/>
      <c r="F7" s="1951"/>
      <c r="G7" s="1951"/>
      <c r="H7" s="1951"/>
      <c r="I7" s="1951"/>
      <c r="J7" s="1951"/>
    </row>
    <row r="8" spans="1:10" ht="15.4" customHeight="1">
      <c r="B8" s="790"/>
      <c r="C8" s="790"/>
      <c r="D8" s="790"/>
      <c r="E8" s="790"/>
      <c r="F8" s="790"/>
      <c r="G8" s="790"/>
      <c r="H8" s="790"/>
      <c r="I8" s="790"/>
      <c r="J8" s="790"/>
    </row>
    <row r="9" spans="1:10" ht="15.4" customHeight="1"/>
    <row r="10" spans="1:10" ht="15.4" customHeight="1" thickBot="1"/>
    <row r="11" spans="1:10" ht="15.4" customHeight="1">
      <c r="B11" s="791" t="s">
        <v>1418</v>
      </c>
      <c r="C11" s="792"/>
      <c r="D11" s="792"/>
      <c r="E11" s="792"/>
      <c r="F11" s="792"/>
      <c r="G11" s="792"/>
      <c r="H11" s="792"/>
      <c r="I11" s="792"/>
      <c r="J11" s="793"/>
    </row>
    <row r="12" spans="1:10" ht="15.4" customHeight="1">
      <c r="B12" s="1952"/>
      <c r="C12" s="1953"/>
      <c r="D12" s="1953"/>
      <c r="E12" s="1953"/>
      <c r="F12" s="1953"/>
      <c r="G12" s="1953"/>
      <c r="H12" s="1953"/>
      <c r="I12" s="1953"/>
      <c r="J12" s="1954"/>
    </row>
    <row r="13" spans="1:10" ht="15.4" customHeight="1">
      <c r="B13" s="1952"/>
      <c r="C13" s="1953"/>
      <c r="D13" s="1953"/>
      <c r="E13" s="1953"/>
      <c r="F13" s="1953"/>
      <c r="G13" s="1953"/>
      <c r="H13" s="1953"/>
      <c r="I13" s="1953"/>
      <c r="J13" s="1954"/>
    </row>
    <row r="14" spans="1:10" ht="15.4" customHeight="1">
      <c r="B14" s="1952"/>
      <c r="C14" s="1953"/>
      <c r="D14" s="1953"/>
      <c r="E14" s="1953"/>
      <c r="F14" s="1953"/>
      <c r="G14" s="1953"/>
      <c r="H14" s="1953"/>
      <c r="I14" s="1953"/>
      <c r="J14" s="1954"/>
    </row>
    <row r="15" spans="1:10" ht="15.4" customHeight="1">
      <c r="B15" s="1955"/>
      <c r="C15" s="1956"/>
      <c r="D15" s="1956"/>
      <c r="E15" s="1956"/>
      <c r="F15" s="1956"/>
      <c r="G15" s="1956"/>
      <c r="H15" s="1956"/>
      <c r="I15" s="1956"/>
      <c r="J15" s="1957"/>
    </row>
    <row r="16" spans="1:10" ht="15.4" customHeight="1">
      <c r="B16" s="794" t="s">
        <v>1419</v>
      </c>
      <c r="C16" s="795"/>
      <c r="D16" s="795"/>
      <c r="E16" s="795"/>
      <c r="F16" s="795"/>
      <c r="G16" s="795"/>
      <c r="H16" s="795"/>
      <c r="I16" s="795"/>
      <c r="J16" s="796"/>
    </row>
    <row r="17" spans="2:10" ht="15.4" customHeight="1">
      <c r="B17" s="1952"/>
      <c r="C17" s="1953"/>
      <c r="D17" s="1953"/>
      <c r="E17" s="1953"/>
      <c r="F17" s="1953"/>
      <c r="G17" s="1953"/>
      <c r="H17" s="1953"/>
      <c r="I17" s="1953"/>
      <c r="J17" s="1954"/>
    </row>
    <row r="18" spans="2:10" ht="15.4" customHeight="1">
      <c r="B18" s="1952"/>
      <c r="C18" s="1953"/>
      <c r="D18" s="1953"/>
      <c r="E18" s="1953"/>
      <c r="F18" s="1953"/>
      <c r="G18" s="1953"/>
      <c r="H18" s="1953"/>
      <c r="I18" s="1953"/>
      <c r="J18" s="1954"/>
    </row>
    <row r="19" spans="2:10" ht="15.4" customHeight="1">
      <c r="B19" s="1952"/>
      <c r="C19" s="1953"/>
      <c r="D19" s="1953"/>
      <c r="E19" s="1953"/>
      <c r="F19" s="1953"/>
      <c r="G19" s="1953"/>
      <c r="H19" s="1953"/>
      <c r="I19" s="1953"/>
      <c r="J19" s="1954"/>
    </row>
    <row r="20" spans="2:10" ht="15.4" customHeight="1" thickBot="1">
      <c r="B20" s="1958"/>
      <c r="C20" s="1959"/>
      <c r="D20" s="1959"/>
      <c r="E20" s="1959"/>
      <c r="F20" s="1959"/>
      <c r="G20" s="1959"/>
      <c r="H20" s="1959"/>
      <c r="I20" s="1959"/>
      <c r="J20" s="1960"/>
    </row>
    <row r="21" spans="2:10" ht="15.4" customHeight="1">
      <c r="B21" s="794" t="s">
        <v>1420</v>
      </c>
      <c r="C21" s="797"/>
      <c r="D21" s="797"/>
      <c r="E21" s="797"/>
      <c r="F21" s="797"/>
      <c r="G21" s="797"/>
      <c r="H21" s="797"/>
      <c r="I21" s="797"/>
      <c r="J21" s="798"/>
    </row>
    <row r="22" spans="2:10" ht="15.4" customHeight="1">
      <c r="B22" s="1961"/>
      <c r="C22" s="1962"/>
      <c r="D22" s="1962"/>
      <c r="E22" s="1962"/>
      <c r="F22" s="1962"/>
      <c r="G22" s="1962"/>
      <c r="H22" s="1962"/>
      <c r="I22" s="1962"/>
      <c r="J22" s="1963"/>
    </row>
    <row r="23" spans="2:10" ht="15.4" customHeight="1">
      <c r="B23" s="1961"/>
      <c r="C23" s="1962"/>
      <c r="D23" s="1962"/>
      <c r="E23" s="1962"/>
      <c r="F23" s="1962"/>
      <c r="G23" s="1962"/>
      <c r="H23" s="1962"/>
      <c r="I23" s="1962"/>
      <c r="J23" s="1963"/>
    </row>
    <row r="24" spans="2:10" ht="15.4" customHeight="1">
      <c r="B24" s="1961"/>
      <c r="C24" s="1962"/>
      <c r="D24" s="1962"/>
      <c r="E24" s="1962"/>
      <c r="F24" s="1962"/>
      <c r="G24" s="1962"/>
      <c r="H24" s="1962"/>
      <c r="I24" s="1962"/>
      <c r="J24" s="1963"/>
    </row>
    <row r="25" spans="2:10" ht="15.4" customHeight="1">
      <c r="B25" s="1961"/>
      <c r="C25" s="1962"/>
      <c r="D25" s="1962"/>
      <c r="E25" s="1962"/>
      <c r="F25" s="1962"/>
      <c r="G25" s="1962"/>
      <c r="H25" s="1962"/>
      <c r="I25" s="1962"/>
      <c r="J25" s="1963"/>
    </row>
    <row r="26" spans="2:10" ht="15.4" customHeight="1">
      <c r="B26" s="1961"/>
      <c r="C26" s="1962"/>
      <c r="D26" s="1962"/>
      <c r="E26" s="1962"/>
      <c r="F26" s="1962"/>
      <c r="G26" s="1962"/>
      <c r="H26" s="1962"/>
      <c r="I26" s="1962"/>
      <c r="J26" s="1963"/>
    </row>
    <row r="27" spans="2:10" ht="15.4" customHeight="1">
      <c r="B27" s="1961"/>
      <c r="C27" s="1962"/>
      <c r="D27" s="1962"/>
      <c r="E27" s="1962"/>
      <c r="F27" s="1962"/>
      <c r="G27" s="1962"/>
      <c r="H27" s="1962"/>
      <c r="I27" s="1962"/>
      <c r="J27" s="1963"/>
    </row>
    <row r="28" spans="2:10" ht="15.4" customHeight="1">
      <c r="B28" s="1961"/>
      <c r="C28" s="1962"/>
      <c r="D28" s="1962"/>
      <c r="E28" s="1962"/>
      <c r="F28" s="1962"/>
      <c r="G28" s="1962"/>
      <c r="H28" s="1962"/>
      <c r="I28" s="1962"/>
      <c r="J28" s="1963"/>
    </row>
    <row r="29" spans="2:10" ht="15.4" customHeight="1">
      <c r="B29" s="1961"/>
      <c r="C29" s="1962"/>
      <c r="D29" s="1962"/>
      <c r="E29" s="1962"/>
      <c r="F29" s="1962"/>
      <c r="G29" s="1962"/>
      <c r="H29" s="1962"/>
      <c r="I29" s="1962"/>
      <c r="J29" s="1963"/>
    </row>
    <row r="30" spans="2:10" ht="15.4" customHeight="1">
      <c r="B30" s="1961"/>
      <c r="C30" s="1962"/>
      <c r="D30" s="1962"/>
      <c r="E30" s="1962"/>
      <c r="F30" s="1962"/>
      <c r="G30" s="1962"/>
      <c r="H30" s="1962"/>
      <c r="I30" s="1962"/>
      <c r="J30" s="1963"/>
    </row>
    <row r="31" spans="2:10" ht="15.4" customHeight="1" thickBot="1">
      <c r="B31" s="1964"/>
      <c r="C31" s="1965"/>
      <c r="D31" s="1965"/>
      <c r="E31" s="1965"/>
      <c r="F31" s="1965"/>
      <c r="G31" s="1965"/>
      <c r="H31" s="1965"/>
      <c r="I31" s="1965"/>
      <c r="J31" s="1966"/>
    </row>
    <row r="32" spans="2:10" ht="15.4" customHeight="1">
      <c r="B32" s="799"/>
      <c r="C32" s="799"/>
      <c r="D32" s="799"/>
      <c r="E32" s="799"/>
      <c r="F32" s="799"/>
      <c r="G32" s="799"/>
      <c r="H32" s="799"/>
      <c r="I32" s="799"/>
      <c r="J32" s="799"/>
    </row>
    <row r="33" spans="2:10" ht="15.4" customHeight="1">
      <c r="B33" s="788" t="s">
        <v>1421</v>
      </c>
    </row>
    <row r="34" spans="2:10" ht="15.4" customHeight="1">
      <c r="B34" s="1947" t="s">
        <v>1422</v>
      </c>
      <c r="C34" s="1947"/>
      <c r="D34" s="1947"/>
      <c r="E34" s="1947"/>
      <c r="F34" s="1947"/>
      <c r="G34" s="1947"/>
      <c r="H34" s="1947"/>
      <c r="I34" s="1947"/>
      <c r="J34" s="1947"/>
    </row>
  </sheetData>
  <mergeCells count="7">
    <mergeCell ref="B34:J34"/>
    <mergeCell ref="E3:F3"/>
    <mergeCell ref="G3:J3"/>
    <mergeCell ref="B7:J7"/>
    <mergeCell ref="B12:J15"/>
    <mergeCell ref="B17:J20"/>
    <mergeCell ref="B22:J31"/>
  </mergeCells>
  <phoneticPr fontId="3"/>
  <printOptions horizontalCentered="1"/>
  <pageMargins left="0.78740157480314965" right="0.39370078740157483" top="0.98425196850393704" bottom="0.39370078740157483" header="0.51181102362204722" footer="0.51181102362204722"/>
  <pageSetup paperSize="9" scale="98" orientation="portrait" r:id="rId1"/>
  <headerFooter alignWithMargins="0">
    <oddHeader>&amp;R&amp;"ＭＳ ゴシック,標準"&amp;10（福岡市様式）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7030A0"/>
  </sheetPr>
  <dimension ref="A1:O52"/>
  <sheetViews>
    <sheetView view="pageBreakPreview" zoomScale="60" zoomScaleNormal="100" workbookViewId="0"/>
  </sheetViews>
  <sheetFormatPr defaultRowHeight="13.5"/>
  <cols>
    <col min="1" max="1" width="3.375" style="800" customWidth="1"/>
    <col min="2" max="2" width="4.875" style="800" customWidth="1"/>
    <col min="3" max="4" width="5.875" style="800" customWidth="1"/>
    <col min="5" max="5" width="3" style="800" customWidth="1"/>
    <col min="6" max="15" width="7.875" style="800" customWidth="1"/>
    <col min="16" max="16384" width="9" style="800"/>
  </cols>
  <sheetData>
    <row r="1" spans="1:15">
      <c r="A1" s="800" t="s">
        <v>1423</v>
      </c>
      <c r="M1" s="801"/>
    </row>
    <row r="2" spans="1:15" ht="15.4" customHeight="1"/>
    <row r="3" spans="1:15" ht="22.5" customHeight="1">
      <c r="G3" s="1967" t="s">
        <v>1301</v>
      </c>
      <c r="H3" s="1968"/>
      <c r="I3" s="1969"/>
      <c r="J3" s="1967"/>
      <c r="K3" s="1968"/>
      <c r="L3" s="1968"/>
      <c r="M3" s="1969"/>
    </row>
    <row r="6" spans="1:15" ht="20.25" customHeight="1">
      <c r="A6" s="1970" t="s">
        <v>1424</v>
      </c>
      <c r="B6" s="1970"/>
      <c r="C6" s="1970"/>
      <c r="D6" s="1970"/>
      <c r="E6" s="1970"/>
      <c r="F6" s="1970"/>
      <c r="G6" s="1970"/>
      <c r="H6" s="1970"/>
      <c r="I6" s="1970"/>
      <c r="J6" s="1970"/>
      <c r="K6" s="1970"/>
      <c r="L6" s="1970"/>
      <c r="M6" s="1970"/>
      <c r="N6" s="802"/>
      <c r="O6" s="802"/>
    </row>
    <row r="7" spans="1:15" ht="20.25" customHeight="1">
      <c r="A7" s="803"/>
      <c r="B7" s="803"/>
      <c r="C7" s="803"/>
      <c r="D7" s="803"/>
      <c r="E7" s="803"/>
      <c r="F7" s="803"/>
      <c r="G7" s="803"/>
      <c r="H7" s="803"/>
      <c r="I7" s="803"/>
      <c r="J7" s="803"/>
      <c r="K7" s="803"/>
      <c r="L7" s="803"/>
      <c r="M7" s="803"/>
      <c r="N7" s="802"/>
      <c r="O7" s="802"/>
    </row>
    <row r="8" spans="1:15" ht="14.25">
      <c r="A8" s="803"/>
      <c r="B8" s="803"/>
      <c r="C8" s="803"/>
      <c r="D8" s="803"/>
      <c r="E8" s="803"/>
      <c r="F8" s="803"/>
      <c r="G8" s="803"/>
      <c r="H8" s="803"/>
      <c r="I8" s="803"/>
      <c r="J8" s="803"/>
      <c r="K8" s="803"/>
      <c r="L8" s="803"/>
      <c r="M8" s="803"/>
      <c r="N8" s="802"/>
      <c r="O8" s="802"/>
    </row>
    <row r="9" spans="1:15" ht="16.5" customHeight="1">
      <c r="A9" s="800" t="s">
        <v>1425</v>
      </c>
      <c r="C9" s="803"/>
      <c r="D9" s="803"/>
      <c r="E9" s="803"/>
      <c r="F9" s="803"/>
      <c r="G9" s="803"/>
      <c r="H9" s="803"/>
      <c r="I9" s="803"/>
      <c r="J9" s="803"/>
      <c r="K9" s="803"/>
    </row>
    <row r="10" spans="1:15" ht="7.5" customHeight="1" thickBot="1"/>
    <row r="11" spans="1:15" ht="23.25" customHeight="1">
      <c r="B11" s="1971" t="s">
        <v>1426</v>
      </c>
      <c r="C11" s="1972"/>
      <c r="D11" s="1972"/>
      <c r="E11" s="1972"/>
      <c r="F11" s="1972" t="s">
        <v>1427</v>
      </c>
      <c r="G11" s="1972"/>
      <c r="H11" s="1972"/>
      <c r="I11" s="1972" t="s">
        <v>1428</v>
      </c>
      <c r="J11" s="1972"/>
      <c r="K11" s="1972"/>
      <c r="L11" s="1972" t="s">
        <v>1429</v>
      </c>
      <c r="M11" s="1973"/>
    </row>
    <row r="12" spans="1:15" ht="16.5" customHeight="1">
      <c r="B12" s="1974"/>
      <c r="C12" s="1975"/>
      <c r="D12" s="1975"/>
      <c r="E12" s="1975"/>
      <c r="F12" s="1975"/>
      <c r="G12" s="1975"/>
      <c r="H12" s="1975"/>
      <c r="I12" s="1978" t="s">
        <v>1430</v>
      </c>
      <c r="J12" s="1978"/>
      <c r="K12" s="1978"/>
      <c r="L12" s="1978" t="s">
        <v>782</v>
      </c>
      <c r="M12" s="1980"/>
    </row>
    <row r="13" spans="1:15" ht="16.5" customHeight="1">
      <c r="B13" s="1974"/>
      <c r="C13" s="1975"/>
      <c r="D13" s="1975"/>
      <c r="E13" s="1975"/>
      <c r="F13" s="1975"/>
      <c r="G13" s="1975"/>
      <c r="H13" s="1975"/>
      <c r="I13" s="1978"/>
      <c r="J13" s="1978"/>
      <c r="K13" s="1978"/>
      <c r="L13" s="1978"/>
      <c r="M13" s="1980"/>
    </row>
    <row r="14" spans="1:15" ht="16.5" customHeight="1" thickBot="1">
      <c r="B14" s="1976"/>
      <c r="C14" s="1977"/>
      <c r="D14" s="1977"/>
      <c r="E14" s="1977"/>
      <c r="F14" s="1977"/>
      <c r="G14" s="1977"/>
      <c r="H14" s="1977"/>
      <c r="I14" s="1979"/>
      <c r="J14" s="1979"/>
      <c r="K14" s="1979"/>
      <c r="L14" s="1979"/>
      <c r="M14" s="1981"/>
    </row>
    <row r="15" spans="1:15" ht="16.5" customHeight="1">
      <c r="B15" s="1982" t="s">
        <v>1432</v>
      </c>
      <c r="C15" s="1985" t="s">
        <v>1433</v>
      </c>
      <c r="D15" s="1986"/>
      <c r="E15" s="1986"/>
      <c r="F15" s="1986"/>
      <c r="G15" s="1986"/>
      <c r="H15" s="1987"/>
      <c r="I15" s="1991" t="s">
        <v>1434</v>
      </c>
      <c r="J15" s="1992"/>
      <c r="K15" s="1992"/>
      <c r="L15" s="1992"/>
      <c r="M15" s="1993"/>
    </row>
    <row r="16" spans="1:15" ht="16.5" customHeight="1">
      <c r="B16" s="1983"/>
      <c r="C16" s="1988"/>
      <c r="D16" s="1989"/>
      <c r="E16" s="1989"/>
      <c r="F16" s="1989"/>
      <c r="G16" s="1989"/>
      <c r="H16" s="1990"/>
      <c r="I16" s="1994"/>
      <c r="J16" s="1995"/>
      <c r="K16" s="1995"/>
      <c r="L16" s="1995"/>
      <c r="M16" s="1996"/>
    </row>
    <row r="17" spans="1:13" ht="16.5" customHeight="1">
      <c r="B17" s="1983"/>
      <c r="C17" s="1997"/>
      <c r="D17" s="1998"/>
      <c r="E17" s="1998"/>
      <c r="F17" s="1998"/>
      <c r="G17" s="1998"/>
      <c r="H17" s="1998"/>
      <c r="I17" s="1998"/>
      <c r="J17" s="1998"/>
      <c r="K17" s="1998"/>
      <c r="L17" s="1998"/>
      <c r="M17" s="1999"/>
    </row>
    <row r="18" spans="1:13" ht="16.5" customHeight="1">
      <c r="B18" s="1983"/>
      <c r="C18" s="2000"/>
      <c r="D18" s="2001"/>
      <c r="E18" s="2001"/>
      <c r="F18" s="2001"/>
      <c r="G18" s="2001"/>
      <c r="H18" s="2001"/>
      <c r="I18" s="2001"/>
      <c r="J18" s="2001"/>
      <c r="K18" s="2001"/>
      <c r="L18" s="2001"/>
      <c r="M18" s="2002"/>
    </row>
    <row r="19" spans="1:13" ht="16.5" customHeight="1">
      <c r="B19" s="1983"/>
      <c r="C19" s="2000"/>
      <c r="D19" s="2001"/>
      <c r="E19" s="2001"/>
      <c r="F19" s="2001"/>
      <c r="G19" s="2001"/>
      <c r="H19" s="2001"/>
      <c r="I19" s="2001"/>
      <c r="J19" s="2001"/>
      <c r="K19" s="2001"/>
      <c r="L19" s="2001"/>
      <c r="M19" s="2002"/>
    </row>
    <row r="20" spans="1:13" ht="16.5" customHeight="1">
      <c r="B20" s="1983"/>
      <c r="C20" s="2000"/>
      <c r="D20" s="2001"/>
      <c r="E20" s="2001"/>
      <c r="F20" s="2001"/>
      <c r="G20" s="2001"/>
      <c r="H20" s="2001"/>
      <c r="I20" s="2001"/>
      <c r="J20" s="2001"/>
      <c r="K20" s="2001"/>
      <c r="L20" s="2001"/>
      <c r="M20" s="2002"/>
    </row>
    <row r="21" spans="1:13" ht="16.5" customHeight="1">
      <c r="B21" s="1983"/>
      <c r="C21" s="2000"/>
      <c r="D21" s="2001"/>
      <c r="E21" s="2001"/>
      <c r="F21" s="2001"/>
      <c r="G21" s="2001"/>
      <c r="H21" s="2001"/>
      <c r="I21" s="2001"/>
      <c r="J21" s="2001"/>
      <c r="K21" s="2001"/>
      <c r="L21" s="2001"/>
      <c r="M21" s="2002"/>
    </row>
    <row r="22" spans="1:13" ht="16.5" customHeight="1" thickBot="1">
      <c r="B22" s="1984"/>
      <c r="C22" s="2003"/>
      <c r="D22" s="2004"/>
      <c r="E22" s="2004"/>
      <c r="F22" s="2004"/>
      <c r="G22" s="2004"/>
      <c r="H22" s="2004"/>
      <c r="I22" s="2004"/>
      <c r="J22" s="2004"/>
      <c r="K22" s="2004"/>
      <c r="L22" s="2004"/>
      <c r="M22" s="2005"/>
    </row>
    <row r="23" spans="1:13" ht="6" customHeight="1">
      <c r="C23" s="804"/>
      <c r="D23" s="804"/>
      <c r="E23" s="804"/>
      <c r="F23" s="804"/>
      <c r="G23" s="804"/>
      <c r="H23" s="804"/>
      <c r="I23" s="804"/>
      <c r="J23" s="804"/>
      <c r="K23" s="804"/>
    </row>
    <row r="24" spans="1:13">
      <c r="C24" s="804"/>
      <c r="D24" s="804"/>
      <c r="E24" s="804"/>
      <c r="F24" s="804"/>
      <c r="G24" s="804"/>
      <c r="H24" s="804"/>
      <c r="I24" s="804"/>
      <c r="J24" s="804"/>
      <c r="K24" s="804"/>
    </row>
    <row r="25" spans="1:13" ht="16.5" customHeight="1">
      <c r="A25" s="800" t="s">
        <v>1435</v>
      </c>
    </row>
    <row r="26" spans="1:13" ht="6" customHeight="1" thickBot="1"/>
    <row r="27" spans="1:13" ht="23.25" customHeight="1">
      <c r="B27" s="1971" t="s">
        <v>1436</v>
      </c>
      <c r="C27" s="1972"/>
      <c r="D27" s="1972"/>
      <c r="E27" s="1972"/>
      <c r="F27" s="1972"/>
      <c r="G27" s="1972" t="s">
        <v>1437</v>
      </c>
      <c r="H27" s="1972"/>
      <c r="I27" s="1972"/>
      <c r="J27" s="1972"/>
      <c r="K27" s="1972"/>
      <c r="L27" s="1972"/>
      <c r="M27" s="1973"/>
    </row>
    <row r="28" spans="1:13" ht="19.5" customHeight="1">
      <c r="B28" s="1974"/>
      <c r="C28" s="1975"/>
      <c r="D28" s="1975"/>
      <c r="E28" s="1975"/>
      <c r="F28" s="1975"/>
      <c r="G28" s="1975"/>
      <c r="H28" s="1975"/>
      <c r="I28" s="1975"/>
      <c r="J28" s="1975"/>
      <c r="K28" s="1975"/>
      <c r="L28" s="1975"/>
      <c r="M28" s="2007"/>
    </row>
    <row r="29" spans="1:13" ht="19.5" customHeight="1">
      <c r="B29" s="1974"/>
      <c r="C29" s="1975"/>
      <c r="D29" s="1975"/>
      <c r="E29" s="1975"/>
      <c r="F29" s="1975"/>
      <c r="G29" s="1975"/>
      <c r="H29" s="1975"/>
      <c r="I29" s="1975"/>
      <c r="J29" s="1975"/>
      <c r="K29" s="1975"/>
      <c r="L29" s="1975"/>
      <c r="M29" s="2007"/>
    </row>
    <row r="30" spans="1:13" ht="19.5" customHeight="1">
      <c r="B30" s="1974"/>
      <c r="C30" s="1975"/>
      <c r="D30" s="1975"/>
      <c r="E30" s="1975"/>
      <c r="F30" s="1975"/>
      <c r="G30" s="1975"/>
      <c r="H30" s="1975"/>
      <c r="I30" s="1975"/>
      <c r="J30" s="1975"/>
      <c r="K30" s="1975"/>
      <c r="L30" s="1975"/>
      <c r="M30" s="2007"/>
    </row>
    <row r="31" spans="1:13" ht="19.5" customHeight="1" thickBot="1">
      <c r="B31" s="1976"/>
      <c r="C31" s="1977"/>
      <c r="D31" s="1977"/>
      <c r="E31" s="1977"/>
      <c r="F31" s="1977"/>
      <c r="G31" s="1977"/>
      <c r="H31" s="1977"/>
      <c r="I31" s="1977"/>
      <c r="J31" s="1977"/>
      <c r="K31" s="1977"/>
      <c r="L31" s="1977"/>
      <c r="M31" s="2008"/>
    </row>
    <row r="32" spans="1:13" ht="6" customHeight="1"/>
    <row r="34" spans="1:13" ht="16.5" customHeight="1">
      <c r="A34" s="800" t="s">
        <v>1438</v>
      </c>
    </row>
    <row r="35" spans="1:13" ht="6" customHeight="1" thickBot="1"/>
    <row r="36" spans="1:13">
      <c r="B36" s="2009"/>
      <c r="C36" s="1992"/>
      <c r="D36" s="1992"/>
      <c r="E36" s="1992"/>
      <c r="F36" s="1992"/>
      <c r="G36" s="1992"/>
      <c r="H36" s="1992"/>
      <c r="I36" s="1992"/>
      <c r="J36" s="1992"/>
      <c r="K36" s="1992"/>
      <c r="L36" s="1992"/>
      <c r="M36" s="1993"/>
    </row>
    <row r="37" spans="1:13">
      <c r="B37" s="2010"/>
      <c r="C37" s="2001"/>
      <c r="D37" s="2001"/>
      <c r="E37" s="2001"/>
      <c r="F37" s="2001"/>
      <c r="G37" s="2001"/>
      <c r="H37" s="2001"/>
      <c r="I37" s="2001"/>
      <c r="J37" s="2001"/>
      <c r="K37" s="2001"/>
      <c r="L37" s="2001"/>
      <c r="M37" s="2002"/>
    </row>
    <row r="38" spans="1:13">
      <c r="B38" s="2010"/>
      <c r="C38" s="2001"/>
      <c r="D38" s="2001"/>
      <c r="E38" s="2001"/>
      <c r="F38" s="2001"/>
      <c r="G38" s="2001"/>
      <c r="H38" s="2001"/>
      <c r="I38" s="2001"/>
      <c r="J38" s="2001"/>
      <c r="K38" s="2001"/>
      <c r="L38" s="2001"/>
      <c r="M38" s="2002"/>
    </row>
    <row r="39" spans="1:13" ht="14.25" thickBot="1">
      <c r="B39" s="2011"/>
      <c r="C39" s="2004"/>
      <c r="D39" s="2004"/>
      <c r="E39" s="2004"/>
      <c r="F39" s="2004"/>
      <c r="G39" s="2004"/>
      <c r="H39" s="2004"/>
      <c r="I39" s="2004"/>
      <c r="J39" s="2004"/>
      <c r="K39" s="2004"/>
      <c r="L39" s="2004"/>
      <c r="M39" s="2005"/>
    </row>
    <row r="40" spans="1:13" ht="6" customHeight="1"/>
    <row r="42" spans="1:13" ht="16.5" customHeight="1">
      <c r="A42" s="800" t="s">
        <v>1439</v>
      </c>
    </row>
    <row r="43" spans="1:13" ht="6" customHeight="1" thickBot="1"/>
    <row r="44" spans="1:13" ht="16.5" customHeight="1">
      <c r="B44" s="2009" t="s">
        <v>1440</v>
      </c>
      <c r="C44" s="1992"/>
      <c r="D44" s="2012"/>
      <c r="E44" s="2015" t="s">
        <v>1441</v>
      </c>
      <c r="F44" s="2016"/>
      <c r="G44" s="2016"/>
      <c r="H44" s="2016"/>
      <c r="I44" s="2016"/>
      <c r="J44" s="2017"/>
      <c r="K44" s="1991" t="s">
        <v>1434</v>
      </c>
      <c r="L44" s="1992"/>
      <c r="M44" s="1993"/>
    </row>
    <row r="45" spans="1:13" ht="16.5" customHeight="1">
      <c r="B45" s="2010"/>
      <c r="C45" s="2001"/>
      <c r="D45" s="2013"/>
      <c r="E45" s="2018" t="s">
        <v>1442</v>
      </c>
      <c r="F45" s="2019"/>
      <c r="G45" s="2019"/>
      <c r="H45" s="2019"/>
      <c r="I45" s="2019"/>
      <c r="J45" s="2020"/>
      <c r="K45" s="1994"/>
      <c r="L45" s="1995"/>
      <c r="M45" s="1996"/>
    </row>
    <row r="46" spans="1:13" ht="16.5" customHeight="1">
      <c r="B46" s="2010"/>
      <c r="C46" s="2001"/>
      <c r="D46" s="2013"/>
      <c r="E46" s="1997"/>
      <c r="F46" s="1998"/>
      <c r="G46" s="1998"/>
      <c r="H46" s="1998"/>
      <c r="I46" s="1998"/>
      <c r="J46" s="1998"/>
      <c r="K46" s="1998"/>
      <c r="L46" s="1998"/>
      <c r="M46" s="1999"/>
    </row>
    <row r="47" spans="1:13" ht="16.5" customHeight="1">
      <c r="B47" s="2010"/>
      <c r="C47" s="2001"/>
      <c r="D47" s="2013"/>
      <c r="E47" s="2000"/>
      <c r="F47" s="2001"/>
      <c r="G47" s="2001"/>
      <c r="H47" s="2001"/>
      <c r="I47" s="2001"/>
      <c r="J47" s="2001"/>
      <c r="K47" s="2001"/>
      <c r="L47" s="2001"/>
      <c r="M47" s="2002"/>
    </row>
    <row r="48" spans="1:13" ht="16.5" customHeight="1" thickBot="1">
      <c r="B48" s="2011"/>
      <c r="C48" s="2004"/>
      <c r="D48" s="2014"/>
      <c r="E48" s="2003"/>
      <c r="F48" s="2004"/>
      <c r="G48" s="2004"/>
      <c r="H48" s="2004"/>
      <c r="I48" s="2004"/>
      <c r="J48" s="2004"/>
      <c r="K48" s="2004"/>
      <c r="L48" s="2004"/>
      <c r="M48" s="2005"/>
    </row>
    <row r="49" spans="2:13" ht="3.95" customHeight="1"/>
    <row r="50" spans="2:13" ht="16.5" customHeight="1">
      <c r="B50" s="800" t="s">
        <v>1443</v>
      </c>
    </row>
    <row r="51" spans="2:13" ht="16.5" customHeight="1">
      <c r="B51" s="2006" t="s">
        <v>1444</v>
      </c>
      <c r="C51" s="2006"/>
      <c r="D51" s="2006"/>
      <c r="E51" s="2006"/>
      <c r="F51" s="2006"/>
      <c r="G51" s="2006"/>
      <c r="H51" s="2006"/>
      <c r="I51" s="2006"/>
      <c r="J51" s="2006"/>
      <c r="K51" s="2006"/>
      <c r="L51" s="2006"/>
      <c r="M51" s="2006"/>
    </row>
    <row r="52" spans="2:13" ht="16.5" customHeight="1">
      <c r="B52" s="2006"/>
      <c r="C52" s="2006"/>
      <c r="D52" s="2006"/>
      <c r="E52" s="2006"/>
      <c r="F52" s="2006"/>
      <c r="G52" s="2006"/>
      <c r="H52" s="2006"/>
      <c r="I52" s="2006"/>
      <c r="J52" s="2006"/>
      <c r="K52" s="2006"/>
      <c r="L52" s="2006"/>
      <c r="M52" s="2006"/>
    </row>
  </sheetData>
  <mergeCells count="26">
    <mergeCell ref="B51:M52"/>
    <mergeCell ref="B27:F27"/>
    <mergeCell ref="G27:M27"/>
    <mergeCell ref="B28:F31"/>
    <mergeCell ref="G28:M31"/>
    <mergeCell ref="B36:M39"/>
    <mergeCell ref="B44:D48"/>
    <mergeCell ref="E44:J44"/>
    <mergeCell ref="K44:M45"/>
    <mergeCell ref="E45:J45"/>
    <mergeCell ref="E46:M48"/>
    <mergeCell ref="B12:E14"/>
    <mergeCell ref="F12:H14"/>
    <mergeCell ref="I12:K14"/>
    <mergeCell ref="L12:M14"/>
    <mergeCell ref="B15:B22"/>
    <mergeCell ref="C15:H16"/>
    <mergeCell ref="I15:M16"/>
    <mergeCell ref="C17:M22"/>
    <mergeCell ref="G3:I3"/>
    <mergeCell ref="J3:M3"/>
    <mergeCell ref="A6:M6"/>
    <mergeCell ref="B11:E11"/>
    <mergeCell ref="F11:H11"/>
    <mergeCell ref="I11:K11"/>
    <mergeCell ref="L11:M11"/>
  </mergeCells>
  <phoneticPr fontId="3"/>
  <printOptions horizontalCentered="1"/>
  <pageMargins left="0.78740157480314965" right="0.59055118110236227" top="0.98425196850393704" bottom="0.19685039370078741" header="0.51181102362204722" footer="0.51181102362204722"/>
  <pageSetup paperSize="9" scale="93" orientation="portrait" r:id="rId1"/>
  <headerFooter alignWithMargins="0">
    <oddHeader>&amp;R&amp;"ＭＳ ゴシック,標準"&amp;10（福岡市様式）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7030A0"/>
  </sheetPr>
  <dimension ref="A1:G46"/>
  <sheetViews>
    <sheetView view="pageBreakPreview" zoomScale="60" zoomScaleNormal="100" workbookViewId="0"/>
  </sheetViews>
  <sheetFormatPr defaultRowHeight="13.5"/>
  <cols>
    <col min="1" max="1" width="4.5" style="800" customWidth="1"/>
    <col min="2" max="2" width="7.5" style="800" customWidth="1"/>
    <col min="3" max="3" width="15.25" style="800" customWidth="1"/>
    <col min="4" max="5" width="13.125" style="800" customWidth="1"/>
    <col min="6" max="6" width="21.75" style="800" customWidth="1"/>
    <col min="7" max="7" width="12.625" style="800" customWidth="1"/>
    <col min="8" max="16384" width="9" style="800"/>
  </cols>
  <sheetData>
    <row r="1" spans="1:7">
      <c r="A1" s="800" t="s">
        <v>1445</v>
      </c>
      <c r="G1" s="801"/>
    </row>
    <row r="3" spans="1:7" ht="15.4" customHeight="1"/>
    <row r="4" spans="1:7" ht="25.5" customHeight="1">
      <c r="D4" s="1975" t="s">
        <v>1301</v>
      </c>
      <c r="E4" s="1975"/>
      <c r="F4" s="1975"/>
      <c r="G4" s="1975"/>
    </row>
    <row r="5" spans="1:7" ht="15.4" customHeight="1"/>
    <row r="6" spans="1:7" ht="15.4" customHeight="1"/>
    <row r="7" spans="1:7" ht="22.5" customHeight="1">
      <c r="A7" s="2021" t="s">
        <v>1446</v>
      </c>
      <c r="B7" s="2021"/>
      <c r="C7" s="2021"/>
      <c r="D7" s="2021"/>
      <c r="E7" s="2021"/>
      <c r="F7" s="2021"/>
      <c r="G7" s="2021"/>
    </row>
    <row r="8" spans="1:7" ht="14.25" thickBot="1"/>
    <row r="9" spans="1:7" ht="32.25" customHeight="1">
      <c r="A9" s="805" t="s">
        <v>1447</v>
      </c>
      <c r="B9" s="806" t="s">
        <v>1448</v>
      </c>
      <c r="C9" s="806" t="s">
        <v>1355</v>
      </c>
      <c r="D9" s="2022" t="s">
        <v>1449</v>
      </c>
      <c r="E9" s="2022"/>
      <c r="F9" s="806" t="s">
        <v>1333</v>
      </c>
      <c r="G9" s="807" t="s">
        <v>1450</v>
      </c>
    </row>
    <row r="10" spans="1:7" ht="18" customHeight="1">
      <c r="A10" s="2023"/>
      <c r="B10" s="2024"/>
      <c r="C10" s="2024"/>
      <c r="D10" s="808" t="s">
        <v>1451</v>
      </c>
      <c r="E10" s="809" t="s">
        <v>1452</v>
      </c>
      <c r="F10" s="2024"/>
      <c r="G10" s="2026"/>
    </row>
    <row r="11" spans="1:7" ht="18" customHeight="1">
      <c r="A11" s="1974"/>
      <c r="B11" s="2025"/>
      <c r="C11" s="2025"/>
      <c r="D11" s="810" t="s">
        <v>1453</v>
      </c>
      <c r="E11" s="811" t="s">
        <v>1454</v>
      </c>
      <c r="F11" s="2025"/>
      <c r="G11" s="2027"/>
    </row>
    <row r="12" spans="1:7" ht="18" customHeight="1">
      <c r="A12" s="2023"/>
      <c r="B12" s="2024"/>
      <c r="C12" s="2024"/>
      <c r="D12" s="808" t="s">
        <v>1451</v>
      </c>
      <c r="E12" s="809" t="s">
        <v>1452</v>
      </c>
      <c r="F12" s="2024"/>
      <c r="G12" s="2026"/>
    </row>
    <row r="13" spans="1:7" ht="18" customHeight="1">
      <c r="A13" s="1974"/>
      <c r="B13" s="2025"/>
      <c r="C13" s="2025"/>
      <c r="D13" s="810" t="s">
        <v>1453</v>
      </c>
      <c r="E13" s="811" t="s">
        <v>1454</v>
      </c>
      <c r="F13" s="2025"/>
      <c r="G13" s="2027"/>
    </row>
    <row r="14" spans="1:7" ht="18" customHeight="1">
      <c r="A14" s="2023"/>
      <c r="B14" s="2024"/>
      <c r="C14" s="2024"/>
      <c r="D14" s="808" t="s">
        <v>1451</v>
      </c>
      <c r="E14" s="809" t="s">
        <v>1452</v>
      </c>
      <c r="F14" s="2024"/>
      <c r="G14" s="2026"/>
    </row>
    <row r="15" spans="1:7" ht="18" customHeight="1">
      <c r="A15" s="1974"/>
      <c r="B15" s="2025"/>
      <c r="C15" s="2025"/>
      <c r="D15" s="810" t="s">
        <v>1453</v>
      </c>
      <c r="E15" s="811" t="s">
        <v>1454</v>
      </c>
      <c r="F15" s="2025"/>
      <c r="G15" s="2027"/>
    </row>
    <row r="16" spans="1:7" ht="18" customHeight="1">
      <c r="A16" s="2023"/>
      <c r="B16" s="2024"/>
      <c r="C16" s="2024"/>
      <c r="D16" s="808" t="s">
        <v>1451</v>
      </c>
      <c r="E16" s="809" t="s">
        <v>1452</v>
      </c>
      <c r="F16" s="2024"/>
      <c r="G16" s="2026"/>
    </row>
    <row r="17" spans="1:7" ht="18" customHeight="1">
      <c r="A17" s="1974"/>
      <c r="B17" s="2025"/>
      <c r="C17" s="2025"/>
      <c r="D17" s="810" t="s">
        <v>1453</v>
      </c>
      <c r="E17" s="811" t="s">
        <v>1454</v>
      </c>
      <c r="F17" s="2025"/>
      <c r="G17" s="2027"/>
    </row>
    <row r="18" spans="1:7" ht="18" customHeight="1">
      <c r="A18" s="2023"/>
      <c r="B18" s="2024"/>
      <c r="C18" s="2024"/>
      <c r="D18" s="808" t="s">
        <v>1451</v>
      </c>
      <c r="E18" s="809" t="s">
        <v>1452</v>
      </c>
      <c r="F18" s="2024"/>
      <c r="G18" s="2026"/>
    </row>
    <row r="19" spans="1:7" ht="18" customHeight="1">
      <c r="A19" s="1974"/>
      <c r="B19" s="2025"/>
      <c r="C19" s="2025"/>
      <c r="D19" s="810" t="s">
        <v>1453</v>
      </c>
      <c r="E19" s="811" t="s">
        <v>1454</v>
      </c>
      <c r="F19" s="2025"/>
      <c r="G19" s="2027"/>
    </row>
    <row r="20" spans="1:7" ht="18" customHeight="1">
      <c r="A20" s="2023"/>
      <c r="B20" s="2024"/>
      <c r="C20" s="2024"/>
      <c r="D20" s="808" t="s">
        <v>1451</v>
      </c>
      <c r="E20" s="809" t="s">
        <v>1452</v>
      </c>
      <c r="F20" s="2024"/>
      <c r="G20" s="2026"/>
    </row>
    <row r="21" spans="1:7" ht="18" customHeight="1">
      <c r="A21" s="1974"/>
      <c r="B21" s="2025"/>
      <c r="C21" s="2025"/>
      <c r="D21" s="810" t="s">
        <v>1453</v>
      </c>
      <c r="E21" s="811" t="s">
        <v>1454</v>
      </c>
      <c r="F21" s="2025"/>
      <c r="G21" s="2027"/>
    </row>
    <row r="22" spans="1:7" ht="18" customHeight="1">
      <c r="A22" s="2023"/>
      <c r="B22" s="2024"/>
      <c r="C22" s="2024"/>
      <c r="D22" s="808" t="s">
        <v>1451</v>
      </c>
      <c r="E22" s="809" t="s">
        <v>1452</v>
      </c>
      <c r="F22" s="2024"/>
      <c r="G22" s="2026"/>
    </row>
    <row r="23" spans="1:7" ht="18" customHeight="1">
      <c r="A23" s="1974"/>
      <c r="B23" s="2025"/>
      <c r="C23" s="2025"/>
      <c r="D23" s="810" t="s">
        <v>1453</v>
      </c>
      <c r="E23" s="811" t="s">
        <v>1454</v>
      </c>
      <c r="F23" s="2025"/>
      <c r="G23" s="2027"/>
    </row>
    <row r="24" spans="1:7" ht="18" customHeight="1">
      <c r="A24" s="2023"/>
      <c r="B24" s="2024"/>
      <c r="C24" s="2024"/>
      <c r="D24" s="808" t="s">
        <v>1451</v>
      </c>
      <c r="E24" s="809" t="s">
        <v>1452</v>
      </c>
      <c r="F24" s="2024"/>
      <c r="G24" s="2026"/>
    </row>
    <row r="25" spans="1:7" ht="18" customHeight="1">
      <c r="A25" s="1974"/>
      <c r="B25" s="2025"/>
      <c r="C25" s="2025"/>
      <c r="D25" s="810" t="s">
        <v>1453</v>
      </c>
      <c r="E25" s="811" t="s">
        <v>1454</v>
      </c>
      <c r="F25" s="2025"/>
      <c r="G25" s="2027"/>
    </row>
    <row r="26" spans="1:7" ht="18" customHeight="1">
      <c r="A26" s="2023"/>
      <c r="B26" s="2024"/>
      <c r="C26" s="2024"/>
      <c r="D26" s="808" t="s">
        <v>1451</v>
      </c>
      <c r="E26" s="809" t="s">
        <v>1452</v>
      </c>
      <c r="F26" s="2024"/>
      <c r="G26" s="2026"/>
    </row>
    <row r="27" spans="1:7" ht="18" customHeight="1">
      <c r="A27" s="1974"/>
      <c r="B27" s="2025"/>
      <c r="C27" s="2025"/>
      <c r="D27" s="810" t="s">
        <v>1453</v>
      </c>
      <c r="E27" s="811" t="s">
        <v>1454</v>
      </c>
      <c r="F27" s="2025"/>
      <c r="G27" s="2027"/>
    </row>
    <row r="28" spans="1:7" ht="18" customHeight="1">
      <c r="A28" s="2023"/>
      <c r="B28" s="2024"/>
      <c r="C28" s="2024"/>
      <c r="D28" s="808" t="s">
        <v>1451</v>
      </c>
      <c r="E28" s="809" t="s">
        <v>1452</v>
      </c>
      <c r="F28" s="2024"/>
      <c r="G28" s="2026"/>
    </row>
    <row r="29" spans="1:7" ht="18" customHeight="1">
      <c r="A29" s="1974"/>
      <c r="B29" s="2025"/>
      <c r="C29" s="2025"/>
      <c r="D29" s="810" t="s">
        <v>1453</v>
      </c>
      <c r="E29" s="811" t="s">
        <v>1454</v>
      </c>
      <c r="F29" s="2025"/>
      <c r="G29" s="2027"/>
    </row>
    <row r="30" spans="1:7" ht="18" customHeight="1">
      <c r="A30" s="2023"/>
      <c r="B30" s="2024"/>
      <c r="C30" s="2024"/>
      <c r="D30" s="808" t="s">
        <v>1451</v>
      </c>
      <c r="E30" s="809" t="s">
        <v>1452</v>
      </c>
      <c r="F30" s="2024"/>
      <c r="G30" s="2026"/>
    </row>
    <row r="31" spans="1:7" ht="18" customHeight="1">
      <c r="A31" s="1974"/>
      <c r="B31" s="2025"/>
      <c r="C31" s="2025"/>
      <c r="D31" s="810" t="s">
        <v>1453</v>
      </c>
      <c r="E31" s="811" t="s">
        <v>1454</v>
      </c>
      <c r="F31" s="2025"/>
      <c r="G31" s="2027"/>
    </row>
    <row r="32" spans="1:7" ht="18" customHeight="1">
      <c r="A32" s="2023"/>
      <c r="B32" s="2024"/>
      <c r="C32" s="2024"/>
      <c r="D32" s="808" t="s">
        <v>1451</v>
      </c>
      <c r="E32" s="809" t="s">
        <v>1452</v>
      </c>
      <c r="F32" s="2024"/>
      <c r="G32" s="2026"/>
    </row>
    <row r="33" spans="1:7" ht="18" customHeight="1">
      <c r="A33" s="1974"/>
      <c r="B33" s="2025"/>
      <c r="C33" s="2025"/>
      <c r="D33" s="810" t="s">
        <v>1453</v>
      </c>
      <c r="E33" s="811" t="s">
        <v>1454</v>
      </c>
      <c r="F33" s="2025"/>
      <c r="G33" s="2027"/>
    </row>
    <row r="34" spans="1:7" ht="18" customHeight="1">
      <c r="A34" s="2023"/>
      <c r="B34" s="2024"/>
      <c r="C34" s="2024"/>
      <c r="D34" s="808" t="s">
        <v>1451</v>
      </c>
      <c r="E34" s="809" t="s">
        <v>1452</v>
      </c>
      <c r="F34" s="2024"/>
      <c r="G34" s="2026"/>
    </row>
    <row r="35" spans="1:7" ht="18" customHeight="1">
      <c r="A35" s="1974"/>
      <c r="B35" s="2025"/>
      <c r="C35" s="2025"/>
      <c r="D35" s="810" t="s">
        <v>1453</v>
      </c>
      <c r="E35" s="811" t="s">
        <v>1454</v>
      </c>
      <c r="F35" s="2025"/>
      <c r="G35" s="2027"/>
    </row>
    <row r="36" spans="1:7" ht="18" customHeight="1">
      <c r="A36" s="2023"/>
      <c r="B36" s="2024"/>
      <c r="C36" s="2024"/>
      <c r="D36" s="808" t="s">
        <v>1451</v>
      </c>
      <c r="E36" s="809" t="s">
        <v>1452</v>
      </c>
      <c r="F36" s="2024"/>
      <c r="G36" s="2026"/>
    </row>
    <row r="37" spans="1:7" ht="18" customHeight="1">
      <c r="A37" s="1974"/>
      <c r="B37" s="2025"/>
      <c r="C37" s="2025"/>
      <c r="D37" s="810" t="s">
        <v>1453</v>
      </c>
      <c r="E37" s="811" t="s">
        <v>1454</v>
      </c>
      <c r="F37" s="2025"/>
      <c r="G37" s="2027"/>
    </row>
    <row r="38" spans="1:7" ht="18" customHeight="1">
      <c r="A38" s="2023"/>
      <c r="B38" s="2024"/>
      <c r="C38" s="2024"/>
      <c r="D38" s="808" t="s">
        <v>1451</v>
      </c>
      <c r="E38" s="809" t="s">
        <v>1452</v>
      </c>
      <c r="F38" s="2024"/>
      <c r="G38" s="2026"/>
    </row>
    <row r="39" spans="1:7" ht="18" customHeight="1">
      <c r="A39" s="1974"/>
      <c r="B39" s="2025"/>
      <c r="C39" s="2025"/>
      <c r="D39" s="810" t="s">
        <v>1453</v>
      </c>
      <c r="E39" s="811" t="s">
        <v>1454</v>
      </c>
      <c r="F39" s="2025"/>
      <c r="G39" s="2027"/>
    </row>
    <row r="40" spans="1:7" ht="18" customHeight="1">
      <c r="A40" s="2023"/>
      <c r="B40" s="2024"/>
      <c r="C40" s="2024"/>
      <c r="D40" s="808" t="s">
        <v>1451</v>
      </c>
      <c r="E40" s="809" t="s">
        <v>1452</v>
      </c>
      <c r="F40" s="2024"/>
      <c r="G40" s="2026"/>
    </row>
    <row r="41" spans="1:7" ht="18" customHeight="1" thickBot="1">
      <c r="A41" s="1976"/>
      <c r="B41" s="2028"/>
      <c r="C41" s="2028"/>
      <c r="D41" s="812" t="s">
        <v>1453</v>
      </c>
      <c r="E41" s="813" t="s">
        <v>1454</v>
      </c>
      <c r="F41" s="2028"/>
      <c r="G41" s="2029"/>
    </row>
    <row r="42" spans="1:7" ht="8.25" customHeight="1"/>
    <row r="43" spans="1:7" ht="17.25" customHeight="1">
      <c r="A43" s="800" t="s">
        <v>1455</v>
      </c>
    </row>
    <row r="44" spans="1:7" ht="17.25" customHeight="1">
      <c r="A44" s="800" t="s">
        <v>1456</v>
      </c>
    </row>
    <row r="45" spans="1:7" ht="17.25" customHeight="1">
      <c r="A45" s="800" t="s">
        <v>1457</v>
      </c>
    </row>
    <row r="46" spans="1:7" ht="17.25" customHeight="1">
      <c r="A46" s="800" t="s">
        <v>1458</v>
      </c>
    </row>
  </sheetData>
  <mergeCells count="84">
    <mergeCell ref="A40:A41"/>
    <mergeCell ref="B40:B41"/>
    <mergeCell ref="C40:C41"/>
    <mergeCell ref="F40:F41"/>
    <mergeCell ref="G40:G41"/>
    <mergeCell ref="A36:A37"/>
    <mergeCell ref="B36:B37"/>
    <mergeCell ref="C36:C37"/>
    <mergeCell ref="F36:F37"/>
    <mergeCell ref="G36:G37"/>
    <mergeCell ref="A38:A39"/>
    <mergeCell ref="B38:B39"/>
    <mergeCell ref="C38:C39"/>
    <mergeCell ref="F38:F39"/>
    <mergeCell ref="G38:G39"/>
    <mergeCell ref="A32:A33"/>
    <mergeCell ref="B32:B33"/>
    <mergeCell ref="C32:C33"/>
    <mergeCell ref="F32:F33"/>
    <mergeCell ref="G32:G33"/>
    <mergeCell ref="A34:A35"/>
    <mergeCell ref="B34:B35"/>
    <mergeCell ref="C34:C35"/>
    <mergeCell ref="F34:F35"/>
    <mergeCell ref="G34:G35"/>
    <mergeCell ref="A28:A29"/>
    <mergeCell ref="B28:B29"/>
    <mergeCell ref="C28:C29"/>
    <mergeCell ref="F28:F29"/>
    <mergeCell ref="G28:G29"/>
    <mergeCell ref="A30:A31"/>
    <mergeCell ref="B30:B31"/>
    <mergeCell ref="C30:C31"/>
    <mergeCell ref="F30:F31"/>
    <mergeCell ref="G30:G31"/>
    <mergeCell ref="A24:A25"/>
    <mergeCell ref="B24:B25"/>
    <mergeCell ref="C24:C25"/>
    <mergeCell ref="F24:F25"/>
    <mergeCell ref="G24:G25"/>
    <mergeCell ref="A26:A27"/>
    <mergeCell ref="B26:B27"/>
    <mergeCell ref="C26:C27"/>
    <mergeCell ref="F26:F27"/>
    <mergeCell ref="G26:G27"/>
    <mergeCell ref="A20:A21"/>
    <mergeCell ref="B20:B21"/>
    <mergeCell ref="C20:C21"/>
    <mergeCell ref="F20:F21"/>
    <mergeCell ref="G20:G21"/>
    <mergeCell ref="A22:A23"/>
    <mergeCell ref="B22:B23"/>
    <mergeCell ref="C22:C23"/>
    <mergeCell ref="F22:F23"/>
    <mergeCell ref="G22:G23"/>
    <mergeCell ref="A16:A17"/>
    <mergeCell ref="B16:B17"/>
    <mergeCell ref="C16:C17"/>
    <mergeCell ref="F16:F17"/>
    <mergeCell ref="G16:G17"/>
    <mergeCell ref="A18:A19"/>
    <mergeCell ref="B18:B19"/>
    <mergeCell ref="C18:C19"/>
    <mergeCell ref="F18:F19"/>
    <mergeCell ref="G18:G19"/>
    <mergeCell ref="A12:A13"/>
    <mergeCell ref="B12:B13"/>
    <mergeCell ref="C12:C13"/>
    <mergeCell ref="F12:F13"/>
    <mergeCell ref="G12:G13"/>
    <mergeCell ref="A14:A15"/>
    <mergeCell ref="B14:B15"/>
    <mergeCell ref="C14:C15"/>
    <mergeCell ref="F14:F15"/>
    <mergeCell ref="G14:G15"/>
    <mergeCell ref="D4:E4"/>
    <mergeCell ref="F4:G4"/>
    <mergeCell ref="A7:G7"/>
    <mergeCell ref="D9:E9"/>
    <mergeCell ref="A10:A11"/>
    <mergeCell ref="B10:B11"/>
    <mergeCell ref="C10:C11"/>
    <mergeCell ref="F10:F11"/>
    <mergeCell ref="G10:G11"/>
  </mergeCells>
  <phoneticPr fontId="3"/>
  <printOptions horizontalCentered="1"/>
  <pageMargins left="0.78740157480314965" right="0.59055118110236227" top="0.98425196850393704" bottom="0.19685039370078741" header="0.51181102362204722" footer="0.51181102362204722"/>
  <pageSetup paperSize="9" scale="91" orientation="portrait" r:id="rId1"/>
  <headerFooter alignWithMargins="0">
    <oddHeader>&amp;R&amp;"ＭＳ ゴシック,標準"&amp;10（福岡市様式）</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pageSetUpPr fitToPage="1"/>
  </sheetPr>
  <dimension ref="A1:BD958"/>
  <sheetViews>
    <sheetView view="pageBreakPreview" topLeftCell="J2" zoomScale="70" zoomScaleNormal="100" zoomScaleSheetLayoutView="70" workbookViewId="0">
      <selection activeCell="K2" sqref="K2"/>
    </sheetView>
  </sheetViews>
  <sheetFormatPr defaultRowHeight="20.25" customHeight="1"/>
  <cols>
    <col min="1" max="1" width="4.25" style="313" hidden="1" customWidth="1"/>
    <col min="2" max="2" width="6" style="313" hidden="1" customWidth="1"/>
    <col min="3" max="4" width="5.625" style="313" hidden="1" customWidth="1"/>
    <col min="5" max="5" width="20" style="313" hidden="1" customWidth="1"/>
    <col min="6" max="6" width="12.125" style="313" hidden="1" customWidth="1"/>
    <col min="7" max="7" width="22.875" style="313" hidden="1" customWidth="1"/>
    <col min="8" max="8" width="31.75" style="313" hidden="1" customWidth="1"/>
    <col min="9" max="9" width="7.5" style="313" hidden="1" customWidth="1"/>
    <col min="10" max="10" width="2.375" style="312" customWidth="1"/>
    <col min="11" max="11" width="25" style="138" bestFit="1" customWidth="1"/>
    <col min="12" max="12" width="41.75" style="138" customWidth="1"/>
    <col min="13" max="13" width="15.25" style="138" customWidth="1"/>
    <col min="14" max="14" width="44.25" style="138" customWidth="1"/>
    <col min="15" max="15" width="42" style="138" customWidth="1"/>
    <col min="16" max="16" width="22.5" style="138" customWidth="1"/>
    <col min="17" max="21" width="5.375" style="138" customWidth="1"/>
    <col min="22" max="22" width="6.5" style="138" customWidth="1"/>
    <col min="23" max="26" width="5.375" style="138" customWidth="1"/>
    <col min="27" max="16384" width="9" style="138"/>
  </cols>
  <sheetData>
    <row r="1" spans="1:27" ht="20.25" hidden="1" customHeight="1">
      <c r="A1" s="313" t="s">
        <v>186</v>
      </c>
      <c r="B1" s="313" t="s">
        <v>549</v>
      </c>
      <c r="C1" s="313" t="s">
        <v>188</v>
      </c>
      <c r="D1" s="313" t="s">
        <v>189</v>
      </c>
      <c r="E1" s="313" t="s">
        <v>190</v>
      </c>
      <c r="F1" s="313" t="s">
        <v>191</v>
      </c>
      <c r="G1" s="313" t="s">
        <v>192</v>
      </c>
      <c r="H1" s="313" t="s">
        <v>193</v>
      </c>
      <c r="I1" s="313" t="s">
        <v>194</v>
      </c>
    </row>
    <row r="2" spans="1:27" ht="20.25" customHeight="1">
      <c r="A2" s="314" t="s">
        <v>134</v>
      </c>
      <c r="B2" s="315" t="s">
        <v>134</v>
      </c>
      <c r="C2" s="315" t="s">
        <v>134</v>
      </c>
      <c r="D2" s="315" t="s">
        <v>134</v>
      </c>
      <c r="E2" s="315" t="s">
        <v>134</v>
      </c>
      <c r="F2" s="315" t="s">
        <v>134</v>
      </c>
      <c r="G2" s="315" t="s">
        <v>195</v>
      </c>
      <c r="H2" s="315" t="s">
        <v>196</v>
      </c>
      <c r="I2" s="316" t="s">
        <v>196</v>
      </c>
      <c r="J2" s="317"/>
      <c r="K2" s="318" t="s">
        <v>1892</v>
      </c>
      <c r="L2" s="317"/>
      <c r="M2" s="317"/>
      <c r="N2" s="317"/>
      <c r="O2" s="317"/>
      <c r="P2" s="317"/>
      <c r="Q2" s="317"/>
      <c r="R2" s="317"/>
      <c r="S2" s="317"/>
      <c r="T2" s="317"/>
      <c r="U2" s="137"/>
      <c r="V2" s="137"/>
      <c r="W2" s="137"/>
      <c r="X2" s="137"/>
      <c r="Y2" s="137"/>
      <c r="Z2" s="137"/>
    </row>
    <row r="3" spans="1:27" ht="20.25" customHeight="1">
      <c r="A3" s="314" t="s">
        <v>134</v>
      </c>
      <c r="B3" s="315" t="s">
        <v>134</v>
      </c>
      <c r="C3" s="315" t="s">
        <v>134</v>
      </c>
      <c r="D3" s="315" t="s">
        <v>134</v>
      </c>
      <c r="E3" s="315" t="s">
        <v>134</v>
      </c>
      <c r="F3" s="315" t="s">
        <v>134</v>
      </c>
      <c r="G3" s="315" t="s">
        <v>196</v>
      </c>
      <c r="H3" s="315" t="s">
        <v>196</v>
      </c>
      <c r="I3" s="316" t="s">
        <v>196</v>
      </c>
      <c r="J3" s="136"/>
      <c r="K3" s="137"/>
      <c r="L3" s="137"/>
      <c r="M3" s="137"/>
      <c r="N3" s="137"/>
      <c r="O3" s="137"/>
      <c r="P3" s="137"/>
      <c r="Q3" s="137"/>
      <c r="R3" s="137"/>
      <c r="S3" s="137"/>
      <c r="T3" s="137"/>
      <c r="U3" s="137"/>
      <c r="V3" s="137"/>
      <c r="W3" s="137"/>
      <c r="X3" s="137"/>
      <c r="Y3" s="137"/>
      <c r="Z3" s="137"/>
    </row>
    <row r="4" spans="1:27" ht="20.25" customHeight="1">
      <c r="A4" s="314" t="s">
        <v>134</v>
      </c>
      <c r="B4" s="315" t="s">
        <v>134</v>
      </c>
      <c r="C4" s="315" t="s">
        <v>134</v>
      </c>
      <c r="D4" s="315" t="s">
        <v>134</v>
      </c>
      <c r="E4" s="315" t="s">
        <v>134</v>
      </c>
      <c r="F4" s="315" t="s">
        <v>134</v>
      </c>
      <c r="G4" s="315" t="s">
        <v>196</v>
      </c>
      <c r="H4" s="315" t="s">
        <v>196</v>
      </c>
      <c r="I4" s="316" t="s">
        <v>196</v>
      </c>
      <c r="J4" s="319"/>
      <c r="K4" s="158" t="s">
        <v>550</v>
      </c>
      <c r="L4" s="320"/>
      <c r="M4" s="320"/>
      <c r="N4" s="320"/>
      <c r="O4" s="320"/>
      <c r="P4" s="320"/>
      <c r="Q4" s="320"/>
      <c r="R4" s="320"/>
      <c r="S4" s="320"/>
      <c r="T4" s="320"/>
      <c r="U4" s="137"/>
      <c r="V4" s="137"/>
      <c r="W4" s="137"/>
      <c r="X4" s="137"/>
      <c r="Y4" s="137"/>
      <c r="Z4" s="137"/>
    </row>
    <row r="5" spans="1:27" ht="20.25" customHeight="1">
      <c r="A5" s="314" t="s">
        <v>134</v>
      </c>
      <c r="B5" s="315" t="s">
        <v>132</v>
      </c>
      <c r="C5" s="315" t="s">
        <v>132</v>
      </c>
      <c r="D5" s="315" t="s">
        <v>132</v>
      </c>
      <c r="E5" s="315" t="s">
        <v>132</v>
      </c>
      <c r="F5" s="315" t="s">
        <v>132</v>
      </c>
      <c r="G5" s="315" t="s">
        <v>196</v>
      </c>
      <c r="H5" s="315" t="s">
        <v>196</v>
      </c>
      <c r="I5" s="316" t="s">
        <v>196</v>
      </c>
      <c r="J5" s="319"/>
      <c r="K5" s="158" t="s">
        <v>551</v>
      </c>
      <c r="L5" s="320"/>
      <c r="M5" s="320"/>
      <c r="N5" s="320"/>
      <c r="O5" s="320"/>
      <c r="P5" s="320"/>
      <c r="Q5" s="320"/>
      <c r="R5" s="320"/>
      <c r="S5" s="320"/>
      <c r="T5" s="320"/>
      <c r="U5" s="137"/>
      <c r="V5" s="137"/>
      <c r="W5" s="137"/>
      <c r="X5" s="137"/>
      <c r="Y5" s="137"/>
      <c r="Z5" s="137"/>
    </row>
    <row r="6" spans="1:27" ht="20.25" customHeight="1">
      <c r="A6" s="314" t="s">
        <v>195</v>
      </c>
      <c r="B6" s="315" t="s">
        <v>195</v>
      </c>
      <c r="C6" s="315" t="s">
        <v>196</v>
      </c>
      <c r="D6" s="315" t="s">
        <v>196</v>
      </c>
      <c r="E6" s="315" t="s">
        <v>134</v>
      </c>
      <c r="F6" s="315" t="s">
        <v>196</v>
      </c>
      <c r="G6" s="315" t="s">
        <v>196</v>
      </c>
      <c r="H6" s="315" t="s">
        <v>196</v>
      </c>
      <c r="I6" s="316" t="s">
        <v>196</v>
      </c>
      <c r="J6" s="319"/>
      <c r="K6" s="158" t="s">
        <v>552</v>
      </c>
      <c r="L6" s="320"/>
      <c r="M6" s="320"/>
      <c r="N6" s="320"/>
      <c r="O6" s="320"/>
      <c r="P6" s="320"/>
      <c r="Q6" s="320"/>
      <c r="R6" s="320"/>
      <c r="S6" s="320"/>
      <c r="T6" s="320"/>
      <c r="U6" s="137"/>
      <c r="V6" s="137"/>
      <c r="W6" s="137"/>
      <c r="X6" s="137"/>
      <c r="Y6" s="137"/>
      <c r="Z6" s="137"/>
    </row>
    <row r="7" spans="1:27" ht="20.25" customHeight="1">
      <c r="A7" s="314" t="s">
        <v>195</v>
      </c>
      <c r="B7" s="315" t="s">
        <v>196</v>
      </c>
      <c r="C7" s="315" t="s">
        <v>196</v>
      </c>
      <c r="D7" s="315" t="s">
        <v>196</v>
      </c>
      <c r="E7" s="315" t="s">
        <v>134</v>
      </c>
      <c r="F7" s="315" t="s">
        <v>196</v>
      </c>
      <c r="G7" s="315" t="s">
        <v>196</v>
      </c>
      <c r="H7" s="315" t="s">
        <v>196</v>
      </c>
      <c r="I7" s="316" t="s">
        <v>196</v>
      </c>
      <c r="J7" s="319"/>
      <c r="K7" s="158" t="s">
        <v>553</v>
      </c>
      <c r="L7" s="320"/>
      <c r="M7" s="320"/>
      <c r="N7" s="320"/>
      <c r="O7" s="320"/>
      <c r="P7" s="320"/>
      <c r="Q7" s="320"/>
      <c r="R7" s="320"/>
      <c r="S7" s="320"/>
      <c r="T7" s="320"/>
      <c r="U7" s="137"/>
      <c r="V7" s="137"/>
      <c r="W7" s="137"/>
      <c r="X7" s="137"/>
      <c r="Y7" s="137"/>
      <c r="Z7" s="137"/>
    </row>
    <row r="8" spans="1:27" ht="20.25" hidden="1" customHeight="1">
      <c r="A8" s="314" t="s">
        <v>195</v>
      </c>
      <c r="B8" s="315" t="s">
        <v>134</v>
      </c>
      <c r="C8" s="315" t="s">
        <v>195</v>
      </c>
      <c r="D8" s="315" t="s">
        <v>195</v>
      </c>
      <c r="E8" s="315" t="s">
        <v>195</v>
      </c>
      <c r="F8" s="315" t="s">
        <v>195</v>
      </c>
      <c r="G8" s="315" t="s">
        <v>196</v>
      </c>
      <c r="H8" s="315" t="s">
        <v>196</v>
      </c>
      <c r="I8" s="316" t="s">
        <v>196</v>
      </c>
      <c r="J8" s="319"/>
      <c r="K8" s="158" t="s">
        <v>554</v>
      </c>
      <c r="L8" s="320"/>
      <c r="M8" s="320"/>
      <c r="N8" s="320"/>
      <c r="O8" s="320"/>
      <c r="P8" s="320"/>
      <c r="Q8" s="320"/>
      <c r="R8" s="320"/>
      <c r="S8" s="320"/>
      <c r="T8" s="320"/>
      <c r="U8" s="137"/>
      <c r="V8" s="137"/>
      <c r="W8" s="137"/>
      <c r="X8" s="137"/>
      <c r="Y8" s="137"/>
      <c r="Z8" s="137"/>
    </row>
    <row r="9" spans="1:27" ht="20.25" hidden="1" customHeight="1">
      <c r="A9" s="314" t="s">
        <v>195</v>
      </c>
      <c r="B9" s="315" t="s">
        <v>195</v>
      </c>
      <c r="C9" s="315" t="s">
        <v>195</v>
      </c>
      <c r="D9" s="315" t="s">
        <v>195</v>
      </c>
      <c r="E9" s="315" t="s">
        <v>195</v>
      </c>
      <c r="F9" s="315" t="s">
        <v>134</v>
      </c>
      <c r="G9" s="315" t="s">
        <v>196</v>
      </c>
      <c r="H9" s="315" t="s">
        <v>196</v>
      </c>
      <c r="I9" s="316" t="s">
        <v>196</v>
      </c>
      <c r="J9" s="319"/>
      <c r="K9" s="158" t="s">
        <v>555</v>
      </c>
      <c r="L9" s="320"/>
      <c r="M9" s="320"/>
      <c r="N9" s="320"/>
      <c r="O9" s="320"/>
      <c r="P9" s="320"/>
      <c r="Q9" s="320"/>
      <c r="R9" s="320"/>
      <c r="S9" s="320"/>
      <c r="T9" s="320"/>
      <c r="U9" s="137"/>
      <c r="V9" s="137"/>
      <c r="W9" s="137"/>
      <c r="X9" s="137"/>
      <c r="Y9" s="137"/>
      <c r="Z9" s="137"/>
    </row>
    <row r="10" spans="1:27" s="135" customFormat="1" ht="20.25" hidden="1" customHeight="1">
      <c r="A10" s="314" t="s">
        <v>195</v>
      </c>
      <c r="B10" s="321" t="s">
        <v>195</v>
      </c>
      <c r="C10" s="321" t="s">
        <v>195</v>
      </c>
      <c r="D10" s="321" t="s">
        <v>195</v>
      </c>
      <c r="E10" s="321" t="s">
        <v>195</v>
      </c>
      <c r="F10" s="321" t="s">
        <v>195</v>
      </c>
      <c r="G10" s="321" t="s">
        <v>196</v>
      </c>
      <c r="H10" s="321" t="s">
        <v>196</v>
      </c>
      <c r="I10" s="322" t="s">
        <v>196</v>
      </c>
      <c r="J10" s="323"/>
      <c r="K10" s="324" t="s">
        <v>556</v>
      </c>
      <c r="L10" s="324"/>
      <c r="M10" s="324"/>
      <c r="N10" s="324"/>
      <c r="O10" s="324"/>
      <c r="P10" s="324"/>
      <c r="Q10" s="324"/>
      <c r="R10" s="324"/>
      <c r="S10" s="324"/>
      <c r="T10" s="325"/>
    </row>
    <row r="11" spans="1:27" s="135" customFormat="1" ht="20.25" hidden="1" customHeight="1">
      <c r="A11" s="314" t="s">
        <v>195</v>
      </c>
      <c r="B11" s="321" t="s">
        <v>195</v>
      </c>
      <c r="C11" s="321" t="s">
        <v>196</v>
      </c>
      <c r="D11" s="321" t="s">
        <v>196</v>
      </c>
      <c r="E11" s="321" t="s">
        <v>196</v>
      </c>
      <c r="F11" s="321" t="s">
        <v>196</v>
      </c>
      <c r="G11" s="321" t="s">
        <v>196</v>
      </c>
      <c r="H11" s="321" t="s">
        <v>196</v>
      </c>
      <c r="I11" s="322" t="s">
        <v>196</v>
      </c>
      <c r="J11" s="323"/>
      <c r="K11" s="324" t="s">
        <v>557</v>
      </c>
      <c r="L11" s="325"/>
      <c r="M11" s="325"/>
      <c r="N11" s="325"/>
      <c r="O11" s="325"/>
      <c r="P11" s="325"/>
      <c r="Q11" s="325"/>
      <c r="R11" s="325"/>
      <c r="S11" s="325"/>
      <c r="T11" s="325"/>
    </row>
    <row r="12" spans="1:27" s="135" customFormat="1" ht="20.25" hidden="1" customHeight="1">
      <c r="A12" s="314" t="s">
        <v>195</v>
      </c>
      <c r="B12" s="321" t="s">
        <v>195</v>
      </c>
      <c r="C12" s="321" t="s">
        <v>195</v>
      </c>
      <c r="D12" s="321" t="s">
        <v>195</v>
      </c>
      <c r="E12" s="321" t="s">
        <v>195</v>
      </c>
      <c r="F12" s="321" t="s">
        <v>195</v>
      </c>
      <c r="G12" s="321" t="s">
        <v>196</v>
      </c>
      <c r="H12" s="321" t="s">
        <v>196</v>
      </c>
      <c r="I12" s="322" t="s">
        <v>196</v>
      </c>
      <c r="J12" s="323"/>
      <c r="K12" s="324" t="s">
        <v>558</v>
      </c>
      <c r="L12" s="325"/>
      <c r="M12" s="325"/>
      <c r="N12" s="325"/>
      <c r="O12" s="325"/>
      <c r="P12" s="325"/>
      <c r="Q12" s="325"/>
      <c r="R12" s="325"/>
      <c r="S12" s="325"/>
      <c r="T12" s="325"/>
    </row>
    <row r="13" spans="1:27" ht="20.25" customHeight="1">
      <c r="A13" s="314" t="s">
        <v>134</v>
      </c>
      <c r="B13" s="315" t="s">
        <v>134</v>
      </c>
      <c r="C13" s="315" t="s">
        <v>134</v>
      </c>
      <c r="D13" s="315" t="s">
        <v>134</v>
      </c>
      <c r="E13" s="315" t="s">
        <v>134</v>
      </c>
      <c r="F13" s="315" t="s">
        <v>134</v>
      </c>
      <c r="G13" s="315" t="s">
        <v>196</v>
      </c>
      <c r="H13" s="315" t="s">
        <v>196</v>
      </c>
      <c r="I13" s="316" t="s">
        <v>196</v>
      </c>
      <c r="J13" s="319"/>
      <c r="K13" s="158" t="s">
        <v>559</v>
      </c>
      <c r="L13" s="320"/>
      <c r="M13" s="320"/>
      <c r="N13" s="320"/>
      <c r="O13" s="320"/>
      <c r="P13" s="320"/>
      <c r="Q13" s="320"/>
      <c r="R13" s="320"/>
      <c r="S13" s="320"/>
      <c r="T13" s="320"/>
      <c r="U13" s="137"/>
      <c r="V13" s="137"/>
      <c r="W13" s="137"/>
      <c r="X13" s="137"/>
      <c r="Y13" s="137"/>
      <c r="Z13" s="137"/>
    </row>
    <row r="14" spans="1:27" ht="20.25" hidden="1" customHeight="1">
      <c r="A14" s="314" t="s">
        <v>134</v>
      </c>
      <c r="B14" s="315" t="s">
        <v>195</v>
      </c>
      <c r="C14" s="315" t="s">
        <v>134</v>
      </c>
      <c r="D14" s="315" t="s">
        <v>134</v>
      </c>
      <c r="E14" s="315" t="s">
        <v>195</v>
      </c>
      <c r="F14" s="315" t="s">
        <v>195</v>
      </c>
      <c r="G14" s="315" t="s">
        <v>196</v>
      </c>
      <c r="H14" s="315" t="s">
        <v>196</v>
      </c>
      <c r="I14" s="316" t="s">
        <v>196</v>
      </c>
      <c r="J14" s="317"/>
      <c r="K14" s="158" t="s">
        <v>560</v>
      </c>
      <c r="L14" s="317"/>
      <c r="M14" s="317"/>
      <c r="N14" s="317"/>
      <c r="O14" s="317"/>
      <c r="P14" s="317"/>
      <c r="Q14" s="317"/>
      <c r="R14" s="317"/>
      <c r="S14" s="317"/>
      <c r="T14" s="317"/>
      <c r="U14" s="137"/>
      <c r="V14" s="137"/>
      <c r="W14" s="137"/>
      <c r="X14" s="137"/>
      <c r="Y14" s="137"/>
      <c r="Z14" s="137"/>
    </row>
    <row r="15" spans="1:27" ht="48" customHeight="1">
      <c r="A15" s="314" t="s">
        <v>134</v>
      </c>
      <c r="B15" s="315" t="s">
        <v>132</v>
      </c>
      <c r="C15" s="315" t="s">
        <v>132</v>
      </c>
      <c r="D15" s="315" t="s">
        <v>132</v>
      </c>
      <c r="E15" s="315" t="s">
        <v>132</v>
      </c>
      <c r="F15" s="315" t="s">
        <v>132</v>
      </c>
      <c r="G15" s="315" t="s">
        <v>196</v>
      </c>
      <c r="H15" s="315" t="s">
        <v>196</v>
      </c>
      <c r="I15" s="316" t="s">
        <v>196</v>
      </c>
      <c r="J15" s="317"/>
      <c r="K15" s="1340" t="s">
        <v>561</v>
      </c>
      <c r="L15" s="1341"/>
      <c r="M15" s="1341"/>
      <c r="N15" s="1341"/>
      <c r="O15" s="1341"/>
      <c r="P15" s="1341"/>
      <c r="Q15" s="1341"/>
      <c r="R15" s="1341"/>
      <c r="S15" s="1341"/>
      <c r="T15" s="1341"/>
      <c r="U15" s="137"/>
      <c r="V15" s="137"/>
      <c r="W15" s="137"/>
      <c r="X15" s="137"/>
      <c r="Y15" s="137"/>
      <c r="Z15" s="137"/>
      <c r="AA15" s="337"/>
    </row>
    <row r="16" spans="1:27" ht="21" customHeight="1">
      <c r="A16" s="314" t="s">
        <v>195</v>
      </c>
      <c r="B16" s="315" t="s">
        <v>195</v>
      </c>
      <c r="C16" s="315" t="s">
        <v>195</v>
      </c>
      <c r="D16" s="315" t="s">
        <v>134</v>
      </c>
      <c r="E16" s="315" t="s">
        <v>134</v>
      </c>
      <c r="F16" s="315" t="s">
        <v>134</v>
      </c>
      <c r="G16" s="315" t="s">
        <v>196</v>
      </c>
      <c r="H16" s="315" t="s">
        <v>196</v>
      </c>
      <c r="I16" s="316" t="s">
        <v>196</v>
      </c>
      <c r="J16" s="317"/>
      <c r="K16" s="1340" t="s">
        <v>562</v>
      </c>
      <c r="L16" s="1340"/>
      <c r="M16" s="1340"/>
      <c r="N16" s="1340"/>
      <c r="O16" s="1340"/>
      <c r="P16" s="1340"/>
      <c r="Q16" s="137"/>
      <c r="R16" s="137"/>
      <c r="S16" s="137"/>
      <c r="T16" s="137"/>
      <c r="U16" s="137"/>
      <c r="V16" s="137"/>
      <c r="W16" s="137"/>
      <c r="X16" s="137"/>
      <c r="Y16" s="137"/>
      <c r="Z16" s="137"/>
      <c r="AA16" s="337"/>
    </row>
    <row r="17" spans="1:28" s="135" customFormat="1" ht="20.25" hidden="1" customHeight="1">
      <c r="A17" s="326" t="s">
        <v>195</v>
      </c>
      <c r="B17" s="321" t="s">
        <v>195</v>
      </c>
      <c r="C17" s="321" t="s">
        <v>195</v>
      </c>
      <c r="D17" s="321" t="s">
        <v>195</v>
      </c>
      <c r="E17" s="321" t="s">
        <v>195</v>
      </c>
      <c r="F17" s="321" t="s">
        <v>195</v>
      </c>
      <c r="G17" s="321" t="s">
        <v>196</v>
      </c>
      <c r="H17" s="321" t="s">
        <v>196</v>
      </c>
      <c r="I17" s="322" t="s">
        <v>196</v>
      </c>
      <c r="J17" s="327"/>
      <c r="K17" s="324" t="s">
        <v>563</v>
      </c>
      <c r="L17" s="327"/>
      <c r="M17" s="327"/>
      <c r="N17" s="327"/>
      <c r="O17" s="327"/>
      <c r="P17" s="327"/>
      <c r="Q17" s="327"/>
      <c r="R17" s="327"/>
      <c r="S17" s="327"/>
      <c r="T17" s="327"/>
    </row>
    <row r="18" spans="1:28" s="135" customFormat="1" ht="20.25" hidden="1" customHeight="1">
      <c r="A18" s="326" t="s">
        <v>195</v>
      </c>
      <c r="B18" s="321" t="s">
        <v>195</v>
      </c>
      <c r="C18" s="321" t="s">
        <v>195</v>
      </c>
      <c r="D18" s="321" t="s">
        <v>195</v>
      </c>
      <c r="E18" s="321" t="s">
        <v>195</v>
      </c>
      <c r="F18" s="321" t="s">
        <v>195</v>
      </c>
      <c r="G18" s="321" t="s">
        <v>196</v>
      </c>
      <c r="H18" s="321" t="s">
        <v>196</v>
      </c>
      <c r="I18" s="322" t="s">
        <v>196</v>
      </c>
      <c r="J18" s="327"/>
      <c r="K18" s="324" t="s">
        <v>564</v>
      </c>
      <c r="L18" s="327"/>
      <c r="M18" s="327"/>
      <c r="N18" s="327"/>
      <c r="O18" s="327"/>
      <c r="P18" s="327"/>
      <c r="Q18" s="327"/>
      <c r="R18" s="327"/>
      <c r="S18" s="327"/>
      <c r="T18" s="327"/>
    </row>
    <row r="19" spans="1:28" ht="20.25" customHeight="1">
      <c r="A19" s="314" t="s">
        <v>134</v>
      </c>
      <c r="B19" s="315" t="s">
        <v>132</v>
      </c>
      <c r="C19" s="315" t="s">
        <v>132</v>
      </c>
      <c r="D19" s="315" t="s">
        <v>132</v>
      </c>
      <c r="E19" s="315" t="s">
        <v>132</v>
      </c>
      <c r="F19" s="315" t="s">
        <v>132</v>
      </c>
      <c r="G19" s="315" t="s">
        <v>196</v>
      </c>
      <c r="H19" s="315" t="s">
        <v>196</v>
      </c>
      <c r="I19" s="316" t="s">
        <v>196</v>
      </c>
      <c r="J19" s="317"/>
      <c r="K19" s="158" t="s">
        <v>565</v>
      </c>
      <c r="L19" s="317"/>
      <c r="M19" s="317"/>
      <c r="N19" s="317"/>
      <c r="O19" s="317"/>
      <c r="P19" s="317"/>
      <c r="Q19" s="317"/>
      <c r="R19" s="317"/>
      <c r="S19" s="317"/>
      <c r="T19" s="317"/>
      <c r="U19" s="137"/>
      <c r="V19" s="137"/>
      <c r="W19" s="137"/>
      <c r="X19" s="137"/>
      <c r="Y19" s="137"/>
      <c r="Z19" s="137"/>
      <c r="AA19" s="337"/>
    </row>
    <row r="20" spans="1:28" ht="20.25" customHeight="1">
      <c r="A20" s="314" t="s">
        <v>134</v>
      </c>
      <c r="B20" s="315" t="s">
        <v>132</v>
      </c>
      <c r="C20" s="315" t="s">
        <v>132</v>
      </c>
      <c r="D20" s="315" t="s">
        <v>132</v>
      </c>
      <c r="E20" s="315" t="s">
        <v>132</v>
      </c>
      <c r="F20" s="315" t="s">
        <v>132</v>
      </c>
      <c r="G20" s="315" t="s">
        <v>196</v>
      </c>
      <c r="H20" s="315" t="s">
        <v>196</v>
      </c>
      <c r="I20" s="316" t="s">
        <v>196</v>
      </c>
      <c r="J20" s="317"/>
      <c r="K20" s="158" t="s">
        <v>566</v>
      </c>
      <c r="L20" s="317"/>
      <c r="M20" s="317"/>
      <c r="N20" s="317"/>
      <c r="O20" s="317"/>
      <c r="P20" s="317"/>
      <c r="Q20" s="317"/>
      <c r="R20" s="317"/>
      <c r="S20" s="317"/>
      <c r="T20" s="317"/>
      <c r="U20" s="137"/>
      <c r="V20" s="137"/>
      <c r="W20" s="137"/>
      <c r="X20" s="137"/>
      <c r="Y20" s="137"/>
      <c r="Z20" s="137"/>
      <c r="AA20" s="337"/>
    </row>
    <row r="21" spans="1:28" ht="20.25" customHeight="1">
      <c r="A21" s="314" t="s">
        <v>134</v>
      </c>
      <c r="B21" s="315" t="s">
        <v>132</v>
      </c>
      <c r="C21" s="315" t="s">
        <v>132</v>
      </c>
      <c r="D21" s="315" t="s">
        <v>132</v>
      </c>
      <c r="E21" s="315" t="s">
        <v>132</v>
      </c>
      <c r="F21" s="315" t="s">
        <v>132</v>
      </c>
      <c r="G21" s="315" t="s">
        <v>196</v>
      </c>
      <c r="H21" s="315" t="s">
        <v>196</v>
      </c>
      <c r="I21" s="316" t="s">
        <v>196</v>
      </c>
      <c r="J21" s="317"/>
      <c r="K21" s="158" t="s">
        <v>567</v>
      </c>
      <c r="L21" s="317"/>
      <c r="M21" s="317"/>
      <c r="N21" s="317"/>
      <c r="O21" s="317"/>
      <c r="P21" s="317"/>
      <c r="Q21" s="137"/>
      <c r="R21" s="137"/>
      <c r="S21" s="137"/>
      <c r="T21" s="137"/>
      <c r="U21" s="137"/>
      <c r="V21" s="137"/>
      <c r="W21" s="137"/>
      <c r="X21" s="137"/>
      <c r="Y21" s="137"/>
      <c r="Z21" s="137"/>
      <c r="AA21" s="337"/>
    </row>
    <row r="22" spans="1:28" s="135" customFormat="1" ht="20.25" hidden="1" customHeight="1">
      <c r="A22" s="326" t="s">
        <v>196</v>
      </c>
      <c r="B22" s="321" t="s">
        <v>196</v>
      </c>
      <c r="C22" s="321" t="s">
        <v>196</v>
      </c>
      <c r="D22" s="321" t="s">
        <v>196</v>
      </c>
      <c r="E22" s="321" t="s">
        <v>196</v>
      </c>
      <c r="F22" s="321" t="s">
        <v>196</v>
      </c>
      <c r="G22" s="321" t="s">
        <v>196</v>
      </c>
      <c r="H22" s="321" t="s">
        <v>196</v>
      </c>
      <c r="I22" s="322" t="s">
        <v>196</v>
      </c>
      <c r="J22" s="327"/>
      <c r="K22" s="324" t="s">
        <v>568</v>
      </c>
      <c r="L22" s="327"/>
      <c r="M22" s="327"/>
      <c r="N22" s="327"/>
      <c r="O22" s="327"/>
      <c r="P22" s="327"/>
    </row>
    <row r="23" spans="1:28" ht="20.25" hidden="1" customHeight="1">
      <c r="A23" s="314" t="s">
        <v>134</v>
      </c>
      <c r="B23" s="315" t="s">
        <v>195</v>
      </c>
      <c r="C23" s="315" t="s">
        <v>195</v>
      </c>
      <c r="D23" s="315" t="s">
        <v>195</v>
      </c>
      <c r="E23" s="315" t="s">
        <v>195</v>
      </c>
      <c r="F23" s="315" t="s">
        <v>195</v>
      </c>
      <c r="G23" s="315" t="s">
        <v>196</v>
      </c>
      <c r="H23" s="315" t="s">
        <v>196</v>
      </c>
      <c r="I23" s="316" t="s">
        <v>196</v>
      </c>
      <c r="J23" s="317"/>
      <c r="K23" s="158" t="s">
        <v>569</v>
      </c>
      <c r="L23" s="317"/>
      <c r="M23" s="317"/>
      <c r="N23" s="317"/>
      <c r="O23" s="317"/>
      <c r="P23" s="317"/>
      <c r="Q23" s="137"/>
      <c r="R23" s="137"/>
      <c r="S23" s="137"/>
      <c r="T23" s="137"/>
      <c r="U23" s="137"/>
      <c r="V23" s="137"/>
      <c r="W23" s="137"/>
      <c r="X23" s="137"/>
      <c r="Y23" s="137"/>
      <c r="Z23" s="137"/>
    </row>
    <row r="24" spans="1:28" s="135" customFormat="1" ht="20.25" hidden="1" customHeight="1">
      <c r="A24" s="326" t="s">
        <v>196</v>
      </c>
      <c r="B24" s="321" t="s">
        <v>196</v>
      </c>
      <c r="C24" s="321" t="s">
        <v>196</v>
      </c>
      <c r="D24" s="321" t="s">
        <v>196</v>
      </c>
      <c r="E24" s="321" t="s">
        <v>196</v>
      </c>
      <c r="F24" s="321" t="s">
        <v>196</v>
      </c>
      <c r="G24" s="321" t="s">
        <v>196</v>
      </c>
      <c r="H24" s="321" t="s">
        <v>196</v>
      </c>
      <c r="I24" s="322" t="s">
        <v>196</v>
      </c>
      <c r="J24" s="327"/>
      <c r="K24" s="324" t="s">
        <v>570</v>
      </c>
      <c r="L24" s="327"/>
      <c r="M24" s="327"/>
      <c r="N24" s="327"/>
      <c r="O24" s="327"/>
      <c r="P24" s="327"/>
    </row>
    <row r="25" spans="1:28" s="135" customFormat="1" ht="20.25" hidden="1" customHeight="1">
      <c r="A25" s="326" t="s">
        <v>196</v>
      </c>
      <c r="B25" s="321" t="s">
        <v>196</v>
      </c>
      <c r="C25" s="321" t="s">
        <v>196</v>
      </c>
      <c r="D25" s="321" t="s">
        <v>196</v>
      </c>
      <c r="E25" s="321" t="s">
        <v>196</v>
      </c>
      <c r="F25" s="321" t="s">
        <v>196</v>
      </c>
      <c r="G25" s="321" t="s">
        <v>196</v>
      </c>
      <c r="H25" s="321" t="s">
        <v>196</v>
      </c>
      <c r="I25" s="322" t="s">
        <v>196</v>
      </c>
      <c r="J25" s="327"/>
      <c r="K25" s="324" t="s">
        <v>571</v>
      </c>
      <c r="L25" s="327"/>
      <c r="M25" s="327"/>
      <c r="N25" s="327"/>
      <c r="O25" s="327"/>
      <c r="P25" s="327"/>
    </row>
    <row r="26" spans="1:28" ht="20.25" hidden="1" customHeight="1">
      <c r="A26" s="314" t="s">
        <v>195</v>
      </c>
      <c r="B26" s="314" t="s">
        <v>195</v>
      </c>
      <c r="C26" s="314" t="s">
        <v>195</v>
      </c>
      <c r="D26" s="314" t="s">
        <v>195</v>
      </c>
      <c r="E26" s="314" t="s">
        <v>195</v>
      </c>
      <c r="F26" s="314" t="s">
        <v>195</v>
      </c>
      <c r="G26" s="315" t="s">
        <v>196</v>
      </c>
      <c r="H26" s="315" t="s">
        <v>196</v>
      </c>
      <c r="I26" s="316" t="s">
        <v>196</v>
      </c>
      <c r="J26" s="317"/>
      <c r="K26" s="158" t="s">
        <v>572</v>
      </c>
      <c r="L26" s="317"/>
      <c r="M26" s="317"/>
      <c r="N26" s="317"/>
      <c r="O26" s="317"/>
      <c r="P26" s="317"/>
      <c r="Q26" s="137"/>
      <c r="R26" s="137"/>
      <c r="S26" s="137"/>
      <c r="T26" s="137"/>
      <c r="U26" s="137"/>
      <c r="V26" s="137"/>
      <c r="W26" s="137"/>
      <c r="X26" s="137"/>
      <c r="Y26" s="137"/>
      <c r="Z26" s="137"/>
    </row>
    <row r="27" spans="1:28" ht="20.25" customHeight="1">
      <c r="A27" s="314" t="s">
        <v>195</v>
      </c>
      <c r="B27" s="315" t="s">
        <v>195</v>
      </c>
      <c r="C27" s="315" t="s">
        <v>195</v>
      </c>
      <c r="D27" s="315" t="s">
        <v>134</v>
      </c>
      <c r="E27" s="315" t="s">
        <v>134</v>
      </c>
      <c r="F27" s="315" t="s">
        <v>134</v>
      </c>
      <c r="G27" s="315" t="s">
        <v>196</v>
      </c>
      <c r="H27" s="315" t="s">
        <v>196</v>
      </c>
      <c r="I27" s="316" t="s">
        <v>196</v>
      </c>
      <c r="J27" s="317"/>
      <c r="K27" s="158" t="s">
        <v>573</v>
      </c>
      <c r="L27" s="317"/>
      <c r="M27" s="317"/>
      <c r="N27" s="317"/>
      <c r="O27" s="158"/>
      <c r="P27" s="158"/>
      <c r="Q27" s="137"/>
      <c r="R27" s="137"/>
      <c r="S27" s="137"/>
      <c r="T27" s="137"/>
      <c r="U27" s="137"/>
      <c r="V27" s="137"/>
      <c r="W27" s="137"/>
      <c r="X27" s="137"/>
      <c r="Y27" s="137"/>
      <c r="Z27" s="137"/>
      <c r="AA27" s="337"/>
      <c r="AB27" s="328"/>
    </row>
    <row r="28" spans="1:28" ht="20.25" customHeight="1">
      <c r="A28" s="314" t="s">
        <v>134</v>
      </c>
      <c r="B28" s="315" t="s">
        <v>134</v>
      </c>
      <c r="C28" s="315" t="s">
        <v>195</v>
      </c>
      <c r="D28" s="315" t="s">
        <v>134</v>
      </c>
      <c r="E28" s="315" t="s">
        <v>134</v>
      </c>
      <c r="F28" s="315" t="s">
        <v>195</v>
      </c>
      <c r="G28" s="315" t="s">
        <v>196</v>
      </c>
      <c r="H28" s="315" t="s">
        <v>196</v>
      </c>
      <c r="I28" s="316" t="s">
        <v>196</v>
      </c>
      <c r="J28" s="317"/>
      <c r="K28" s="158" t="s">
        <v>574</v>
      </c>
      <c r="L28" s="317"/>
      <c r="M28" s="317"/>
      <c r="N28" s="317"/>
      <c r="O28" s="317"/>
      <c r="P28" s="317"/>
      <c r="Q28" s="137"/>
      <c r="R28" s="137"/>
      <c r="S28" s="137"/>
      <c r="T28" s="137"/>
      <c r="U28" s="137"/>
      <c r="V28" s="137"/>
      <c r="W28" s="137"/>
      <c r="X28" s="137"/>
      <c r="Y28" s="137"/>
      <c r="Z28" s="137"/>
      <c r="AA28" s="337"/>
      <c r="AB28" s="328"/>
    </row>
    <row r="29" spans="1:28" ht="20.25" hidden="1" customHeight="1">
      <c r="A29" s="314" t="s">
        <v>195</v>
      </c>
      <c r="B29" s="314" t="s">
        <v>195</v>
      </c>
      <c r="C29" s="315" t="s">
        <v>134</v>
      </c>
      <c r="D29" s="314" t="s">
        <v>195</v>
      </c>
      <c r="E29" s="314" t="s">
        <v>195</v>
      </c>
      <c r="F29" s="314" t="s">
        <v>195</v>
      </c>
      <c r="G29" s="315" t="s">
        <v>196</v>
      </c>
      <c r="H29" s="315" t="s">
        <v>196</v>
      </c>
      <c r="I29" s="316" t="s">
        <v>196</v>
      </c>
      <c r="J29" s="317"/>
      <c r="K29" s="158" t="s">
        <v>575</v>
      </c>
      <c r="L29" s="317"/>
      <c r="M29" s="317"/>
      <c r="N29" s="317"/>
      <c r="O29" s="317"/>
      <c r="P29" s="317"/>
      <c r="Q29" s="137"/>
      <c r="R29" s="137"/>
      <c r="S29" s="137"/>
      <c r="T29" s="137"/>
      <c r="U29" s="137"/>
      <c r="V29" s="137"/>
      <c r="W29" s="137"/>
      <c r="X29" s="137"/>
      <c r="Y29" s="137"/>
      <c r="Z29" s="137"/>
      <c r="AB29" s="328"/>
    </row>
    <row r="30" spans="1:28" s="331" customFormat="1" ht="19.5" hidden="1" customHeight="1">
      <c r="A30" s="314" t="s">
        <v>134</v>
      </c>
      <c r="B30" s="315" t="s">
        <v>195</v>
      </c>
      <c r="C30" s="315" t="s">
        <v>195</v>
      </c>
      <c r="D30" s="315" t="s">
        <v>195</v>
      </c>
      <c r="E30" s="315" t="s">
        <v>195</v>
      </c>
      <c r="F30" s="315" t="s">
        <v>195</v>
      </c>
      <c r="G30" s="315" t="s">
        <v>196</v>
      </c>
      <c r="H30" s="315" t="s">
        <v>196</v>
      </c>
      <c r="I30" s="316" t="s">
        <v>196</v>
      </c>
      <c r="J30" s="329"/>
      <c r="K30" s="158" t="s">
        <v>576</v>
      </c>
      <c r="L30" s="330"/>
      <c r="M30" s="330"/>
      <c r="N30" s="330"/>
      <c r="O30" s="330"/>
      <c r="P30" s="330"/>
      <c r="Q30" s="330"/>
      <c r="R30" s="330"/>
      <c r="S30" s="330"/>
      <c r="T30" s="330"/>
      <c r="U30" s="330"/>
      <c r="V30" s="330"/>
      <c r="W30" s="330"/>
      <c r="X30" s="330"/>
      <c r="Y30" s="330"/>
      <c r="Z30" s="330"/>
      <c r="AB30" s="328"/>
    </row>
    <row r="31" spans="1:28" s="331" customFormat="1" ht="19.5" hidden="1" customHeight="1">
      <c r="A31" s="314" t="s">
        <v>195</v>
      </c>
      <c r="B31" s="315" t="s">
        <v>196</v>
      </c>
      <c r="C31" s="315" t="s">
        <v>134</v>
      </c>
      <c r="D31" s="315" t="s">
        <v>134</v>
      </c>
      <c r="E31" s="315" t="s">
        <v>196</v>
      </c>
      <c r="F31" s="315" t="s">
        <v>196</v>
      </c>
      <c r="G31" s="315" t="s">
        <v>196</v>
      </c>
      <c r="H31" s="315" t="s">
        <v>196</v>
      </c>
      <c r="I31" s="316" t="s">
        <v>196</v>
      </c>
      <c r="J31" s="329"/>
      <c r="K31" s="158" t="s">
        <v>577</v>
      </c>
      <c r="L31" s="330"/>
      <c r="M31" s="330"/>
      <c r="N31" s="330"/>
      <c r="O31" s="330"/>
      <c r="P31" s="330"/>
      <c r="Q31" s="330"/>
      <c r="R31" s="330"/>
      <c r="S31" s="330"/>
      <c r="T31" s="330"/>
      <c r="U31" s="330"/>
      <c r="V31" s="330"/>
      <c r="W31" s="330"/>
      <c r="X31" s="330"/>
      <c r="Y31" s="330"/>
      <c r="Z31" s="330"/>
    </row>
    <row r="32" spans="1:28" s="331" customFormat="1" ht="19.5" hidden="1" customHeight="1">
      <c r="A32" s="314" t="s">
        <v>134</v>
      </c>
      <c r="B32" s="315" t="s">
        <v>196</v>
      </c>
      <c r="C32" s="315" t="s">
        <v>134</v>
      </c>
      <c r="D32" s="315" t="s">
        <v>134</v>
      </c>
      <c r="E32" s="315" t="s">
        <v>196</v>
      </c>
      <c r="F32" s="315" t="s">
        <v>196</v>
      </c>
      <c r="G32" s="315" t="s">
        <v>196</v>
      </c>
      <c r="H32" s="315" t="s">
        <v>196</v>
      </c>
      <c r="I32" s="316" t="s">
        <v>196</v>
      </c>
      <c r="J32" s="329"/>
      <c r="K32" s="158" t="s">
        <v>578</v>
      </c>
      <c r="L32" s="330"/>
      <c r="M32" s="330"/>
      <c r="N32" s="330"/>
      <c r="O32" s="330"/>
      <c r="P32" s="330"/>
      <c r="Q32" s="330"/>
      <c r="R32" s="330"/>
      <c r="S32" s="330"/>
      <c r="T32" s="211"/>
      <c r="U32" s="211"/>
      <c r="V32" s="211"/>
      <c r="W32" s="211"/>
      <c r="X32" s="330"/>
      <c r="Y32" s="330"/>
      <c r="Z32" s="330"/>
    </row>
    <row r="33" spans="1:41" s="331" customFormat="1" ht="19.5" hidden="1" customHeight="1">
      <c r="A33" s="314" t="s">
        <v>134</v>
      </c>
      <c r="B33" s="315" t="s">
        <v>196</v>
      </c>
      <c r="C33" s="315" t="s">
        <v>196</v>
      </c>
      <c r="D33" s="315" t="s">
        <v>195</v>
      </c>
      <c r="E33" s="315" t="s">
        <v>196</v>
      </c>
      <c r="F33" s="315" t="s">
        <v>196</v>
      </c>
      <c r="G33" s="315" t="s">
        <v>196</v>
      </c>
      <c r="H33" s="315" t="s">
        <v>196</v>
      </c>
      <c r="I33" s="316" t="s">
        <v>196</v>
      </c>
      <c r="J33" s="329"/>
      <c r="K33" s="1341" t="s">
        <v>579</v>
      </c>
      <c r="L33" s="1341"/>
      <c r="M33" s="1341"/>
      <c r="N33" s="1341"/>
      <c r="O33" s="1341"/>
      <c r="P33" s="1341"/>
      <c r="Q33" s="330"/>
      <c r="R33" s="330"/>
      <c r="S33" s="330"/>
      <c r="T33" s="330"/>
      <c r="U33" s="330"/>
      <c r="V33" s="330"/>
      <c r="W33" s="330"/>
      <c r="X33" s="330"/>
      <c r="Y33" s="330"/>
      <c r="Z33" s="330"/>
      <c r="AB33" s="328"/>
    </row>
    <row r="34" spans="1:41" s="331" customFormat="1" ht="19.5" hidden="1" customHeight="1">
      <c r="A34" s="314" t="s">
        <v>134</v>
      </c>
      <c r="B34" s="315" t="s">
        <v>195</v>
      </c>
      <c r="C34" s="315" t="s">
        <v>196</v>
      </c>
      <c r="D34" s="315" t="s">
        <v>196</v>
      </c>
      <c r="E34" s="315" t="s">
        <v>196</v>
      </c>
      <c r="F34" s="315" t="s">
        <v>196</v>
      </c>
      <c r="G34" s="315" t="s">
        <v>196</v>
      </c>
      <c r="H34" s="315" t="s">
        <v>196</v>
      </c>
      <c r="I34" s="316" t="s">
        <v>196</v>
      </c>
      <c r="J34" s="329"/>
      <c r="K34" s="158" t="s">
        <v>580</v>
      </c>
      <c r="L34" s="330"/>
      <c r="M34" s="330"/>
      <c r="N34" s="330"/>
      <c r="O34" s="330"/>
      <c r="P34" s="330"/>
      <c r="Q34" s="330"/>
      <c r="R34" s="330"/>
      <c r="S34" s="330"/>
      <c r="T34" s="330"/>
      <c r="U34" s="330"/>
      <c r="V34" s="330"/>
      <c r="W34" s="330"/>
      <c r="X34" s="330"/>
      <c r="Y34" s="330"/>
      <c r="Z34" s="330"/>
      <c r="AB34" s="328"/>
    </row>
    <row r="35" spans="1:41" s="334" customFormat="1" ht="41.25" hidden="1" customHeight="1">
      <c r="A35" s="326" t="s">
        <v>196</v>
      </c>
      <c r="B35" s="321" t="s">
        <v>196</v>
      </c>
      <c r="C35" s="321" t="s">
        <v>196</v>
      </c>
      <c r="D35" s="321" t="s">
        <v>196</v>
      </c>
      <c r="E35" s="321" t="s">
        <v>196</v>
      </c>
      <c r="F35" s="321" t="s">
        <v>196</v>
      </c>
      <c r="G35" s="321" t="s">
        <v>196</v>
      </c>
      <c r="H35" s="321" t="s">
        <v>196</v>
      </c>
      <c r="I35" s="322" t="s">
        <v>196</v>
      </c>
      <c r="J35" s="332"/>
      <c r="K35" s="1339" t="s">
        <v>581</v>
      </c>
      <c r="L35" s="1339"/>
      <c r="M35" s="1339"/>
      <c r="N35" s="1339"/>
      <c r="O35" s="1339"/>
      <c r="P35" s="1339"/>
      <c r="Q35" s="1339"/>
      <c r="R35" s="1339"/>
      <c r="S35" s="1339"/>
      <c r="T35" s="1339"/>
      <c r="U35" s="333"/>
      <c r="V35" s="333"/>
      <c r="W35" s="333"/>
      <c r="X35" s="333"/>
      <c r="AB35" s="335"/>
    </row>
    <row r="36" spans="1:41" s="331" customFormat="1" ht="19.5" customHeight="1">
      <c r="A36" s="314" t="s">
        <v>134</v>
      </c>
      <c r="B36" s="315" t="s">
        <v>132</v>
      </c>
      <c r="C36" s="315" t="s">
        <v>132</v>
      </c>
      <c r="D36" s="315" t="s">
        <v>132</v>
      </c>
      <c r="E36" s="315" t="s">
        <v>132</v>
      </c>
      <c r="F36" s="315" t="s">
        <v>132</v>
      </c>
      <c r="G36" s="315" t="s">
        <v>196</v>
      </c>
      <c r="H36" s="315" t="s">
        <v>196</v>
      </c>
      <c r="I36" s="316" t="s">
        <v>196</v>
      </c>
      <c r="J36" s="329"/>
      <c r="K36" s="158" t="s">
        <v>582</v>
      </c>
      <c r="L36" s="330"/>
      <c r="M36" s="330"/>
      <c r="N36" s="330"/>
      <c r="O36" s="330"/>
      <c r="P36" s="330"/>
      <c r="Q36" s="330"/>
      <c r="R36" s="330"/>
      <c r="S36" s="330"/>
      <c r="T36" s="330"/>
      <c r="U36" s="330"/>
      <c r="V36" s="330"/>
      <c r="W36" s="330"/>
      <c r="X36" s="330"/>
      <c r="Y36" s="330"/>
      <c r="Z36" s="330"/>
      <c r="AA36" s="1048"/>
      <c r="AB36" s="328"/>
    </row>
    <row r="37" spans="1:41" s="328" customFormat="1" ht="20.25" customHeight="1">
      <c r="A37" s="314" t="s">
        <v>195</v>
      </c>
      <c r="B37" s="315" t="s">
        <v>134</v>
      </c>
      <c r="C37" s="315" t="s">
        <v>195</v>
      </c>
      <c r="D37" s="315" t="s">
        <v>195</v>
      </c>
      <c r="E37" s="315" t="s">
        <v>134</v>
      </c>
      <c r="F37" s="315" t="s">
        <v>134</v>
      </c>
      <c r="G37" s="315" t="s">
        <v>196</v>
      </c>
      <c r="H37" s="315" t="s">
        <v>196</v>
      </c>
      <c r="I37" s="316" t="s">
        <v>196</v>
      </c>
      <c r="J37" s="150"/>
      <c r="K37" s="158" t="s">
        <v>583</v>
      </c>
      <c r="L37" s="211"/>
      <c r="M37" s="211"/>
      <c r="N37" s="211"/>
      <c r="O37" s="211"/>
      <c r="P37" s="211"/>
      <c r="Q37" s="211"/>
      <c r="R37" s="211"/>
      <c r="S37" s="211"/>
      <c r="T37" s="211"/>
      <c r="U37" s="211"/>
      <c r="V37" s="211"/>
      <c r="W37" s="211"/>
      <c r="X37" s="211"/>
      <c r="Y37" s="211"/>
      <c r="Z37" s="211"/>
      <c r="AA37" s="338"/>
    </row>
    <row r="38" spans="1:41" ht="20.25" customHeight="1">
      <c r="A38" s="314" t="s">
        <v>134</v>
      </c>
      <c r="B38" s="315" t="s">
        <v>132</v>
      </c>
      <c r="C38" s="315" t="s">
        <v>132</v>
      </c>
      <c r="D38" s="315" t="s">
        <v>132</v>
      </c>
      <c r="E38" s="315" t="s">
        <v>132</v>
      </c>
      <c r="F38" s="315" t="s">
        <v>132</v>
      </c>
      <c r="G38" s="315" t="s">
        <v>196</v>
      </c>
      <c r="H38" s="315" t="s">
        <v>196</v>
      </c>
      <c r="I38" s="316" t="s">
        <v>196</v>
      </c>
      <c r="J38" s="137"/>
      <c r="K38" s="158" t="s">
        <v>584</v>
      </c>
      <c r="L38" s="317"/>
      <c r="M38" s="317"/>
      <c r="N38" s="317"/>
      <c r="O38" s="317"/>
      <c r="P38" s="317"/>
      <c r="Q38" s="137"/>
      <c r="R38" s="137"/>
      <c r="S38" s="137"/>
      <c r="T38" s="137"/>
      <c r="U38" s="137"/>
      <c r="V38" s="137"/>
      <c r="W38" s="137"/>
      <c r="X38" s="137"/>
      <c r="Y38" s="137"/>
      <c r="Z38" s="137"/>
      <c r="AA38" s="337"/>
      <c r="AB38" s="328"/>
    </row>
    <row r="39" spans="1:41" ht="20.25" customHeight="1">
      <c r="A39" s="314" t="s">
        <v>132</v>
      </c>
      <c r="B39" s="315" t="s">
        <v>132</v>
      </c>
      <c r="C39" s="315" t="s">
        <v>132</v>
      </c>
      <c r="D39" s="315" t="s">
        <v>132</v>
      </c>
      <c r="E39" s="315" t="s">
        <v>132</v>
      </c>
      <c r="F39" s="315" t="s">
        <v>132</v>
      </c>
      <c r="G39" s="315" t="s">
        <v>196</v>
      </c>
      <c r="H39" s="315" t="s">
        <v>196</v>
      </c>
      <c r="I39" s="316" t="s">
        <v>196</v>
      </c>
      <c r="J39" s="261"/>
      <c r="K39" s="258" t="s">
        <v>585</v>
      </c>
      <c r="L39" s="336"/>
      <c r="M39" s="336"/>
      <c r="N39" s="336"/>
      <c r="O39" s="336"/>
      <c r="P39" s="336"/>
      <c r="Q39" s="261"/>
      <c r="R39" s="261"/>
      <c r="S39" s="261"/>
      <c r="T39" s="261"/>
      <c r="U39" s="261"/>
      <c r="V39" s="261"/>
      <c r="W39" s="261"/>
      <c r="X39" s="261"/>
      <c r="Y39" s="261"/>
      <c r="Z39" s="261"/>
      <c r="AA39" s="337"/>
      <c r="AB39" s="338"/>
      <c r="AC39" s="337"/>
      <c r="AD39" s="337"/>
      <c r="AE39" s="337"/>
      <c r="AF39" s="337"/>
      <c r="AG39" s="337"/>
      <c r="AH39" s="337"/>
      <c r="AI39" s="337"/>
      <c r="AJ39" s="337"/>
      <c r="AK39" s="337"/>
      <c r="AL39" s="337"/>
      <c r="AM39" s="337"/>
      <c r="AN39" s="337"/>
      <c r="AO39" s="337"/>
    </row>
    <row r="40" spans="1:41" ht="20.25" customHeight="1">
      <c r="A40" s="314" t="s">
        <v>132</v>
      </c>
      <c r="B40" s="315" t="s">
        <v>132</v>
      </c>
      <c r="C40" s="315" t="s">
        <v>132</v>
      </c>
      <c r="D40" s="315" t="s">
        <v>132</v>
      </c>
      <c r="E40" s="315" t="s">
        <v>132</v>
      </c>
      <c r="F40" s="315" t="s">
        <v>132</v>
      </c>
      <c r="G40" s="315" t="s">
        <v>196</v>
      </c>
      <c r="H40" s="315" t="s">
        <v>196</v>
      </c>
      <c r="I40" s="316" t="s">
        <v>196</v>
      </c>
      <c r="J40" s="261"/>
      <c r="K40" s="258" t="s">
        <v>586</v>
      </c>
      <c r="L40" s="336"/>
      <c r="M40" s="336"/>
      <c r="N40" s="336"/>
      <c r="O40" s="336"/>
      <c r="P40" s="336"/>
      <c r="Q40" s="137"/>
      <c r="R40" s="261"/>
      <c r="S40" s="137"/>
      <c r="T40" s="137"/>
      <c r="U40" s="137"/>
      <c r="V40" s="137"/>
      <c r="W40" s="137"/>
      <c r="X40" s="261"/>
      <c r="Y40" s="261"/>
      <c r="Z40" s="261"/>
      <c r="AA40" s="337"/>
      <c r="AB40" s="337"/>
      <c r="AC40" s="337"/>
      <c r="AD40" s="337"/>
      <c r="AE40" s="337"/>
      <c r="AF40" s="337"/>
      <c r="AG40" s="337"/>
      <c r="AH40" s="337"/>
      <c r="AI40" s="337"/>
      <c r="AJ40" s="337"/>
      <c r="AK40" s="337"/>
      <c r="AL40" s="337"/>
      <c r="AM40" s="337"/>
      <c r="AN40" s="337"/>
      <c r="AO40" s="337"/>
    </row>
    <row r="41" spans="1:41" ht="20.25" customHeight="1">
      <c r="A41" s="314" t="s">
        <v>132</v>
      </c>
      <c r="B41" s="315" t="s">
        <v>132</v>
      </c>
      <c r="C41" s="315" t="s">
        <v>132</v>
      </c>
      <c r="D41" s="315" t="s">
        <v>132</v>
      </c>
      <c r="E41" s="315" t="s">
        <v>132</v>
      </c>
      <c r="F41" s="315" t="s">
        <v>132</v>
      </c>
      <c r="G41" s="315" t="s">
        <v>196</v>
      </c>
      <c r="H41" s="315" t="s">
        <v>196</v>
      </c>
      <c r="I41" s="316" t="s">
        <v>196</v>
      </c>
      <c r="J41" s="137"/>
      <c r="K41" s="158" t="s">
        <v>587</v>
      </c>
      <c r="L41" s="317"/>
      <c r="M41" s="317"/>
      <c r="N41" s="317"/>
      <c r="O41" s="317"/>
      <c r="P41" s="317"/>
      <c r="Q41" s="137"/>
      <c r="R41" s="137"/>
      <c r="S41" s="137"/>
      <c r="T41" s="137"/>
      <c r="U41" s="137"/>
      <c r="V41" s="137"/>
      <c r="W41" s="137"/>
      <c r="X41" s="261"/>
      <c r="Y41" s="261"/>
      <c r="Z41" s="261"/>
      <c r="AA41" s="337"/>
    </row>
    <row r="42" spans="1:41" s="342" customFormat="1" ht="20.25" customHeight="1">
      <c r="A42" s="339" t="s">
        <v>132</v>
      </c>
      <c r="B42" s="340" t="s">
        <v>132</v>
      </c>
      <c r="C42" s="340" t="s">
        <v>132</v>
      </c>
      <c r="D42" s="340" t="s">
        <v>132</v>
      </c>
      <c r="E42" s="340" t="s">
        <v>132</v>
      </c>
      <c r="F42" s="340" t="s">
        <v>132</v>
      </c>
      <c r="G42" s="340" t="s">
        <v>196</v>
      </c>
      <c r="H42" s="340" t="s">
        <v>196</v>
      </c>
      <c r="I42" s="341" t="s">
        <v>196</v>
      </c>
      <c r="J42" s="189"/>
      <c r="K42" s="158" t="s">
        <v>588</v>
      </c>
      <c r="L42" s="189"/>
      <c r="M42" s="189"/>
      <c r="N42" s="189"/>
      <c r="O42" s="189"/>
      <c r="P42" s="189"/>
      <c r="Q42" s="189"/>
      <c r="R42" s="189"/>
      <c r="S42" s="189"/>
      <c r="T42" s="189"/>
      <c r="U42" s="189"/>
      <c r="V42" s="189"/>
      <c r="W42" s="189"/>
      <c r="X42" s="259"/>
      <c r="Y42" s="259"/>
      <c r="Z42" s="259"/>
      <c r="AA42" s="353"/>
    </row>
    <row r="43" spans="1:41" s="342" customFormat="1" ht="20.25" customHeight="1">
      <c r="A43" s="339" t="s">
        <v>132</v>
      </c>
      <c r="B43" s="340" t="s">
        <v>132</v>
      </c>
      <c r="C43" s="340" t="s">
        <v>132</v>
      </c>
      <c r="D43" s="340" t="s">
        <v>132</v>
      </c>
      <c r="E43" s="340" t="s">
        <v>132</v>
      </c>
      <c r="F43" s="340" t="s">
        <v>132</v>
      </c>
      <c r="G43" s="340" t="s">
        <v>196</v>
      </c>
      <c r="H43" s="340" t="s">
        <v>196</v>
      </c>
      <c r="I43" s="341" t="s">
        <v>196</v>
      </c>
      <c r="J43" s="189"/>
      <c r="K43" s="158" t="s">
        <v>589</v>
      </c>
      <c r="L43" s="189"/>
      <c r="M43" s="189"/>
      <c r="N43" s="189"/>
      <c r="O43" s="189"/>
      <c r="P43" s="189"/>
      <c r="Q43" s="189"/>
      <c r="R43" s="189"/>
      <c r="S43" s="189"/>
      <c r="T43" s="189"/>
      <c r="U43" s="189"/>
      <c r="V43" s="189"/>
      <c r="W43" s="189"/>
      <c r="X43" s="259"/>
      <c r="Y43" s="259"/>
      <c r="Z43" s="259"/>
      <c r="AA43" s="353"/>
    </row>
    <row r="44" spans="1:41" s="342" customFormat="1" ht="20.25" customHeight="1">
      <c r="A44" s="339" t="s">
        <v>132</v>
      </c>
      <c r="B44" s="340" t="s">
        <v>132</v>
      </c>
      <c r="C44" s="340" t="s">
        <v>132</v>
      </c>
      <c r="D44" s="340" t="s">
        <v>132</v>
      </c>
      <c r="E44" s="340" t="s">
        <v>132</v>
      </c>
      <c r="F44" s="340" t="s">
        <v>132</v>
      </c>
      <c r="G44" s="340" t="s">
        <v>196</v>
      </c>
      <c r="H44" s="340" t="s">
        <v>196</v>
      </c>
      <c r="I44" s="341" t="s">
        <v>196</v>
      </c>
      <c r="J44" s="189"/>
      <c r="K44" s="158"/>
      <c r="L44" s="189"/>
      <c r="M44" s="189"/>
      <c r="N44" s="189"/>
      <c r="O44" s="189"/>
      <c r="P44" s="189"/>
      <c r="Q44" s="189"/>
      <c r="R44" s="189"/>
      <c r="S44" s="189"/>
      <c r="T44" s="189"/>
      <c r="U44" s="189"/>
      <c r="V44" s="189"/>
      <c r="W44" s="189"/>
      <c r="X44" s="259"/>
      <c r="Y44" s="259"/>
      <c r="Z44" s="259"/>
      <c r="AA44" s="353"/>
    </row>
    <row r="45" spans="1:41" s="342" customFormat="1" ht="20.25" customHeight="1">
      <c r="A45" s="339" t="s">
        <v>132</v>
      </c>
      <c r="B45" s="340" t="s">
        <v>132</v>
      </c>
      <c r="C45" s="340" t="s">
        <v>132</v>
      </c>
      <c r="D45" s="340" t="s">
        <v>132</v>
      </c>
      <c r="E45" s="340" t="s">
        <v>132</v>
      </c>
      <c r="F45" s="340" t="s">
        <v>132</v>
      </c>
      <c r="G45" s="340" t="s">
        <v>196</v>
      </c>
      <c r="H45" s="340" t="s">
        <v>196</v>
      </c>
      <c r="I45" s="341" t="s">
        <v>196</v>
      </c>
      <c r="J45" s="189"/>
      <c r="K45" s="158" t="s">
        <v>590</v>
      </c>
      <c r="L45" s="189"/>
      <c r="M45" s="189"/>
      <c r="N45" s="189"/>
      <c r="O45" s="189"/>
      <c r="P45" s="189"/>
      <c r="Q45" s="189"/>
      <c r="R45" s="189"/>
      <c r="S45" s="189"/>
      <c r="T45" s="189"/>
      <c r="U45" s="189"/>
      <c r="V45" s="189"/>
      <c r="W45" s="189"/>
      <c r="X45" s="259"/>
      <c r="Y45" s="259"/>
      <c r="Z45" s="259"/>
      <c r="AA45" s="353"/>
    </row>
    <row r="46" spans="1:41" s="342" customFormat="1" ht="20.25" customHeight="1">
      <c r="A46" s="339" t="s">
        <v>132</v>
      </c>
      <c r="B46" s="340" t="s">
        <v>132</v>
      </c>
      <c r="C46" s="340" t="s">
        <v>132</v>
      </c>
      <c r="D46" s="340" t="s">
        <v>132</v>
      </c>
      <c r="E46" s="340" t="s">
        <v>132</v>
      </c>
      <c r="F46" s="340" t="s">
        <v>132</v>
      </c>
      <c r="G46" s="340" t="s">
        <v>196</v>
      </c>
      <c r="H46" s="340" t="s">
        <v>196</v>
      </c>
      <c r="I46" s="341" t="s">
        <v>196</v>
      </c>
      <c r="J46" s="189"/>
      <c r="K46" s="158" t="s">
        <v>591</v>
      </c>
      <c r="L46" s="189"/>
      <c r="M46" s="189"/>
      <c r="N46" s="189"/>
      <c r="O46" s="189"/>
      <c r="P46" s="189"/>
      <c r="Q46" s="189"/>
      <c r="R46" s="189"/>
      <c r="S46" s="189"/>
      <c r="T46" s="189"/>
      <c r="U46" s="189"/>
      <c r="V46" s="189"/>
      <c r="W46" s="189"/>
      <c r="X46" s="259"/>
      <c r="Y46" s="259"/>
      <c r="Z46" s="259"/>
      <c r="AA46" s="353"/>
    </row>
    <row r="47" spans="1:41" s="342" customFormat="1" ht="20.25" customHeight="1">
      <c r="A47" s="339" t="s">
        <v>132</v>
      </c>
      <c r="B47" s="340" t="s">
        <v>132</v>
      </c>
      <c r="C47" s="340" t="s">
        <v>132</v>
      </c>
      <c r="D47" s="340" t="s">
        <v>132</v>
      </c>
      <c r="E47" s="340" t="s">
        <v>132</v>
      </c>
      <c r="F47" s="340" t="s">
        <v>132</v>
      </c>
      <c r="G47" s="340" t="s">
        <v>196</v>
      </c>
      <c r="H47" s="340" t="s">
        <v>196</v>
      </c>
      <c r="I47" s="341" t="s">
        <v>196</v>
      </c>
      <c r="J47" s="189"/>
      <c r="K47" s="158" t="s">
        <v>592</v>
      </c>
      <c r="L47" s="189"/>
      <c r="M47" s="189"/>
      <c r="N47" s="189"/>
      <c r="O47" s="189"/>
      <c r="P47" s="189"/>
      <c r="Q47" s="189"/>
      <c r="R47" s="189"/>
      <c r="S47" s="189"/>
      <c r="T47" s="189"/>
      <c r="U47" s="189"/>
      <c r="V47" s="189"/>
      <c r="W47" s="189"/>
      <c r="X47" s="259"/>
      <c r="Y47" s="259"/>
      <c r="Z47" s="259"/>
      <c r="AA47" s="353"/>
    </row>
    <row r="48" spans="1:41" s="342" customFormat="1" ht="20.25" customHeight="1">
      <c r="A48" s="339" t="s">
        <v>132</v>
      </c>
      <c r="B48" s="340" t="s">
        <v>132</v>
      </c>
      <c r="C48" s="340" t="s">
        <v>132</v>
      </c>
      <c r="D48" s="340" t="s">
        <v>132</v>
      </c>
      <c r="E48" s="340" t="s">
        <v>132</v>
      </c>
      <c r="F48" s="340" t="s">
        <v>132</v>
      </c>
      <c r="G48" s="340" t="s">
        <v>196</v>
      </c>
      <c r="H48" s="340" t="s">
        <v>196</v>
      </c>
      <c r="I48" s="341" t="s">
        <v>196</v>
      </c>
      <c r="J48" s="189"/>
      <c r="K48" s="158" t="s">
        <v>593</v>
      </c>
      <c r="L48" s="189"/>
      <c r="M48" s="189"/>
      <c r="N48" s="189"/>
      <c r="O48" s="189"/>
      <c r="P48" s="189"/>
      <c r="Q48" s="189"/>
      <c r="R48" s="189"/>
      <c r="S48" s="189"/>
      <c r="T48" s="189"/>
      <c r="U48" s="189"/>
      <c r="V48" s="189"/>
      <c r="W48" s="189"/>
      <c r="X48" s="189"/>
      <c r="Y48" s="189"/>
      <c r="Z48" s="189"/>
      <c r="AA48" s="353"/>
    </row>
    <row r="49" spans="1:28" s="342" customFormat="1" ht="20.25" customHeight="1">
      <c r="A49" s="339" t="s">
        <v>132</v>
      </c>
      <c r="B49" s="340" t="s">
        <v>132</v>
      </c>
      <c r="C49" s="340" t="s">
        <v>132</v>
      </c>
      <c r="D49" s="340" t="s">
        <v>132</v>
      </c>
      <c r="E49" s="340" t="s">
        <v>132</v>
      </c>
      <c r="F49" s="340" t="s">
        <v>132</v>
      </c>
      <c r="G49" s="340" t="s">
        <v>196</v>
      </c>
      <c r="H49" s="340" t="s">
        <v>196</v>
      </c>
      <c r="I49" s="341" t="s">
        <v>196</v>
      </c>
      <c r="J49" s="189"/>
      <c r="K49" s="158" t="s">
        <v>594</v>
      </c>
      <c r="L49" s="189"/>
      <c r="M49" s="189"/>
      <c r="N49" s="189"/>
      <c r="O49" s="189"/>
      <c r="P49" s="189"/>
      <c r="Q49" s="189"/>
      <c r="R49" s="189"/>
      <c r="S49" s="189"/>
      <c r="T49" s="189"/>
      <c r="U49" s="189"/>
      <c r="V49" s="189"/>
      <c r="W49" s="189"/>
      <c r="X49" s="189"/>
      <c r="Y49" s="189"/>
      <c r="Z49" s="189"/>
      <c r="AA49" s="353"/>
    </row>
    <row r="50" spans="1:28" s="342" customFormat="1" ht="20.25" customHeight="1">
      <c r="A50" s="339" t="s">
        <v>132</v>
      </c>
      <c r="B50" s="340" t="s">
        <v>132</v>
      </c>
      <c r="C50" s="340" t="s">
        <v>132</v>
      </c>
      <c r="D50" s="340" t="s">
        <v>132</v>
      </c>
      <c r="E50" s="340" t="s">
        <v>132</v>
      </c>
      <c r="F50" s="340" t="s">
        <v>132</v>
      </c>
      <c r="G50" s="340" t="s">
        <v>196</v>
      </c>
      <c r="H50" s="340" t="s">
        <v>196</v>
      </c>
      <c r="I50" s="341" t="s">
        <v>196</v>
      </c>
      <c r="J50" s="189"/>
      <c r="K50" s="158" t="s">
        <v>595</v>
      </c>
      <c r="L50" s="189"/>
      <c r="M50" s="189"/>
      <c r="N50" s="189"/>
      <c r="O50" s="189"/>
      <c r="P50" s="189"/>
      <c r="Q50" s="189"/>
      <c r="R50" s="189"/>
      <c r="S50" s="189"/>
      <c r="T50" s="189"/>
      <c r="U50" s="189"/>
      <c r="V50" s="189"/>
      <c r="W50" s="189"/>
      <c r="X50" s="189"/>
      <c r="Y50" s="189"/>
      <c r="Z50" s="189"/>
      <c r="AA50" s="353"/>
    </row>
    <row r="51" spans="1:28" s="342" customFormat="1" ht="20.25" customHeight="1">
      <c r="A51" s="339" t="s">
        <v>132</v>
      </c>
      <c r="B51" s="340" t="s">
        <v>132</v>
      </c>
      <c r="C51" s="340" t="s">
        <v>132</v>
      </c>
      <c r="D51" s="340" t="s">
        <v>132</v>
      </c>
      <c r="E51" s="340" t="s">
        <v>132</v>
      </c>
      <c r="F51" s="340" t="s">
        <v>132</v>
      </c>
      <c r="G51" s="340" t="s">
        <v>196</v>
      </c>
      <c r="H51" s="340" t="s">
        <v>196</v>
      </c>
      <c r="I51" s="341" t="s">
        <v>196</v>
      </c>
      <c r="J51" s="189"/>
      <c r="K51" s="189"/>
      <c r="L51" s="189"/>
      <c r="M51" s="189"/>
      <c r="N51" s="189"/>
      <c r="O51" s="189"/>
      <c r="P51" s="189"/>
      <c r="Q51" s="189"/>
      <c r="R51" s="189"/>
      <c r="S51" s="189"/>
      <c r="T51" s="189"/>
      <c r="U51" s="189"/>
      <c r="V51" s="189"/>
      <c r="W51" s="189"/>
      <c r="X51" s="189"/>
      <c r="Y51" s="189"/>
      <c r="Z51" s="189"/>
      <c r="AA51" s="353"/>
    </row>
    <row r="52" spans="1:28" s="342" customFormat="1" ht="20.25" customHeight="1">
      <c r="A52" s="339" t="s">
        <v>132</v>
      </c>
      <c r="B52" s="340" t="s">
        <v>132</v>
      </c>
      <c r="C52" s="340" t="s">
        <v>132</v>
      </c>
      <c r="D52" s="340" t="s">
        <v>132</v>
      </c>
      <c r="E52" s="340" t="s">
        <v>132</v>
      </c>
      <c r="F52" s="340" t="s">
        <v>132</v>
      </c>
      <c r="G52" s="340" t="s">
        <v>196</v>
      </c>
      <c r="H52" s="340" t="s">
        <v>196</v>
      </c>
      <c r="I52" s="341" t="s">
        <v>196</v>
      </c>
      <c r="J52" s="189"/>
      <c r="K52" s="158" t="s">
        <v>596</v>
      </c>
      <c r="L52" s="189"/>
      <c r="M52" s="189"/>
      <c r="N52" s="189"/>
      <c r="O52" s="189"/>
      <c r="P52" s="189"/>
      <c r="Q52" s="189"/>
      <c r="R52" s="189"/>
      <c r="S52" s="189"/>
      <c r="T52" s="189"/>
      <c r="U52" s="189"/>
      <c r="V52" s="189"/>
      <c r="W52" s="189"/>
      <c r="X52" s="189"/>
      <c r="Y52" s="189"/>
      <c r="Z52" s="189"/>
      <c r="AA52" s="353"/>
    </row>
    <row r="53" spans="1:28" s="342" customFormat="1" ht="20.25" customHeight="1">
      <c r="A53" s="339" t="s">
        <v>132</v>
      </c>
      <c r="B53" s="340" t="s">
        <v>132</v>
      </c>
      <c r="C53" s="340" t="s">
        <v>132</v>
      </c>
      <c r="D53" s="340" t="s">
        <v>132</v>
      </c>
      <c r="E53" s="340" t="s">
        <v>132</v>
      </c>
      <c r="F53" s="340" t="s">
        <v>132</v>
      </c>
      <c r="G53" s="340" t="s">
        <v>196</v>
      </c>
      <c r="H53" s="340" t="s">
        <v>196</v>
      </c>
      <c r="I53" s="341" t="s">
        <v>196</v>
      </c>
      <c r="J53" s="189"/>
      <c r="K53" s="158" t="s">
        <v>597</v>
      </c>
      <c r="L53" s="189"/>
      <c r="M53" s="189"/>
      <c r="N53" s="189"/>
      <c r="O53" s="189"/>
      <c r="P53" s="189"/>
      <c r="Q53" s="189"/>
      <c r="R53" s="189"/>
      <c r="S53" s="189"/>
      <c r="T53" s="189"/>
      <c r="U53" s="189"/>
      <c r="V53" s="189"/>
      <c r="W53" s="189"/>
      <c r="X53" s="189"/>
      <c r="Y53" s="189"/>
      <c r="Z53" s="189"/>
      <c r="AA53" s="353"/>
    </row>
    <row r="54" spans="1:28" s="342" customFormat="1" ht="20.25" customHeight="1">
      <c r="A54" s="339" t="s">
        <v>132</v>
      </c>
      <c r="B54" s="340" t="s">
        <v>132</v>
      </c>
      <c r="C54" s="340" t="s">
        <v>132</v>
      </c>
      <c r="D54" s="340" t="s">
        <v>132</v>
      </c>
      <c r="E54" s="340" t="s">
        <v>132</v>
      </c>
      <c r="F54" s="340" t="s">
        <v>132</v>
      </c>
      <c r="G54" s="340" t="s">
        <v>196</v>
      </c>
      <c r="H54" s="340" t="s">
        <v>196</v>
      </c>
      <c r="I54" s="341" t="s">
        <v>196</v>
      </c>
      <c r="J54" s="189"/>
      <c r="K54" s="158" t="s">
        <v>598</v>
      </c>
      <c r="L54" s="189"/>
      <c r="M54" s="189"/>
      <c r="N54" s="189"/>
      <c r="O54" s="189"/>
      <c r="P54" s="189"/>
      <c r="Q54" s="189"/>
      <c r="R54" s="189"/>
      <c r="S54" s="189"/>
      <c r="T54" s="189"/>
      <c r="U54" s="189"/>
      <c r="V54" s="189"/>
      <c r="W54" s="189"/>
      <c r="X54" s="189"/>
      <c r="Y54" s="189"/>
      <c r="Z54" s="189"/>
      <c r="AA54" s="353"/>
    </row>
    <row r="55" spans="1:28" s="346" customFormat="1" ht="45.75" hidden="1" customHeight="1">
      <c r="A55" s="343" t="s">
        <v>196</v>
      </c>
      <c r="B55" s="344" t="s">
        <v>196</v>
      </c>
      <c r="C55" s="344" t="s">
        <v>196</v>
      </c>
      <c r="D55" s="344" t="s">
        <v>196</v>
      </c>
      <c r="E55" s="344" t="s">
        <v>196</v>
      </c>
      <c r="F55" s="344" t="s">
        <v>196</v>
      </c>
      <c r="G55" s="344" t="s">
        <v>196</v>
      </c>
      <c r="H55" s="344" t="s">
        <v>196</v>
      </c>
      <c r="I55" s="345" t="s">
        <v>196</v>
      </c>
      <c r="K55" s="1342" t="s">
        <v>599</v>
      </c>
      <c r="L55" s="1342"/>
      <c r="M55" s="1342"/>
      <c r="N55" s="1342"/>
      <c r="O55" s="1342"/>
      <c r="P55" s="1342"/>
      <c r="Q55" s="1342"/>
      <c r="R55" s="1342"/>
      <c r="S55" s="1342"/>
      <c r="T55" s="1342"/>
      <c r="U55" s="1342"/>
      <c r="V55" s="1342"/>
      <c r="W55" s="1342"/>
      <c r="X55" s="1342"/>
      <c r="Y55" s="1342"/>
      <c r="Z55" s="1342"/>
      <c r="AB55" s="347"/>
    </row>
    <row r="56" spans="1:28" s="342" customFormat="1" ht="20.25" hidden="1" customHeight="1">
      <c r="A56" s="339" t="s">
        <v>195</v>
      </c>
      <c r="B56" s="340" t="s">
        <v>195</v>
      </c>
      <c r="C56" s="340" t="s">
        <v>195</v>
      </c>
      <c r="D56" s="340" t="s">
        <v>134</v>
      </c>
      <c r="E56" s="340" t="s">
        <v>195</v>
      </c>
      <c r="F56" s="340" t="s">
        <v>195</v>
      </c>
      <c r="G56" s="340" t="s">
        <v>196</v>
      </c>
      <c r="H56" s="340" t="s">
        <v>196</v>
      </c>
      <c r="I56" s="341" t="s">
        <v>196</v>
      </c>
      <c r="J56" s="189"/>
      <c r="K56" s="1340" t="s">
        <v>600</v>
      </c>
      <c r="L56" s="1340"/>
      <c r="M56" s="1340"/>
      <c r="N56" s="1340"/>
      <c r="O56" s="1340"/>
      <c r="P56" s="1340"/>
      <c r="Q56" s="189"/>
      <c r="R56" s="189"/>
      <c r="S56" s="189"/>
      <c r="T56" s="189"/>
      <c r="U56" s="189"/>
      <c r="V56" s="189"/>
      <c r="W56" s="189"/>
      <c r="X56" s="189"/>
      <c r="Y56" s="189"/>
      <c r="Z56" s="189"/>
      <c r="AB56" s="348"/>
    </row>
    <row r="57" spans="1:28" s="342" customFormat="1" ht="20.25" hidden="1" customHeight="1">
      <c r="A57" s="339" t="s">
        <v>195</v>
      </c>
      <c r="B57" s="340" t="s">
        <v>195</v>
      </c>
      <c r="C57" s="340" t="s">
        <v>134</v>
      </c>
      <c r="D57" s="340" t="s">
        <v>195</v>
      </c>
      <c r="E57" s="340" t="s">
        <v>195</v>
      </c>
      <c r="F57" s="340" t="s">
        <v>195</v>
      </c>
      <c r="G57" s="340" t="s">
        <v>196</v>
      </c>
      <c r="H57" s="340" t="s">
        <v>196</v>
      </c>
      <c r="I57" s="341" t="s">
        <v>196</v>
      </c>
      <c r="J57" s="189"/>
      <c r="K57" s="158" t="s">
        <v>601</v>
      </c>
      <c r="L57" s="330"/>
      <c r="M57" s="330"/>
      <c r="N57" s="330"/>
      <c r="O57" s="189"/>
      <c r="P57" s="189"/>
      <c r="Q57" s="189"/>
      <c r="R57" s="189"/>
      <c r="S57" s="189"/>
      <c r="T57" s="189"/>
      <c r="U57" s="189"/>
      <c r="V57" s="189"/>
      <c r="W57" s="189"/>
      <c r="X57" s="189"/>
      <c r="Y57" s="189"/>
      <c r="Z57" s="189"/>
      <c r="AB57" s="348"/>
    </row>
    <row r="58" spans="1:28" s="342" customFormat="1" ht="20.25" hidden="1" customHeight="1">
      <c r="A58" s="339" t="s">
        <v>196</v>
      </c>
      <c r="B58" s="340" t="s">
        <v>196</v>
      </c>
      <c r="C58" s="340" t="s">
        <v>196</v>
      </c>
      <c r="D58" s="340" t="s">
        <v>134</v>
      </c>
      <c r="E58" s="340" t="s">
        <v>196</v>
      </c>
      <c r="F58" s="340" t="s">
        <v>196</v>
      </c>
      <c r="G58" s="340" t="s">
        <v>196</v>
      </c>
      <c r="H58" s="340" t="s">
        <v>196</v>
      </c>
      <c r="I58" s="341" t="s">
        <v>196</v>
      </c>
      <c r="J58" s="189"/>
      <c r="K58" s="158" t="s">
        <v>602</v>
      </c>
      <c r="L58" s="330"/>
      <c r="M58" s="330"/>
      <c r="N58" s="330"/>
      <c r="O58" s="189"/>
      <c r="P58" s="189"/>
      <c r="Q58" s="189"/>
      <c r="R58" s="189"/>
      <c r="S58" s="189"/>
      <c r="T58" s="189"/>
      <c r="U58" s="189"/>
      <c r="V58" s="189"/>
      <c r="W58" s="189"/>
      <c r="X58" s="189"/>
      <c r="Y58" s="189"/>
      <c r="Z58" s="189"/>
      <c r="AB58" s="348"/>
    </row>
    <row r="59" spans="1:28" s="342" customFormat="1" ht="35.25" hidden="1" customHeight="1">
      <c r="A59" s="339" t="s">
        <v>134</v>
      </c>
      <c r="B59" s="340" t="s">
        <v>195</v>
      </c>
      <c r="C59" s="340" t="s">
        <v>134</v>
      </c>
      <c r="D59" s="340" t="s">
        <v>134</v>
      </c>
      <c r="E59" s="340" t="s">
        <v>195</v>
      </c>
      <c r="F59" s="340" t="s">
        <v>195</v>
      </c>
      <c r="G59" s="340" t="s">
        <v>196</v>
      </c>
      <c r="H59" s="340" t="s">
        <v>196</v>
      </c>
      <c r="I59" s="341" t="s">
        <v>196</v>
      </c>
      <c r="J59" s="189"/>
      <c r="K59" s="1343" t="s">
        <v>603</v>
      </c>
      <c r="L59" s="1343"/>
      <c r="M59" s="1343"/>
      <c r="N59" s="1343"/>
      <c r="O59" s="1343"/>
      <c r="P59" s="1343"/>
      <c r="Q59" s="1343"/>
      <c r="R59" s="1343"/>
      <c r="S59" s="1343"/>
      <c r="T59" s="1343"/>
      <c r="U59" s="1343"/>
      <c r="V59" s="1343"/>
      <c r="W59" s="1343"/>
      <c r="X59" s="1343"/>
      <c r="Y59" s="1343"/>
      <c r="Z59" s="1343"/>
      <c r="AB59" s="348"/>
    </row>
    <row r="60" spans="1:28" s="346" customFormat="1" ht="20.25" hidden="1" customHeight="1">
      <c r="A60" s="343" t="s">
        <v>196</v>
      </c>
      <c r="B60" s="344" t="s">
        <v>196</v>
      </c>
      <c r="C60" s="344" t="s">
        <v>196</v>
      </c>
      <c r="D60" s="344" t="s">
        <v>196</v>
      </c>
      <c r="E60" s="344" t="s">
        <v>196</v>
      </c>
      <c r="F60" s="344" t="s">
        <v>196</v>
      </c>
      <c r="G60" s="344" t="s">
        <v>196</v>
      </c>
      <c r="H60" s="344" t="s">
        <v>196</v>
      </c>
      <c r="I60" s="345" t="s">
        <v>196</v>
      </c>
      <c r="K60" s="1344" t="s">
        <v>604</v>
      </c>
      <c r="L60" s="1344"/>
      <c r="M60" s="1344"/>
      <c r="N60" s="1344"/>
      <c r="O60" s="1344"/>
      <c r="P60" s="1344"/>
      <c r="Q60" s="1344"/>
      <c r="R60" s="1344"/>
      <c r="S60" s="1344"/>
      <c r="T60" s="1344"/>
      <c r="U60" s="1344"/>
      <c r="V60" s="1344"/>
      <c r="AB60" s="347"/>
    </row>
    <row r="61" spans="1:28" s="342" customFormat="1" ht="20.25" customHeight="1">
      <c r="A61" s="343" t="s">
        <v>196</v>
      </c>
      <c r="B61" s="344" t="s">
        <v>196</v>
      </c>
      <c r="C61" s="344" t="s">
        <v>196</v>
      </c>
      <c r="D61" s="340" t="s">
        <v>134</v>
      </c>
      <c r="E61" s="340" t="s">
        <v>134</v>
      </c>
      <c r="F61" s="340" t="s">
        <v>195</v>
      </c>
      <c r="G61" s="340" t="s">
        <v>196</v>
      </c>
      <c r="H61" s="340" t="s">
        <v>196</v>
      </c>
      <c r="I61" s="341" t="s">
        <v>196</v>
      </c>
      <c r="J61" s="189"/>
      <c r="K61" s="1340" t="s">
        <v>605</v>
      </c>
      <c r="L61" s="1340"/>
      <c r="M61" s="1340"/>
      <c r="N61" s="1340"/>
      <c r="O61" s="1340"/>
      <c r="P61" s="1340"/>
      <c r="Q61" s="189"/>
      <c r="R61" s="189"/>
      <c r="S61" s="189"/>
      <c r="T61" s="189"/>
      <c r="U61" s="189"/>
      <c r="V61" s="189"/>
      <c r="W61" s="189"/>
      <c r="X61" s="189"/>
      <c r="Y61" s="189"/>
      <c r="Z61" s="189"/>
      <c r="AA61" s="353"/>
      <c r="AB61" s="348"/>
    </row>
    <row r="62" spans="1:28" ht="20.25" hidden="1" customHeight="1">
      <c r="A62" s="340" t="s">
        <v>195</v>
      </c>
      <c r="B62" s="340" t="s">
        <v>195</v>
      </c>
      <c r="C62" s="340" t="s">
        <v>195</v>
      </c>
      <c r="D62" s="340" t="s">
        <v>195</v>
      </c>
      <c r="E62" s="340" t="s">
        <v>195</v>
      </c>
      <c r="F62" s="315" t="s">
        <v>134</v>
      </c>
      <c r="G62" s="315" t="s">
        <v>196</v>
      </c>
      <c r="H62" s="315" t="s">
        <v>196</v>
      </c>
      <c r="I62" s="316" t="s">
        <v>196</v>
      </c>
      <c r="J62" s="319"/>
      <c r="K62" s="158" t="s">
        <v>606</v>
      </c>
      <c r="L62" s="320"/>
      <c r="M62" s="320"/>
      <c r="N62" s="320"/>
      <c r="O62" s="320"/>
      <c r="P62" s="320"/>
      <c r="Q62" s="320"/>
      <c r="R62" s="320"/>
      <c r="S62" s="320"/>
      <c r="T62" s="320"/>
      <c r="U62" s="137"/>
      <c r="V62" s="137"/>
      <c r="W62" s="137"/>
      <c r="X62" s="137"/>
      <c r="Y62" s="137"/>
      <c r="Z62" s="137"/>
    </row>
    <row r="63" spans="1:28" s="342" customFormat="1" ht="20.25" customHeight="1">
      <c r="A63" s="339" t="s">
        <v>195</v>
      </c>
      <c r="B63" s="340" t="s">
        <v>195</v>
      </c>
      <c r="C63" s="340" t="s">
        <v>134</v>
      </c>
      <c r="D63" s="340" t="s">
        <v>134</v>
      </c>
      <c r="E63" s="340" t="s">
        <v>134</v>
      </c>
      <c r="F63" s="340" t="s">
        <v>134</v>
      </c>
      <c r="G63" s="340" t="s">
        <v>196</v>
      </c>
      <c r="H63" s="340" t="s">
        <v>196</v>
      </c>
      <c r="I63" s="341" t="s">
        <v>196</v>
      </c>
      <c r="J63" s="189"/>
      <c r="K63" s="1340" t="s">
        <v>607</v>
      </c>
      <c r="L63" s="1340"/>
      <c r="M63" s="1340"/>
      <c r="N63" s="1340"/>
      <c r="O63" s="1340"/>
      <c r="P63" s="1340"/>
      <c r="Q63" s="189"/>
      <c r="R63" s="189"/>
      <c r="S63" s="189"/>
      <c r="T63" s="189"/>
      <c r="U63" s="189"/>
      <c r="V63" s="189"/>
      <c r="W63" s="189"/>
      <c r="X63" s="189"/>
      <c r="Y63" s="189"/>
      <c r="Z63" s="189"/>
      <c r="AA63" s="353"/>
      <c r="AB63" s="348"/>
    </row>
    <row r="64" spans="1:28" s="346" customFormat="1" ht="20.25" hidden="1" customHeight="1">
      <c r="A64" s="343" t="s">
        <v>195</v>
      </c>
      <c r="B64" s="344" t="s">
        <v>196</v>
      </c>
      <c r="C64" s="344" t="s">
        <v>196</v>
      </c>
      <c r="D64" s="344" t="s">
        <v>196</v>
      </c>
      <c r="E64" s="344" t="s">
        <v>196</v>
      </c>
      <c r="F64" s="344" t="s">
        <v>196</v>
      </c>
      <c r="G64" s="344" t="s">
        <v>196</v>
      </c>
      <c r="H64" s="344" t="s">
        <v>196</v>
      </c>
      <c r="I64" s="345" t="s">
        <v>196</v>
      </c>
      <c r="K64" s="1339" t="s">
        <v>608</v>
      </c>
      <c r="L64" s="1339"/>
      <c r="M64" s="1339"/>
      <c r="N64" s="1339"/>
      <c r="O64" s="1339"/>
      <c r="P64" s="1339"/>
      <c r="AB64" s="347"/>
    </row>
    <row r="65" spans="1:28" s="346" customFormat="1" ht="20.25" hidden="1" customHeight="1">
      <c r="A65" s="343" t="s">
        <v>196</v>
      </c>
      <c r="B65" s="344" t="s">
        <v>196</v>
      </c>
      <c r="C65" s="344" t="s">
        <v>196</v>
      </c>
      <c r="D65" s="344" t="s">
        <v>196</v>
      </c>
      <c r="E65" s="344" t="s">
        <v>196</v>
      </c>
      <c r="F65" s="344" t="s">
        <v>196</v>
      </c>
      <c r="G65" s="344" t="s">
        <v>196</v>
      </c>
      <c r="H65" s="344" t="s">
        <v>196</v>
      </c>
      <c r="I65" s="345" t="s">
        <v>196</v>
      </c>
      <c r="K65" s="1339" t="s">
        <v>609</v>
      </c>
      <c r="L65" s="1339"/>
      <c r="M65" s="1339"/>
      <c r="N65" s="1339"/>
      <c r="O65" s="1339"/>
      <c r="P65" s="1339"/>
      <c r="AB65" s="347"/>
    </row>
    <row r="66" spans="1:28" s="342" customFormat="1" ht="20.25" customHeight="1">
      <c r="A66" s="339" t="s">
        <v>134</v>
      </c>
      <c r="B66" s="340" t="s">
        <v>134</v>
      </c>
      <c r="C66" s="340" t="s">
        <v>134</v>
      </c>
      <c r="D66" s="340" t="s">
        <v>134</v>
      </c>
      <c r="E66" s="340" t="s">
        <v>134</v>
      </c>
      <c r="F66" s="340" t="s">
        <v>134</v>
      </c>
      <c r="G66" s="340" t="s">
        <v>196</v>
      </c>
      <c r="H66" s="340" t="s">
        <v>196</v>
      </c>
      <c r="I66" s="341" t="s">
        <v>196</v>
      </c>
      <c r="J66" s="189"/>
      <c r="K66" s="1340" t="s">
        <v>610</v>
      </c>
      <c r="L66" s="1340"/>
      <c r="M66" s="1340"/>
      <c r="N66" s="1340"/>
      <c r="O66" s="1340"/>
      <c r="P66" s="1340"/>
      <c r="Q66" s="189"/>
      <c r="R66" s="189"/>
      <c r="S66" s="189"/>
      <c r="T66" s="189"/>
      <c r="U66" s="189"/>
      <c r="V66" s="189"/>
      <c r="W66" s="189"/>
      <c r="X66" s="189"/>
      <c r="Y66" s="189"/>
      <c r="Z66" s="189"/>
      <c r="AA66" s="353"/>
      <c r="AB66" s="348"/>
    </row>
    <row r="67" spans="1:28" s="346" customFormat="1" ht="20.25" hidden="1" customHeight="1">
      <c r="A67" s="343" t="s">
        <v>196</v>
      </c>
      <c r="B67" s="344" t="s">
        <v>196</v>
      </c>
      <c r="C67" s="344" t="s">
        <v>196</v>
      </c>
      <c r="D67" s="344" t="s">
        <v>196</v>
      </c>
      <c r="E67" s="344" t="s">
        <v>196</v>
      </c>
      <c r="F67" s="344" t="s">
        <v>196</v>
      </c>
      <c r="G67" s="344" t="s">
        <v>196</v>
      </c>
      <c r="H67" s="344" t="s">
        <v>196</v>
      </c>
      <c r="I67" s="345" t="s">
        <v>196</v>
      </c>
      <c r="K67" s="1339" t="s">
        <v>611</v>
      </c>
      <c r="L67" s="1339"/>
      <c r="M67" s="1339"/>
      <c r="N67" s="1339"/>
      <c r="O67" s="1339"/>
      <c r="P67" s="1339"/>
      <c r="Q67" s="1339"/>
      <c r="R67" s="1339"/>
      <c r="S67" s="1339"/>
      <c r="T67" s="1339"/>
      <c r="U67" s="1339"/>
      <c r="V67" s="1339"/>
      <c r="W67" s="1339"/>
      <c r="X67" s="1339"/>
      <c r="Y67" s="1339"/>
      <c r="Z67" s="1339"/>
      <c r="AB67" s="347"/>
    </row>
    <row r="68" spans="1:28" s="346" customFormat="1" ht="20.25" hidden="1" customHeight="1">
      <c r="A68" s="343" t="s">
        <v>196</v>
      </c>
      <c r="B68" s="344" t="s">
        <v>196</v>
      </c>
      <c r="C68" s="344" t="s">
        <v>196</v>
      </c>
      <c r="D68" s="344" t="s">
        <v>196</v>
      </c>
      <c r="E68" s="344" t="s">
        <v>196</v>
      </c>
      <c r="F68" s="344" t="s">
        <v>196</v>
      </c>
      <c r="G68" s="344" t="s">
        <v>196</v>
      </c>
      <c r="H68" s="344" t="s">
        <v>196</v>
      </c>
      <c r="I68" s="345" t="s">
        <v>196</v>
      </c>
      <c r="K68" s="1339" t="s">
        <v>612</v>
      </c>
      <c r="L68" s="1339"/>
      <c r="M68" s="1339"/>
      <c r="N68" s="1339"/>
      <c r="O68" s="1339"/>
      <c r="P68" s="1339"/>
      <c r="Q68" s="1339"/>
      <c r="R68" s="1339"/>
      <c r="S68" s="1339"/>
      <c r="T68" s="1339"/>
      <c r="U68" s="1339"/>
      <c r="V68" s="1339"/>
      <c r="W68" s="1339"/>
      <c r="X68" s="1339"/>
      <c r="Y68" s="1339"/>
      <c r="Z68" s="1339"/>
      <c r="AB68" s="347"/>
    </row>
    <row r="69" spans="1:28" s="342" customFormat="1" ht="20.25" customHeight="1">
      <c r="A69" s="339" t="s">
        <v>134</v>
      </c>
      <c r="B69" s="340" t="s">
        <v>134</v>
      </c>
      <c r="C69" s="340" t="s">
        <v>195</v>
      </c>
      <c r="D69" s="340" t="s">
        <v>195</v>
      </c>
      <c r="E69" s="340" t="s">
        <v>134</v>
      </c>
      <c r="F69" s="340" t="s">
        <v>134</v>
      </c>
      <c r="G69" s="340" t="s">
        <v>196</v>
      </c>
      <c r="H69" s="340" t="s">
        <v>196</v>
      </c>
      <c r="I69" s="341" t="s">
        <v>196</v>
      </c>
      <c r="J69" s="189"/>
      <c r="K69" s="1340" t="s">
        <v>613</v>
      </c>
      <c r="L69" s="1340"/>
      <c r="M69" s="1340"/>
      <c r="N69" s="1340"/>
      <c r="O69" s="1340"/>
      <c r="P69" s="1340"/>
      <c r="Q69" s="1340"/>
      <c r="R69" s="1340"/>
      <c r="S69" s="1340"/>
      <c r="T69" s="1340"/>
      <c r="U69" s="1340"/>
      <c r="V69" s="1340"/>
      <c r="W69" s="1340"/>
      <c r="X69" s="1340"/>
      <c r="Y69" s="1340"/>
      <c r="Z69" s="1340"/>
      <c r="AA69" s="353"/>
      <c r="AB69" s="348"/>
    </row>
    <row r="70" spans="1:28" s="342" customFormat="1" ht="20.25" hidden="1" customHeight="1">
      <c r="A70" s="339" t="s">
        <v>134</v>
      </c>
      <c r="B70" s="340" t="s">
        <v>195</v>
      </c>
      <c r="C70" s="340" t="s">
        <v>195</v>
      </c>
      <c r="D70" s="340" t="s">
        <v>196</v>
      </c>
      <c r="E70" s="340" t="s">
        <v>196</v>
      </c>
      <c r="F70" s="340" t="s">
        <v>196</v>
      </c>
      <c r="G70" s="340" t="s">
        <v>196</v>
      </c>
      <c r="H70" s="340" t="s">
        <v>196</v>
      </c>
      <c r="I70" s="341" t="s">
        <v>196</v>
      </c>
      <c r="J70" s="189"/>
      <c r="K70" s="158" t="s">
        <v>614</v>
      </c>
      <c r="L70" s="189"/>
      <c r="M70" s="189"/>
      <c r="N70" s="189"/>
      <c r="O70" s="189"/>
      <c r="P70" s="189"/>
      <c r="Q70" s="189"/>
      <c r="R70" s="189"/>
      <c r="S70" s="189"/>
      <c r="T70" s="189"/>
      <c r="U70" s="189"/>
      <c r="V70" s="189"/>
      <c r="W70" s="189"/>
      <c r="X70" s="189"/>
      <c r="Y70" s="189"/>
      <c r="Z70" s="189"/>
    </row>
    <row r="71" spans="1:28" s="328" customFormat="1" ht="20.25" customHeight="1">
      <c r="A71" s="314" t="s">
        <v>195</v>
      </c>
      <c r="B71" s="315" t="s">
        <v>134</v>
      </c>
      <c r="C71" s="315" t="s">
        <v>196</v>
      </c>
      <c r="D71" s="315" t="s">
        <v>196</v>
      </c>
      <c r="E71" s="315" t="s">
        <v>134</v>
      </c>
      <c r="F71" s="315" t="s">
        <v>196</v>
      </c>
      <c r="G71" s="315" t="s">
        <v>196</v>
      </c>
      <c r="H71" s="315" t="s">
        <v>196</v>
      </c>
      <c r="I71" s="316" t="s">
        <v>196</v>
      </c>
      <c r="J71" s="150"/>
      <c r="K71" s="158" t="s">
        <v>615</v>
      </c>
      <c r="L71" s="189"/>
      <c r="M71" s="189"/>
      <c r="N71" s="189"/>
      <c r="O71" s="211"/>
      <c r="P71" s="211"/>
      <c r="Q71" s="211"/>
      <c r="R71" s="211"/>
      <c r="S71" s="211"/>
      <c r="T71" s="211"/>
      <c r="U71" s="211"/>
      <c r="V71" s="211"/>
      <c r="W71" s="211"/>
      <c r="X71" s="211"/>
      <c r="Y71" s="211"/>
      <c r="Z71" s="211"/>
    </row>
    <row r="72" spans="1:28" s="328" customFormat="1" ht="20.25" hidden="1" customHeight="1">
      <c r="A72" s="314" t="s">
        <v>195</v>
      </c>
      <c r="B72" s="315" t="s">
        <v>134</v>
      </c>
      <c r="C72" s="315" t="s">
        <v>196</v>
      </c>
      <c r="D72" s="315" t="s">
        <v>196</v>
      </c>
      <c r="E72" s="315" t="s">
        <v>196</v>
      </c>
      <c r="F72" s="315" t="s">
        <v>134</v>
      </c>
      <c r="G72" s="315" t="s">
        <v>196</v>
      </c>
      <c r="H72" s="315" t="s">
        <v>196</v>
      </c>
      <c r="I72" s="316" t="s">
        <v>196</v>
      </c>
      <c r="J72" s="150"/>
      <c r="K72" s="158" t="s">
        <v>616</v>
      </c>
      <c r="L72" s="189"/>
      <c r="M72" s="189"/>
      <c r="N72" s="189"/>
      <c r="O72" s="211"/>
      <c r="P72" s="211"/>
      <c r="Q72" s="211"/>
      <c r="R72" s="211"/>
      <c r="S72" s="211"/>
      <c r="T72" s="211"/>
      <c r="U72" s="211"/>
      <c r="V72" s="211"/>
      <c r="W72" s="211"/>
      <c r="X72" s="211"/>
      <c r="Y72" s="211"/>
      <c r="Z72" s="211"/>
    </row>
    <row r="73" spans="1:28" ht="20.25" hidden="1" customHeight="1">
      <c r="A73" s="314" t="s">
        <v>195</v>
      </c>
      <c r="B73" s="315" t="s">
        <v>134</v>
      </c>
      <c r="C73" s="315" t="s">
        <v>196</v>
      </c>
      <c r="D73" s="315" t="s">
        <v>196</v>
      </c>
      <c r="E73" s="315" t="s">
        <v>196</v>
      </c>
      <c r="F73" s="315" t="s">
        <v>196</v>
      </c>
      <c r="G73" s="315" t="s">
        <v>196</v>
      </c>
      <c r="H73" s="315" t="s">
        <v>196</v>
      </c>
      <c r="I73" s="316" t="s">
        <v>196</v>
      </c>
      <c r="J73" s="319"/>
      <c r="K73" s="158" t="s">
        <v>617</v>
      </c>
      <c r="L73" s="211"/>
      <c r="M73" s="211"/>
      <c r="N73" s="211"/>
      <c r="O73" s="320"/>
      <c r="P73" s="320"/>
      <c r="Q73" s="320"/>
      <c r="R73" s="320"/>
      <c r="S73" s="320"/>
      <c r="T73" s="320"/>
      <c r="U73" s="137"/>
      <c r="V73" s="137"/>
      <c r="W73" s="137"/>
      <c r="X73" s="137"/>
      <c r="Y73" s="137"/>
      <c r="Z73" s="137"/>
    </row>
    <row r="74" spans="1:28" ht="20.25" customHeight="1">
      <c r="A74" s="314" t="s">
        <v>134</v>
      </c>
      <c r="B74" s="315" t="s">
        <v>134</v>
      </c>
      <c r="C74" s="315" t="s">
        <v>134</v>
      </c>
      <c r="D74" s="315" t="s">
        <v>134</v>
      </c>
      <c r="E74" s="315" t="s">
        <v>134</v>
      </c>
      <c r="F74" s="315" t="s">
        <v>134</v>
      </c>
      <c r="G74" s="315" t="s">
        <v>196</v>
      </c>
      <c r="H74" s="315" t="s">
        <v>196</v>
      </c>
      <c r="I74" s="316" t="s">
        <v>196</v>
      </c>
      <c r="J74" s="319"/>
      <c r="K74" s="158"/>
      <c r="L74" s="211"/>
      <c r="M74" s="211"/>
      <c r="N74" s="211"/>
      <c r="O74" s="320"/>
      <c r="P74" s="320"/>
      <c r="Q74" s="320"/>
      <c r="R74" s="320"/>
      <c r="S74" s="320"/>
      <c r="T74" s="320"/>
      <c r="U74" s="137"/>
      <c r="V74" s="137"/>
      <c r="W74" s="137"/>
      <c r="X74" s="137"/>
      <c r="Y74" s="137"/>
      <c r="Z74" s="137"/>
    </row>
    <row r="75" spans="1:28" ht="20.25" customHeight="1">
      <c r="A75" s="314" t="s">
        <v>134</v>
      </c>
      <c r="B75" s="315" t="s">
        <v>134</v>
      </c>
      <c r="C75" s="315" t="s">
        <v>134</v>
      </c>
      <c r="D75" s="315" t="s">
        <v>195</v>
      </c>
      <c r="E75" s="315" t="s">
        <v>134</v>
      </c>
      <c r="F75" s="315" t="s">
        <v>134</v>
      </c>
      <c r="G75" s="315" t="s">
        <v>196</v>
      </c>
      <c r="H75" s="315" t="s">
        <v>196</v>
      </c>
      <c r="I75" s="316" t="s">
        <v>196</v>
      </c>
      <c r="J75" s="317"/>
      <c r="K75" s="318" t="s">
        <v>1893</v>
      </c>
      <c r="L75" s="317"/>
      <c r="M75" s="317"/>
      <c r="N75" s="317"/>
      <c r="O75" s="317"/>
      <c r="P75" s="317"/>
      <c r="Q75" s="317"/>
      <c r="R75" s="317"/>
      <c r="S75" s="317"/>
      <c r="T75" s="317"/>
      <c r="U75" s="137"/>
      <c r="V75" s="137"/>
      <c r="W75" s="137"/>
      <c r="X75" s="137"/>
    </row>
    <row r="76" spans="1:28" ht="20.25" customHeight="1">
      <c r="A76" s="314" t="s">
        <v>132</v>
      </c>
      <c r="B76" s="315" t="s">
        <v>132</v>
      </c>
      <c r="C76" s="315" t="s">
        <v>132</v>
      </c>
      <c r="D76" s="315" t="s">
        <v>196</v>
      </c>
      <c r="E76" s="315" t="s">
        <v>132</v>
      </c>
      <c r="F76" s="315" t="s">
        <v>132</v>
      </c>
      <c r="G76" s="315" t="s">
        <v>196</v>
      </c>
      <c r="H76" s="315" t="s">
        <v>196</v>
      </c>
      <c r="I76" s="316" t="s">
        <v>196</v>
      </c>
      <c r="J76" s="136"/>
      <c r="K76" s="137"/>
      <c r="L76" s="137"/>
      <c r="M76" s="137"/>
      <c r="N76" s="137"/>
      <c r="O76" s="137"/>
      <c r="P76" s="137"/>
      <c r="Q76" s="137"/>
      <c r="R76" s="137"/>
      <c r="S76" s="137"/>
      <c r="T76" s="137"/>
      <c r="U76" s="137"/>
      <c r="V76" s="137"/>
      <c r="W76" s="137"/>
      <c r="X76" s="137"/>
    </row>
    <row r="77" spans="1:28" ht="21" customHeight="1">
      <c r="A77" s="314" t="s">
        <v>132</v>
      </c>
      <c r="B77" s="315" t="s">
        <v>132</v>
      </c>
      <c r="C77" s="315" t="s">
        <v>132</v>
      </c>
      <c r="D77" s="315" t="s">
        <v>196</v>
      </c>
      <c r="E77" s="315" t="s">
        <v>132</v>
      </c>
      <c r="F77" s="315" t="s">
        <v>132</v>
      </c>
      <c r="G77" s="315" t="s">
        <v>196</v>
      </c>
      <c r="H77" s="315" t="s">
        <v>196</v>
      </c>
      <c r="I77" s="316" t="s">
        <v>196</v>
      </c>
      <c r="J77" s="319"/>
      <c r="K77" s="1341" t="s">
        <v>618</v>
      </c>
      <c r="L77" s="1341"/>
      <c r="M77" s="1341"/>
      <c r="N77" s="1341"/>
      <c r="O77" s="1341"/>
      <c r="P77" s="1341"/>
      <c r="Q77" s="1341"/>
      <c r="R77" s="1341"/>
      <c r="S77" s="1341"/>
      <c r="T77" s="1341"/>
      <c r="U77" s="1341"/>
      <c r="V77" s="1341"/>
      <c r="W77" s="1341"/>
      <c r="X77" s="137"/>
    </row>
    <row r="78" spans="1:28" ht="20.25" customHeight="1">
      <c r="A78" s="314" t="s">
        <v>132</v>
      </c>
      <c r="B78" s="315" t="s">
        <v>132</v>
      </c>
      <c r="C78" s="315" t="s">
        <v>132</v>
      </c>
      <c r="D78" s="315" t="s">
        <v>196</v>
      </c>
      <c r="E78" s="315" t="s">
        <v>132</v>
      </c>
      <c r="F78" s="315" t="s">
        <v>132</v>
      </c>
      <c r="G78" s="315" t="s">
        <v>196</v>
      </c>
      <c r="H78" s="315" t="s">
        <v>196</v>
      </c>
      <c r="I78" s="316" t="s">
        <v>196</v>
      </c>
      <c r="J78" s="319"/>
      <c r="K78" s="158" t="s">
        <v>551</v>
      </c>
      <c r="L78" s="320"/>
      <c r="M78" s="320"/>
      <c r="N78" s="320"/>
      <c r="O78" s="320"/>
      <c r="P78" s="320"/>
      <c r="Q78" s="320"/>
      <c r="R78" s="320"/>
      <c r="S78" s="320"/>
      <c r="T78" s="320"/>
      <c r="U78" s="137"/>
      <c r="V78" s="137"/>
      <c r="W78" s="137"/>
      <c r="X78" s="137"/>
    </row>
    <row r="79" spans="1:28" ht="20.25" customHeight="1">
      <c r="A79" s="314" t="s">
        <v>196</v>
      </c>
      <c r="B79" s="315" t="s">
        <v>196</v>
      </c>
      <c r="C79" s="315" t="s">
        <v>196</v>
      </c>
      <c r="D79" s="315" t="s">
        <v>196</v>
      </c>
      <c r="E79" s="315" t="s">
        <v>134</v>
      </c>
      <c r="F79" s="315" t="s">
        <v>196</v>
      </c>
      <c r="G79" s="315" t="s">
        <v>196</v>
      </c>
      <c r="H79" s="315" t="s">
        <v>196</v>
      </c>
      <c r="I79" s="316" t="s">
        <v>196</v>
      </c>
      <c r="J79" s="319"/>
      <c r="K79" s="158" t="s">
        <v>619</v>
      </c>
      <c r="L79" s="320"/>
      <c r="M79" s="320"/>
      <c r="N79" s="320"/>
      <c r="O79" s="320"/>
      <c r="P79" s="320"/>
      <c r="Q79" s="320"/>
      <c r="R79" s="320"/>
      <c r="S79" s="320"/>
      <c r="T79" s="320"/>
      <c r="U79" s="137"/>
      <c r="V79" s="137"/>
      <c r="W79" s="137"/>
      <c r="X79" s="137"/>
    </row>
    <row r="80" spans="1:28" ht="20.25" customHeight="1">
      <c r="A80" s="314" t="s">
        <v>196</v>
      </c>
      <c r="B80" s="315" t="s">
        <v>196</v>
      </c>
      <c r="C80" s="315" t="s">
        <v>196</v>
      </c>
      <c r="D80" s="315" t="s">
        <v>196</v>
      </c>
      <c r="E80" s="315" t="s">
        <v>134</v>
      </c>
      <c r="F80" s="315" t="s">
        <v>196</v>
      </c>
      <c r="G80" s="315" t="s">
        <v>196</v>
      </c>
      <c r="H80" s="315" t="s">
        <v>196</v>
      </c>
      <c r="I80" s="316" t="s">
        <v>196</v>
      </c>
      <c r="J80" s="319"/>
      <c r="K80" s="158" t="s">
        <v>620</v>
      </c>
      <c r="L80" s="320"/>
      <c r="M80" s="320"/>
      <c r="N80" s="320"/>
      <c r="O80" s="320"/>
      <c r="P80" s="320"/>
      <c r="Q80" s="320"/>
      <c r="R80" s="320"/>
      <c r="S80" s="320"/>
      <c r="T80" s="320"/>
      <c r="U80" s="137"/>
      <c r="V80" s="137"/>
      <c r="W80" s="137"/>
      <c r="X80" s="137"/>
    </row>
    <row r="81" spans="1:24" ht="21" hidden="1" customHeight="1">
      <c r="A81" s="314" t="s">
        <v>196</v>
      </c>
      <c r="B81" s="315" t="s">
        <v>134</v>
      </c>
      <c r="C81" s="315" t="s">
        <v>196</v>
      </c>
      <c r="D81" s="315" t="s">
        <v>196</v>
      </c>
      <c r="E81" s="315" t="s">
        <v>196</v>
      </c>
      <c r="F81" s="315" t="s">
        <v>196</v>
      </c>
      <c r="G81" s="315" t="s">
        <v>196</v>
      </c>
      <c r="H81" s="315" t="s">
        <v>196</v>
      </c>
      <c r="I81" s="316" t="s">
        <v>196</v>
      </c>
      <c r="J81" s="319"/>
      <c r="K81" s="1345" t="s">
        <v>621</v>
      </c>
      <c r="L81" s="1345"/>
      <c r="M81" s="1345"/>
      <c r="N81" s="1345"/>
      <c r="O81" s="1345"/>
      <c r="P81" s="1345"/>
      <c r="Q81" s="1345"/>
      <c r="R81" s="1345"/>
      <c r="S81" s="1345"/>
      <c r="T81" s="1345"/>
      <c r="U81" s="1345"/>
      <c r="V81" s="1345"/>
      <c r="W81" s="1345"/>
      <c r="X81" s="137"/>
    </row>
    <row r="82" spans="1:24" ht="20.25" hidden="1" customHeight="1">
      <c r="A82" s="314" t="s">
        <v>196</v>
      </c>
      <c r="B82" s="315" t="s">
        <v>196</v>
      </c>
      <c r="C82" s="315" t="s">
        <v>196</v>
      </c>
      <c r="D82" s="315" t="s">
        <v>196</v>
      </c>
      <c r="E82" s="315" t="s">
        <v>196</v>
      </c>
      <c r="F82" s="315" t="s">
        <v>134</v>
      </c>
      <c r="G82" s="315" t="s">
        <v>196</v>
      </c>
      <c r="H82" s="315" t="s">
        <v>196</v>
      </c>
      <c r="I82" s="316" t="s">
        <v>196</v>
      </c>
      <c r="J82" s="319"/>
      <c r="K82" s="158" t="s">
        <v>622</v>
      </c>
      <c r="L82" s="320"/>
      <c r="M82" s="320"/>
      <c r="N82" s="320"/>
      <c r="O82" s="320"/>
      <c r="P82" s="320"/>
      <c r="Q82" s="320"/>
      <c r="R82" s="320"/>
      <c r="S82" s="320"/>
      <c r="T82" s="320"/>
      <c r="U82" s="137"/>
      <c r="V82" s="137"/>
      <c r="W82" s="137"/>
      <c r="X82" s="137"/>
    </row>
    <row r="83" spans="1:24" ht="20.25" customHeight="1">
      <c r="A83" s="314" t="s">
        <v>132</v>
      </c>
      <c r="B83" s="315" t="s">
        <v>132</v>
      </c>
      <c r="C83" s="315" t="s">
        <v>132</v>
      </c>
      <c r="D83" s="315" t="s">
        <v>196</v>
      </c>
      <c r="E83" s="315" t="s">
        <v>132</v>
      </c>
      <c r="F83" s="315" t="s">
        <v>134</v>
      </c>
      <c r="G83" s="315" t="s">
        <v>196</v>
      </c>
      <c r="H83" s="315" t="s">
        <v>196</v>
      </c>
      <c r="I83" s="316" t="s">
        <v>196</v>
      </c>
      <c r="J83" s="319"/>
      <c r="K83" s="158" t="s">
        <v>623</v>
      </c>
      <c r="L83" s="320"/>
      <c r="M83" s="320"/>
      <c r="N83" s="320"/>
      <c r="O83" s="320"/>
      <c r="P83" s="320"/>
      <c r="Q83" s="320"/>
      <c r="R83" s="320"/>
      <c r="S83" s="320"/>
      <c r="T83" s="320"/>
      <c r="U83" s="137"/>
      <c r="V83" s="137"/>
      <c r="W83" s="137"/>
      <c r="X83" s="137"/>
    </row>
    <row r="84" spans="1:24" ht="20.25" hidden="1" customHeight="1">
      <c r="A84" s="314" t="s">
        <v>132</v>
      </c>
      <c r="B84" s="315" t="s">
        <v>196</v>
      </c>
      <c r="C84" s="315" t="s">
        <v>132</v>
      </c>
      <c r="D84" s="315" t="s">
        <v>195</v>
      </c>
      <c r="E84" s="315" t="s">
        <v>195</v>
      </c>
      <c r="F84" s="315" t="s">
        <v>195</v>
      </c>
      <c r="G84" s="315" t="s">
        <v>196</v>
      </c>
      <c r="H84" s="315" t="s">
        <v>196</v>
      </c>
      <c r="I84" s="316" t="s">
        <v>196</v>
      </c>
      <c r="J84" s="317"/>
      <c r="K84" s="158" t="s">
        <v>624</v>
      </c>
      <c r="L84" s="317"/>
      <c r="M84" s="317"/>
      <c r="N84" s="317"/>
      <c r="O84" s="317"/>
      <c r="P84" s="317"/>
      <c r="Q84" s="317"/>
      <c r="R84" s="317"/>
      <c r="S84" s="317"/>
      <c r="T84" s="317"/>
      <c r="U84" s="137"/>
      <c r="V84" s="137"/>
      <c r="W84" s="137"/>
      <c r="X84" s="137"/>
    </row>
    <row r="85" spans="1:24" ht="59.25" customHeight="1">
      <c r="A85" s="314" t="s">
        <v>134</v>
      </c>
      <c r="B85" s="315" t="s">
        <v>134</v>
      </c>
      <c r="C85" s="315" t="s">
        <v>134</v>
      </c>
      <c r="D85" s="315" t="s">
        <v>196</v>
      </c>
      <c r="E85" s="315" t="s">
        <v>134</v>
      </c>
      <c r="F85" s="315" t="s">
        <v>134</v>
      </c>
      <c r="G85" s="315" t="s">
        <v>196</v>
      </c>
      <c r="H85" s="315" t="s">
        <v>196</v>
      </c>
      <c r="I85" s="316" t="s">
        <v>196</v>
      </c>
      <c r="J85" s="317"/>
      <c r="K85" s="1340" t="s">
        <v>625</v>
      </c>
      <c r="L85" s="1341"/>
      <c r="M85" s="1341"/>
      <c r="N85" s="1341"/>
      <c r="O85" s="1341"/>
      <c r="P85" s="1341"/>
      <c r="Q85" s="1341"/>
      <c r="R85" s="1341"/>
      <c r="S85" s="317"/>
      <c r="T85" s="317"/>
      <c r="U85" s="137"/>
      <c r="V85" s="137"/>
      <c r="W85" s="137"/>
      <c r="X85" s="137"/>
    </row>
    <row r="86" spans="1:24" s="135" customFormat="1" ht="20.25" hidden="1" customHeight="1">
      <c r="A86" s="326" t="s">
        <v>195</v>
      </c>
      <c r="B86" s="326" t="s">
        <v>195</v>
      </c>
      <c r="C86" s="326" t="s">
        <v>195</v>
      </c>
      <c r="D86" s="326" t="s">
        <v>195</v>
      </c>
      <c r="E86" s="326" t="s">
        <v>195</v>
      </c>
      <c r="F86" s="326" t="s">
        <v>195</v>
      </c>
      <c r="G86" s="321" t="s">
        <v>196</v>
      </c>
      <c r="H86" s="321" t="s">
        <v>196</v>
      </c>
      <c r="I86" s="322" t="s">
        <v>196</v>
      </c>
      <c r="J86" s="327"/>
      <c r="K86" s="324" t="s">
        <v>626</v>
      </c>
      <c r="L86" s="327"/>
      <c r="M86" s="327"/>
      <c r="N86" s="327"/>
      <c r="O86" s="327"/>
      <c r="P86" s="327"/>
      <c r="Q86" s="327"/>
      <c r="R86" s="327"/>
      <c r="S86" s="327"/>
      <c r="T86" s="327"/>
    </row>
    <row r="87" spans="1:24" s="135" customFormat="1" ht="20.25" hidden="1" customHeight="1">
      <c r="A87" s="326" t="s">
        <v>195</v>
      </c>
      <c r="B87" s="326" t="s">
        <v>195</v>
      </c>
      <c r="C87" s="326" t="s">
        <v>195</v>
      </c>
      <c r="D87" s="326" t="s">
        <v>195</v>
      </c>
      <c r="E87" s="326" t="s">
        <v>195</v>
      </c>
      <c r="F87" s="326" t="s">
        <v>195</v>
      </c>
      <c r="G87" s="321" t="s">
        <v>196</v>
      </c>
      <c r="H87" s="321" t="s">
        <v>196</v>
      </c>
      <c r="I87" s="322" t="s">
        <v>196</v>
      </c>
      <c r="J87" s="327"/>
      <c r="K87" s="324" t="s">
        <v>627</v>
      </c>
      <c r="L87" s="327"/>
      <c r="M87" s="327"/>
      <c r="N87" s="327"/>
      <c r="O87" s="327"/>
      <c r="P87" s="327"/>
      <c r="Q87" s="327"/>
      <c r="R87" s="327"/>
      <c r="S87" s="327"/>
      <c r="T87" s="327"/>
    </row>
    <row r="88" spans="1:24" ht="20.25" customHeight="1">
      <c r="A88" s="314" t="s">
        <v>134</v>
      </c>
      <c r="B88" s="314" t="s">
        <v>134</v>
      </c>
      <c r="C88" s="314" t="s">
        <v>134</v>
      </c>
      <c r="D88" s="315" t="s">
        <v>196</v>
      </c>
      <c r="E88" s="314" t="s">
        <v>134</v>
      </c>
      <c r="F88" s="314" t="s">
        <v>134</v>
      </c>
      <c r="G88" s="315" t="s">
        <v>196</v>
      </c>
      <c r="H88" s="315" t="s">
        <v>196</v>
      </c>
      <c r="I88" s="316" t="s">
        <v>196</v>
      </c>
      <c r="J88" s="317"/>
      <c r="K88" s="158" t="s">
        <v>628</v>
      </c>
      <c r="L88" s="317"/>
      <c r="M88" s="317"/>
      <c r="N88" s="317"/>
      <c r="O88" s="317"/>
      <c r="P88" s="317"/>
      <c r="Q88" s="317"/>
      <c r="R88" s="317"/>
      <c r="S88" s="317"/>
      <c r="T88" s="317"/>
      <c r="U88" s="137"/>
      <c r="V88" s="137"/>
      <c r="W88" s="137"/>
      <c r="X88" s="137"/>
    </row>
    <row r="89" spans="1:24" ht="20.25" customHeight="1">
      <c r="A89" s="314" t="s">
        <v>134</v>
      </c>
      <c r="B89" s="314" t="s">
        <v>134</v>
      </c>
      <c r="C89" s="314" t="s">
        <v>134</v>
      </c>
      <c r="D89" s="315" t="s">
        <v>196</v>
      </c>
      <c r="E89" s="314" t="s">
        <v>134</v>
      </c>
      <c r="F89" s="314" t="s">
        <v>134</v>
      </c>
      <c r="G89" s="315" t="s">
        <v>196</v>
      </c>
      <c r="H89" s="315" t="s">
        <v>196</v>
      </c>
      <c r="I89" s="316" t="s">
        <v>196</v>
      </c>
      <c r="J89" s="317"/>
      <c r="K89" s="158" t="s">
        <v>566</v>
      </c>
      <c r="L89" s="317"/>
      <c r="M89" s="317"/>
      <c r="N89" s="317"/>
      <c r="O89" s="317"/>
      <c r="P89" s="317"/>
      <c r="Q89" s="317"/>
      <c r="R89" s="317"/>
      <c r="S89" s="317"/>
      <c r="T89" s="317"/>
      <c r="U89" s="137"/>
      <c r="V89" s="137"/>
      <c r="W89" s="137"/>
      <c r="X89" s="137"/>
    </row>
    <row r="90" spans="1:24" ht="20.25" customHeight="1">
      <c r="A90" s="314" t="s">
        <v>134</v>
      </c>
      <c r="B90" s="314" t="s">
        <v>134</v>
      </c>
      <c r="C90" s="314" t="s">
        <v>134</v>
      </c>
      <c r="D90" s="315" t="s">
        <v>196</v>
      </c>
      <c r="E90" s="314" t="s">
        <v>134</v>
      </c>
      <c r="F90" s="314" t="s">
        <v>134</v>
      </c>
      <c r="G90" s="315" t="s">
        <v>196</v>
      </c>
      <c r="H90" s="315" t="s">
        <v>196</v>
      </c>
      <c r="I90" s="316" t="s">
        <v>196</v>
      </c>
      <c r="J90" s="317"/>
      <c r="K90" s="158" t="s">
        <v>629</v>
      </c>
      <c r="L90" s="317"/>
      <c r="M90" s="317"/>
      <c r="N90" s="317"/>
      <c r="O90" s="317"/>
      <c r="P90" s="317"/>
      <c r="Q90" s="317"/>
      <c r="R90" s="317"/>
      <c r="S90" s="317"/>
      <c r="T90" s="317"/>
      <c r="U90" s="137"/>
      <c r="V90" s="137"/>
      <c r="W90" s="137"/>
      <c r="X90" s="137"/>
    </row>
    <row r="91" spans="1:24" ht="20.25" customHeight="1">
      <c r="A91" s="314" t="s">
        <v>134</v>
      </c>
      <c r="B91" s="315" t="s">
        <v>134</v>
      </c>
      <c r="C91" s="315" t="s">
        <v>195</v>
      </c>
      <c r="D91" s="315" t="s">
        <v>196</v>
      </c>
      <c r="E91" s="315" t="s">
        <v>134</v>
      </c>
      <c r="F91" s="315" t="s">
        <v>134</v>
      </c>
      <c r="G91" s="315" t="s">
        <v>196</v>
      </c>
      <c r="H91" s="315" t="s">
        <v>196</v>
      </c>
      <c r="I91" s="316" t="s">
        <v>196</v>
      </c>
      <c r="J91" s="317"/>
      <c r="K91" s="158" t="s">
        <v>630</v>
      </c>
      <c r="L91" s="317"/>
      <c r="M91" s="317"/>
      <c r="N91" s="317"/>
      <c r="O91" s="317"/>
      <c r="P91" s="317"/>
      <c r="Q91" s="317"/>
      <c r="R91" s="317"/>
      <c r="S91" s="317"/>
      <c r="T91" s="317"/>
      <c r="U91" s="137"/>
      <c r="V91" s="137"/>
      <c r="W91" s="137"/>
      <c r="X91" s="137"/>
    </row>
    <row r="92" spans="1:24" ht="20.25" hidden="1" customHeight="1">
      <c r="A92" s="314" t="s">
        <v>134</v>
      </c>
      <c r="B92" s="315" t="s">
        <v>195</v>
      </c>
      <c r="C92" s="315" t="s">
        <v>195</v>
      </c>
      <c r="D92" s="315" t="s">
        <v>195</v>
      </c>
      <c r="E92" s="315" t="s">
        <v>195</v>
      </c>
      <c r="F92" s="315" t="s">
        <v>195</v>
      </c>
      <c r="G92" s="315" t="s">
        <v>196</v>
      </c>
      <c r="H92" s="315" t="s">
        <v>196</v>
      </c>
      <c r="I92" s="316" t="s">
        <v>196</v>
      </c>
      <c r="J92" s="317"/>
      <c r="K92" s="158" t="s">
        <v>631</v>
      </c>
      <c r="L92" s="317"/>
      <c r="M92" s="317"/>
      <c r="N92" s="317"/>
      <c r="O92" s="317"/>
      <c r="P92" s="317"/>
      <c r="Q92" s="317"/>
      <c r="R92" s="317"/>
      <c r="S92" s="317"/>
      <c r="T92" s="317"/>
      <c r="U92" s="137"/>
      <c r="V92" s="137"/>
      <c r="W92" s="137"/>
      <c r="X92" s="137"/>
    </row>
    <row r="93" spans="1:24" ht="20.25" customHeight="1">
      <c r="A93" s="314" t="s">
        <v>134</v>
      </c>
      <c r="B93" s="315" t="s">
        <v>134</v>
      </c>
      <c r="C93" s="315" t="s">
        <v>134</v>
      </c>
      <c r="D93" s="315" t="s">
        <v>196</v>
      </c>
      <c r="E93" s="315" t="s">
        <v>134</v>
      </c>
      <c r="F93" s="315" t="s">
        <v>134</v>
      </c>
      <c r="G93" s="315" t="s">
        <v>196</v>
      </c>
      <c r="H93" s="315" t="s">
        <v>196</v>
      </c>
      <c r="I93" s="316" t="s">
        <v>196</v>
      </c>
      <c r="J93" s="317"/>
      <c r="K93" s="158" t="s">
        <v>632</v>
      </c>
      <c r="L93" s="317"/>
      <c r="M93" s="317"/>
      <c r="N93" s="317"/>
      <c r="O93" s="317"/>
      <c r="P93" s="317"/>
      <c r="Q93" s="317"/>
      <c r="R93" s="317"/>
      <c r="S93" s="317"/>
      <c r="T93" s="317"/>
      <c r="U93" s="137"/>
      <c r="V93" s="137"/>
      <c r="W93" s="137"/>
      <c r="X93" s="137"/>
    </row>
    <row r="94" spans="1:24" s="328" customFormat="1" ht="20.25" customHeight="1">
      <c r="A94" s="314" t="s">
        <v>195</v>
      </c>
      <c r="B94" s="315" t="s">
        <v>134</v>
      </c>
      <c r="C94" s="315" t="s">
        <v>195</v>
      </c>
      <c r="D94" s="315" t="s">
        <v>196</v>
      </c>
      <c r="E94" s="315" t="s">
        <v>134</v>
      </c>
      <c r="F94" s="315" t="s">
        <v>134</v>
      </c>
      <c r="G94" s="315" t="s">
        <v>196</v>
      </c>
      <c r="H94" s="315" t="s">
        <v>196</v>
      </c>
      <c r="I94" s="316" t="s">
        <v>196</v>
      </c>
      <c r="J94" s="150"/>
      <c r="K94" s="158" t="s">
        <v>633</v>
      </c>
      <c r="L94" s="211"/>
      <c r="M94" s="211"/>
      <c r="N94" s="211"/>
      <c r="O94" s="211"/>
      <c r="P94" s="211"/>
      <c r="Q94" s="211"/>
      <c r="R94" s="211"/>
      <c r="S94" s="211"/>
      <c r="T94" s="211"/>
      <c r="U94" s="211"/>
      <c r="V94" s="211"/>
      <c r="W94" s="211"/>
      <c r="X94" s="211"/>
    </row>
    <row r="95" spans="1:24" ht="20.25" customHeight="1">
      <c r="A95" s="349" t="s">
        <v>134</v>
      </c>
      <c r="B95" s="350" t="s">
        <v>132</v>
      </c>
      <c r="C95" s="350" t="s">
        <v>132</v>
      </c>
      <c r="D95" s="350" t="s">
        <v>196</v>
      </c>
      <c r="E95" s="350" t="s">
        <v>132</v>
      </c>
      <c r="F95" s="350" t="s">
        <v>132</v>
      </c>
      <c r="G95" s="315" t="s">
        <v>196</v>
      </c>
      <c r="H95" s="315" t="s">
        <v>196</v>
      </c>
      <c r="I95" s="316" t="s">
        <v>196</v>
      </c>
      <c r="J95" s="137"/>
      <c r="K95" s="158" t="s">
        <v>634</v>
      </c>
      <c r="L95" s="137"/>
      <c r="M95" s="137"/>
      <c r="N95" s="137"/>
      <c r="O95" s="137"/>
      <c r="P95" s="137"/>
      <c r="Q95" s="137"/>
      <c r="R95" s="137"/>
      <c r="S95" s="137"/>
      <c r="T95" s="137"/>
      <c r="U95" s="137"/>
      <c r="V95" s="137"/>
      <c r="W95" s="137"/>
      <c r="X95" s="137"/>
    </row>
    <row r="96" spans="1:24" ht="20.25" customHeight="1">
      <c r="A96" s="349" t="s">
        <v>132</v>
      </c>
      <c r="B96" s="350" t="s">
        <v>132</v>
      </c>
      <c r="C96" s="350" t="s">
        <v>132</v>
      </c>
      <c r="D96" s="350" t="s">
        <v>196</v>
      </c>
      <c r="E96" s="350" t="s">
        <v>132</v>
      </c>
      <c r="F96" s="350" t="s">
        <v>132</v>
      </c>
      <c r="G96" s="315" t="s">
        <v>196</v>
      </c>
      <c r="H96" s="315" t="s">
        <v>196</v>
      </c>
      <c r="I96" s="316" t="s">
        <v>196</v>
      </c>
      <c r="J96" s="137"/>
      <c r="K96" s="158" t="s">
        <v>635</v>
      </c>
      <c r="L96" s="137"/>
      <c r="M96" s="137"/>
      <c r="N96" s="137"/>
      <c r="O96" s="137"/>
      <c r="P96" s="137"/>
      <c r="Q96" s="137"/>
      <c r="R96" s="137"/>
      <c r="S96" s="137"/>
      <c r="T96" s="137"/>
      <c r="U96" s="137"/>
      <c r="V96" s="137"/>
      <c r="W96" s="137"/>
      <c r="X96" s="137"/>
    </row>
    <row r="97" spans="1:41" ht="20.25" customHeight="1">
      <c r="A97" s="349" t="s">
        <v>132</v>
      </c>
      <c r="B97" s="350" t="s">
        <v>132</v>
      </c>
      <c r="C97" s="350" t="s">
        <v>132</v>
      </c>
      <c r="D97" s="350" t="s">
        <v>196</v>
      </c>
      <c r="E97" s="350" t="s">
        <v>132</v>
      </c>
      <c r="F97" s="350" t="s">
        <v>132</v>
      </c>
      <c r="G97" s="315" t="s">
        <v>196</v>
      </c>
      <c r="H97" s="315" t="s">
        <v>196</v>
      </c>
      <c r="I97" s="316" t="s">
        <v>196</v>
      </c>
      <c r="J97" s="137"/>
      <c r="K97" s="158" t="s">
        <v>636</v>
      </c>
      <c r="L97" s="137"/>
      <c r="M97" s="137"/>
      <c r="N97" s="137"/>
      <c r="O97" s="137"/>
      <c r="P97" s="137"/>
      <c r="Q97" s="137"/>
      <c r="R97" s="137"/>
      <c r="S97" s="137"/>
      <c r="T97" s="137"/>
      <c r="U97" s="137"/>
      <c r="V97" s="137"/>
      <c r="W97" s="137"/>
      <c r="X97" s="137"/>
    </row>
    <row r="98" spans="1:41" ht="20.25" customHeight="1">
      <c r="A98" s="349" t="s">
        <v>132</v>
      </c>
      <c r="B98" s="350" t="s">
        <v>132</v>
      </c>
      <c r="C98" s="350" t="s">
        <v>132</v>
      </c>
      <c r="D98" s="350" t="s">
        <v>196</v>
      </c>
      <c r="E98" s="350" t="s">
        <v>132</v>
      </c>
      <c r="F98" s="350" t="s">
        <v>132</v>
      </c>
      <c r="G98" s="315" t="s">
        <v>196</v>
      </c>
      <c r="H98" s="315" t="s">
        <v>196</v>
      </c>
      <c r="I98" s="316" t="s">
        <v>196</v>
      </c>
      <c r="J98" s="137"/>
      <c r="K98" s="158" t="s">
        <v>587</v>
      </c>
      <c r="L98" s="137"/>
      <c r="M98" s="137"/>
      <c r="N98" s="137"/>
      <c r="O98" s="137"/>
      <c r="P98" s="137"/>
      <c r="Q98" s="137"/>
      <c r="R98" s="137"/>
      <c r="S98" s="137"/>
      <c r="T98" s="137"/>
      <c r="U98" s="137"/>
      <c r="V98" s="137"/>
      <c r="W98" s="137"/>
      <c r="X98" s="137"/>
    </row>
    <row r="99" spans="1:41" s="342" customFormat="1" ht="20.25" customHeight="1">
      <c r="A99" s="351" t="s">
        <v>132</v>
      </c>
      <c r="B99" s="352" t="s">
        <v>132</v>
      </c>
      <c r="C99" s="352" t="s">
        <v>132</v>
      </c>
      <c r="D99" s="352" t="s">
        <v>196</v>
      </c>
      <c r="E99" s="352" t="s">
        <v>132</v>
      </c>
      <c r="F99" s="352" t="s">
        <v>132</v>
      </c>
      <c r="G99" s="340" t="s">
        <v>196</v>
      </c>
      <c r="H99" s="340" t="s">
        <v>196</v>
      </c>
      <c r="I99" s="341" t="s">
        <v>196</v>
      </c>
      <c r="J99" s="189"/>
      <c r="K99" s="158" t="s">
        <v>588</v>
      </c>
      <c r="L99" s="189"/>
      <c r="M99" s="189"/>
      <c r="N99" s="189"/>
      <c r="O99" s="189"/>
      <c r="P99" s="189"/>
      <c r="Q99" s="189"/>
      <c r="R99" s="189"/>
      <c r="S99" s="189"/>
      <c r="T99" s="189"/>
      <c r="U99" s="189"/>
      <c r="V99" s="189"/>
      <c r="W99" s="189"/>
      <c r="X99" s="189"/>
    </row>
    <row r="100" spans="1:41" s="342" customFormat="1" ht="20.25" customHeight="1">
      <c r="A100" s="351" t="s">
        <v>132</v>
      </c>
      <c r="B100" s="352" t="s">
        <v>132</v>
      </c>
      <c r="C100" s="352" t="s">
        <v>132</v>
      </c>
      <c r="D100" s="352" t="s">
        <v>196</v>
      </c>
      <c r="E100" s="352" t="s">
        <v>132</v>
      </c>
      <c r="F100" s="352" t="s">
        <v>132</v>
      </c>
      <c r="G100" s="340" t="s">
        <v>196</v>
      </c>
      <c r="H100" s="340" t="s">
        <v>196</v>
      </c>
      <c r="I100" s="341" t="s">
        <v>196</v>
      </c>
      <c r="J100" s="189"/>
      <c r="K100" s="158" t="s">
        <v>589</v>
      </c>
      <c r="L100" s="189"/>
      <c r="M100" s="189"/>
      <c r="N100" s="189"/>
      <c r="O100" s="189"/>
      <c r="P100" s="189"/>
      <c r="Q100" s="189"/>
      <c r="R100" s="189"/>
      <c r="S100" s="189"/>
      <c r="T100" s="189"/>
      <c r="U100" s="189"/>
      <c r="V100" s="189"/>
      <c r="W100" s="189"/>
      <c r="X100" s="189"/>
    </row>
    <row r="101" spans="1:41" s="342" customFormat="1" ht="20.25" customHeight="1">
      <c r="A101" s="351" t="s">
        <v>132</v>
      </c>
      <c r="B101" s="352" t="s">
        <v>132</v>
      </c>
      <c r="C101" s="352" t="s">
        <v>132</v>
      </c>
      <c r="D101" s="352" t="s">
        <v>196</v>
      </c>
      <c r="E101" s="352" t="s">
        <v>132</v>
      </c>
      <c r="F101" s="352" t="s">
        <v>132</v>
      </c>
      <c r="G101" s="340" t="s">
        <v>196</v>
      </c>
      <c r="H101" s="340" t="s">
        <v>196</v>
      </c>
      <c r="I101" s="341" t="s">
        <v>196</v>
      </c>
      <c r="J101" s="189"/>
      <c r="K101" s="158"/>
      <c r="L101" s="189"/>
      <c r="M101" s="189"/>
      <c r="N101" s="189"/>
      <c r="O101" s="189"/>
      <c r="P101" s="189"/>
      <c r="Q101" s="189"/>
      <c r="R101" s="189"/>
      <c r="S101" s="189"/>
      <c r="T101" s="189"/>
      <c r="U101" s="189"/>
      <c r="V101" s="189"/>
      <c r="W101" s="189"/>
      <c r="X101" s="189"/>
    </row>
    <row r="102" spans="1:41" s="342" customFormat="1" ht="20.25" customHeight="1">
      <c r="A102" s="351" t="s">
        <v>132</v>
      </c>
      <c r="B102" s="352" t="s">
        <v>132</v>
      </c>
      <c r="C102" s="352" t="s">
        <v>132</v>
      </c>
      <c r="D102" s="352" t="s">
        <v>196</v>
      </c>
      <c r="E102" s="352" t="s">
        <v>132</v>
      </c>
      <c r="F102" s="352" t="s">
        <v>132</v>
      </c>
      <c r="G102" s="340" t="s">
        <v>196</v>
      </c>
      <c r="H102" s="340" t="s">
        <v>196</v>
      </c>
      <c r="I102" s="341" t="s">
        <v>196</v>
      </c>
      <c r="J102" s="189"/>
      <c r="K102" s="158" t="s">
        <v>590</v>
      </c>
      <c r="L102" s="189"/>
      <c r="M102" s="189"/>
      <c r="N102" s="189"/>
      <c r="O102" s="189"/>
      <c r="P102" s="189"/>
      <c r="Q102" s="189"/>
      <c r="R102" s="189"/>
      <c r="S102" s="189"/>
      <c r="T102" s="189"/>
      <c r="U102" s="189"/>
      <c r="V102" s="189"/>
      <c r="W102" s="189"/>
      <c r="X102" s="189"/>
    </row>
    <row r="103" spans="1:41" s="342" customFormat="1" ht="20.25" customHeight="1">
      <c r="A103" s="351" t="s">
        <v>132</v>
      </c>
      <c r="B103" s="352" t="s">
        <v>132</v>
      </c>
      <c r="C103" s="352" t="s">
        <v>132</v>
      </c>
      <c r="D103" s="352" t="s">
        <v>196</v>
      </c>
      <c r="E103" s="352" t="s">
        <v>132</v>
      </c>
      <c r="F103" s="352" t="s">
        <v>132</v>
      </c>
      <c r="G103" s="340" t="s">
        <v>196</v>
      </c>
      <c r="H103" s="340" t="s">
        <v>196</v>
      </c>
      <c r="I103" s="341" t="s">
        <v>196</v>
      </c>
      <c r="J103" s="189"/>
      <c r="K103" s="158" t="s">
        <v>591</v>
      </c>
      <c r="L103" s="189"/>
      <c r="M103" s="189"/>
      <c r="N103" s="189"/>
      <c r="O103" s="189"/>
      <c r="P103" s="189"/>
      <c r="Q103" s="189"/>
      <c r="R103" s="189"/>
      <c r="S103" s="189"/>
      <c r="T103" s="189"/>
      <c r="U103" s="189"/>
      <c r="V103" s="189"/>
      <c r="W103" s="189"/>
      <c r="X103" s="189"/>
    </row>
    <row r="104" spans="1:41" s="342" customFormat="1" ht="20.25" customHeight="1">
      <c r="A104" s="351" t="s">
        <v>132</v>
      </c>
      <c r="B104" s="352" t="s">
        <v>132</v>
      </c>
      <c r="C104" s="352" t="s">
        <v>132</v>
      </c>
      <c r="D104" s="352" t="s">
        <v>196</v>
      </c>
      <c r="E104" s="352" t="s">
        <v>132</v>
      </c>
      <c r="F104" s="352" t="s">
        <v>132</v>
      </c>
      <c r="G104" s="340" t="s">
        <v>196</v>
      </c>
      <c r="H104" s="340" t="s">
        <v>196</v>
      </c>
      <c r="I104" s="341" t="s">
        <v>196</v>
      </c>
      <c r="J104" s="189"/>
      <c r="K104" s="158" t="s">
        <v>592</v>
      </c>
      <c r="L104" s="189"/>
      <c r="M104" s="189"/>
      <c r="N104" s="189"/>
      <c r="O104" s="189"/>
      <c r="P104" s="189"/>
      <c r="Q104" s="189"/>
      <c r="R104" s="189"/>
      <c r="S104" s="189"/>
      <c r="T104" s="189"/>
      <c r="U104" s="189"/>
      <c r="V104" s="189"/>
      <c r="W104" s="189"/>
      <c r="X104" s="189"/>
    </row>
    <row r="105" spans="1:41" s="342" customFormat="1" ht="20.25" customHeight="1">
      <c r="A105" s="351" t="s">
        <v>132</v>
      </c>
      <c r="B105" s="352" t="s">
        <v>132</v>
      </c>
      <c r="C105" s="352" t="s">
        <v>132</v>
      </c>
      <c r="D105" s="352" t="s">
        <v>196</v>
      </c>
      <c r="E105" s="352" t="s">
        <v>132</v>
      </c>
      <c r="F105" s="352" t="s">
        <v>132</v>
      </c>
      <c r="G105" s="340" t="s">
        <v>196</v>
      </c>
      <c r="H105" s="340" t="s">
        <v>196</v>
      </c>
      <c r="I105" s="341" t="s">
        <v>196</v>
      </c>
      <c r="J105" s="189"/>
      <c r="K105" s="158" t="s">
        <v>593</v>
      </c>
      <c r="L105" s="189"/>
      <c r="M105" s="189"/>
      <c r="N105" s="189"/>
      <c r="O105" s="189"/>
      <c r="P105" s="189"/>
      <c r="Q105" s="189"/>
      <c r="R105" s="189"/>
      <c r="S105" s="189"/>
      <c r="T105" s="189"/>
      <c r="U105" s="189"/>
      <c r="V105" s="189"/>
      <c r="W105" s="189"/>
      <c r="X105" s="189"/>
    </row>
    <row r="106" spans="1:41" s="342" customFormat="1" ht="20.25" customHeight="1">
      <c r="A106" s="351" t="s">
        <v>132</v>
      </c>
      <c r="B106" s="352" t="s">
        <v>132</v>
      </c>
      <c r="C106" s="352" t="s">
        <v>132</v>
      </c>
      <c r="D106" s="352" t="s">
        <v>196</v>
      </c>
      <c r="E106" s="352" t="s">
        <v>132</v>
      </c>
      <c r="F106" s="352" t="s">
        <v>132</v>
      </c>
      <c r="G106" s="340" t="s">
        <v>196</v>
      </c>
      <c r="H106" s="340" t="s">
        <v>196</v>
      </c>
      <c r="I106" s="341" t="s">
        <v>196</v>
      </c>
      <c r="J106" s="189"/>
      <c r="K106" s="158" t="s">
        <v>594</v>
      </c>
      <c r="L106" s="189"/>
      <c r="M106" s="189"/>
      <c r="N106" s="189"/>
      <c r="O106" s="189"/>
      <c r="P106" s="189"/>
      <c r="Q106" s="189"/>
      <c r="R106" s="189"/>
      <c r="S106" s="189"/>
      <c r="T106" s="189"/>
      <c r="U106" s="189"/>
      <c r="V106" s="189"/>
      <c r="W106" s="189"/>
      <c r="X106" s="189"/>
    </row>
    <row r="107" spans="1:41" s="342" customFormat="1" ht="20.25" customHeight="1">
      <c r="A107" s="351" t="s">
        <v>132</v>
      </c>
      <c r="B107" s="352" t="s">
        <v>132</v>
      </c>
      <c r="C107" s="352" t="s">
        <v>132</v>
      </c>
      <c r="D107" s="352" t="s">
        <v>196</v>
      </c>
      <c r="E107" s="352" t="s">
        <v>132</v>
      </c>
      <c r="F107" s="352" t="s">
        <v>132</v>
      </c>
      <c r="G107" s="340" t="s">
        <v>196</v>
      </c>
      <c r="H107" s="340" t="s">
        <v>196</v>
      </c>
      <c r="I107" s="341" t="s">
        <v>196</v>
      </c>
      <c r="J107" s="189"/>
      <c r="K107" s="158" t="s">
        <v>595</v>
      </c>
      <c r="L107" s="189"/>
      <c r="M107" s="189"/>
      <c r="N107" s="189"/>
      <c r="O107" s="189"/>
      <c r="P107" s="189"/>
      <c r="Q107" s="189"/>
      <c r="R107" s="189"/>
      <c r="S107" s="189"/>
      <c r="T107" s="189"/>
      <c r="U107" s="189"/>
      <c r="V107" s="189"/>
      <c r="W107" s="189"/>
      <c r="X107" s="189"/>
    </row>
    <row r="108" spans="1:41" s="342" customFormat="1" ht="20.25" customHeight="1">
      <c r="A108" s="351" t="s">
        <v>132</v>
      </c>
      <c r="B108" s="352" t="s">
        <v>132</v>
      </c>
      <c r="C108" s="352" t="s">
        <v>132</v>
      </c>
      <c r="D108" s="352" t="s">
        <v>196</v>
      </c>
      <c r="E108" s="352" t="s">
        <v>132</v>
      </c>
      <c r="F108" s="352" t="s">
        <v>132</v>
      </c>
      <c r="G108" s="340" t="s">
        <v>196</v>
      </c>
      <c r="H108" s="340" t="s">
        <v>196</v>
      </c>
      <c r="I108" s="341" t="s">
        <v>196</v>
      </c>
      <c r="J108" s="189"/>
      <c r="K108" s="189"/>
      <c r="L108" s="189"/>
      <c r="M108" s="189"/>
      <c r="N108" s="189"/>
      <c r="O108" s="189"/>
      <c r="P108" s="189"/>
      <c r="Q108" s="189"/>
      <c r="R108" s="189"/>
      <c r="S108" s="189"/>
      <c r="T108" s="189"/>
      <c r="U108" s="189"/>
      <c r="V108" s="189"/>
      <c r="W108" s="189"/>
      <c r="X108" s="189"/>
    </row>
    <row r="109" spans="1:41" s="342" customFormat="1" ht="20.25" customHeight="1">
      <c r="A109" s="351" t="s">
        <v>132</v>
      </c>
      <c r="B109" s="352" t="s">
        <v>132</v>
      </c>
      <c r="C109" s="352" t="s">
        <v>132</v>
      </c>
      <c r="D109" s="352" t="s">
        <v>196</v>
      </c>
      <c r="E109" s="352" t="s">
        <v>132</v>
      </c>
      <c r="F109" s="352" t="s">
        <v>132</v>
      </c>
      <c r="G109" s="340" t="s">
        <v>196</v>
      </c>
      <c r="H109" s="340" t="s">
        <v>196</v>
      </c>
      <c r="I109" s="341" t="s">
        <v>196</v>
      </c>
      <c r="J109" s="189"/>
      <c r="K109" s="158" t="s">
        <v>637</v>
      </c>
      <c r="L109" s="189"/>
      <c r="M109" s="189"/>
      <c r="N109" s="189"/>
      <c r="O109" s="189"/>
      <c r="P109" s="189"/>
      <c r="Q109" s="189"/>
      <c r="R109" s="189"/>
      <c r="S109" s="189"/>
      <c r="T109" s="189"/>
      <c r="U109" s="189"/>
      <c r="V109" s="189"/>
      <c r="W109" s="189"/>
      <c r="X109" s="189"/>
    </row>
    <row r="110" spans="1:41" s="342" customFormat="1" ht="20.25" customHeight="1">
      <c r="A110" s="351" t="s">
        <v>132</v>
      </c>
      <c r="B110" s="352" t="s">
        <v>132</v>
      </c>
      <c r="C110" s="352" t="s">
        <v>132</v>
      </c>
      <c r="D110" s="352" t="s">
        <v>196</v>
      </c>
      <c r="E110" s="352" t="s">
        <v>132</v>
      </c>
      <c r="F110" s="352" t="s">
        <v>132</v>
      </c>
      <c r="G110" s="340" t="s">
        <v>196</v>
      </c>
      <c r="H110" s="340" t="s">
        <v>196</v>
      </c>
      <c r="I110" s="341" t="s">
        <v>196</v>
      </c>
      <c r="J110" s="189"/>
      <c r="K110" s="158" t="s">
        <v>638</v>
      </c>
      <c r="L110" s="189"/>
      <c r="M110" s="189"/>
      <c r="N110" s="189"/>
      <c r="O110" s="189"/>
      <c r="P110" s="189"/>
      <c r="Q110" s="189"/>
      <c r="R110" s="189"/>
      <c r="S110" s="189"/>
      <c r="T110" s="189"/>
      <c r="U110" s="189"/>
      <c r="V110" s="189"/>
      <c r="W110" s="189"/>
      <c r="X110" s="189"/>
    </row>
    <row r="111" spans="1:41" s="342" customFormat="1" ht="20.25" hidden="1" customHeight="1">
      <c r="A111" s="339" t="s">
        <v>195</v>
      </c>
      <c r="B111" s="340" t="s">
        <v>195</v>
      </c>
      <c r="C111" s="340" t="s">
        <v>134</v>
      </c>
      <c r="D111" s="352" t="s">
        <v>196</v>
      </c>
      <c r="E111" s="340" t="s">
        <v>195</v>
      </c>
      <c r="F111" s="340" t="s">
        <v>195</v>
      </c>
      <c r="G111" s="340" t="s">
        <v>196</v>
      </c>
      <c r="H111" s="340" t="s">
        <v>196</v>
      </c>
      <c r="I111" s="341" t="s">
        <v>196</v>
      </c>
      <c r="J111" s="189"/>
      <c r="K111" s="158" t="s">
        <v>639</v>
      </c>
      <c r="L111" s="159"/>
      <c r="M111" s="159"/>
      <c r="N111" s="159"/>
      <c r="O111" s="159"/>
      <c r="P111" s="159"/>
      <c r="Q111" s="189"/>
      <c r="R111" s="189"/>
      <c r="S111" s="189"/>
      <c r="T111" s="189"/>
      <c r="U111" s="189"/>
      <c r="V111" s="189"/>
      <c r="W111" s="189"/>
      <c r="X111" s="189"/>
    </row>
    <row r="112" spans="1:41" s="342" customFormat="1" ht="20.25" customHeight="1">
      <c r="A112" s="339" t="s">
        <v>134</v>
      </c>
      <c r="B112" s="340" t="s">
        <v>134</v>
      </c>
      <c r="C112" s="340" t="s">
        <v>134</v>
      </c>
      <c r="D112" s="352" t="s">
        <v>196</v>
      </c>
      <c r="E112" s="340" t="s">
        <v>134</v>
      </c>
      <c r="F112" s="340" t="s">
        <v>134</v>
      </c>
      <c r="G112" s="340" t="s">
        <v>196</v>
      </c>
      <c r="H112" s="340" t="s">
        <v>196</v>
      </c>
      <c r="I112" s="341" t="s">
        <v>196</v>
      </c>
      <c r="J112" s="259"/>
      <c r="K112" s="258" t="s">
        <v>640</v>
      </c>
      <c r="L112" s="299"/>
      <c r="M112" s="299"/>
      <c r="N112" s="299"/>
      <c r="O112" s="259"/>
      <c r="P112" s="259"/>
      <c r="Q112" s="259"/>
      <c r="R112" s="259"/>
      <c r="S112" s="259"/>
      <c r="T112" s="259"/>
      <c r="U112" s="259"/>
      <c r="V112" s="259"/>
      <c r="W112" s="259"/>
      <c r="X112" s="259"/>
      <c r="Y112" s="353"/>
      <c r="Z112" s="353"/>
      <c r="AA112" s="353"/>
      <c r="AB112" s="353"/>
      <c r="AC112" s="353"/>
      <c r="AD112" s="353"/>
      <c r="AE112" s="353"/>
      <c r="AF112" s="353"/>
      <c r="AG112" s="353"/>
      <c r="AH112" s="353"/>
      <c r="AI112" s="353"/>
      <c r="AJ112" s="353"/>
      <c r="AK112" s="353"/>
      <c r="AL112" s="353"/>
      <c r="AM112" s="354"/>
      <c r="AN112" s="354"/>
      <c r="AO112" s="354"/>
    </row>
    <row r="113" spans="1:38" s="342" customFormat="1" ht="20.25" customHeight="1">
      <c r="A113" s="339" t="s">
        <v>134</v>
      </c>
      <c r="B113" s="340" t="s">
        <v>134</v>
      </c>
      <c r="C113" s="352" t="s">
        <v>196</v>
      </c>
      <c r="D113" s="352" t="s">
        <v>196</v>
      </c>
      <c r="E113" s="340" t="s">
        <v>134</v>
      </c>
      <c r="F113" s="340" t="s">
        <v>134</v>
      </c>
      <c r="G113" s="340" t="s">
        <v>196</v>
      </c>
      <c r="H113" s="340" t="s">
        <v>196</v>
      </c>
      <c r="I113" s="341" t="s">
        <v>196</v>
      </c>
      <c r="J113" s="259"/>
      <c r="K113" s="1346" t="s">
        <v>641</v>
      </c>
      <c r="L113" s="1346"/>
      <c r="M113" s="1346"/>
      <c r="N113" s="1346"/>
      <c r="O113" s="1346"/>
      <c r="P113" s="1346"/>
      <c r="Q113" s="1346"/>
      <c r="R113" s="1346"/>
      <c r="S113" s="1346"/>
      <c r="T113" s="1346"/>
      <c r="U113" s="1346"/>
      <c r="V113" s="1346"/>
      <c r="W113" s="1346"/>
      <c r="X113" s="1346"/>
      <c r="Y113" s="353"/>
      <c r="Z113" s="353"/>
      <c r="AA113" s="353"/>
      <c r="AB113" s="353"/>
      <c r="AC113" s="353"/>
      <c r="AD113" s="353"/>
      <c r="AE113" s="353"/>
      <c r="AF113" s="353"/>
      <c r="AG113" s="353"/>
      <c r="AH113" s="353"/>
      <c r="AI113" s="353"/>
      <c r="AJ113" s="353"/>
      <c r="AK113" s="353"/>
      <c r="AL113" s="353"/>
    </row>
    <row r="114" spans="1:38" s="342" customFormat="1" ht="20.25" hidden="1" customHeight="1">
      <c r="A114" s="351" t="s">
        <v>134</v>
      </c>
      <c r="B114" s="352" t="s">
        <v>196</v>
      </c>
      <c r="C114" s="352" t="s">
        <v>196</v>
      </c>
      <c r="D114" s="352" t="s">
        <v>196</v>
      </c>
      <c r="E114" s="352" t="s">
        <v>196</v>
      </c>
      <c r="F114" s="352" t="s">
        <v>196</v>
      </c>
      <c r="G114" s="340" t="s">
        <v>196</v>
      </c>
      <c r="H114" s="340" t="s">
        <v>196</v>
      </c>
      <c r="I114" s="341" t="s">
        <v>196</v>
      </c>
      <c r="J114" s="189"/>
      <c r="K114" s="158" t="s">
        <v>642</v>
      </c>
      <c r="L114" s="189"/>
      <c r="M114" s="189"/>
      <c r="N114" s="189"/>
      <c r="O114" s="189"/>
      <c r="P114" s="189"/>
      <c r="Q114" s="189"/>
      <c r="R114" s="189"/>
      <c r="S114" s="189"/>
      <c r="T114" s="189"/>
      <c r="U114" s="189"/>
      <c r="V114" s="189"/>
      <c r="W114" s="189"/>
      <c r="X114" s="189"/>
    </row>
    <row r="115" spans="1:38" s="342" customFormat="1" ht="20.25" customHeight="1">
      <c r="A115" s="351" t="s">
        <v>196</v>
      </c>
      <c r="B115" s="352" t="s">
        <v>134</v>
      </c>
      <c r="C115" s="352" t="s">
        <v>196</v>
      </c>
      <c r="D115" s="352" t="s">
        <v>196</v>
      </c>
      <c r="E115" s="352" t="s">
        <v>134</v>
      </c>
      <c r="F115" s="352" t="s">
        <v>196</v>
      </c>
      <c r="G115" s="340" t="s">
        <v>196</v>
      </c>
      <c r="H115" s="340" t="s">
        <v>196</v>
      </c>
      <c r="I115" s="341" t="s">
        <v>196</v>
      </c>
      <c r="J115" s="189"/>
      <c r="K115" s="158" t="s">
        <v>643</v>
      </c>
      <c r="L115" s="189"/>
      <c r="M115" s="189"/>
      <c r="N115" s="189"/>
      <c r="O115" s="189"/>
      <c r="P115" s="189"/>
      <c r="Q115" s="189"/>
      <c r="R115" s="189"/>
      <c r="S115" s="189"/>
      <c r="T115" s="189"/>
      <c r="U115" s="189"/>
      <c r="V115" s="189"/>
      <c r="W115" s="189"/>
      <c r="X115" s="189"/>
    </row>
    <row r="116" spans="1:38" s="342" customFormat="1" ht="20.25" hidden="1" customHeight="1">
      <c r="A116" s="351" t="s">
        <v>196</v>
      </c>
      <c r="B116" s="352" t="s">
        <v>134</v>
      </c>
      <c r="C116" s="352" t="s">
        <v>196</v>
      </c>
      <c r="D116" s="352" t="s">
        <v>196</v>
      </c>
      <c r="E116" s="352" t="s">
        <v>196</v>
      </c>
      <c r="F116" s="352" t="s">
        <v>134</v>
      </c>
      <c r="G116" s="340" t="s">
        <v>196</v>
      </c>
      <c r="H116" s="340" t="s">
        <v>196</v>
      </c>
      <c r="I116" s="341" t="s">
        <v>196</v>
      </c>
      <c r="J116" s="189"/>
      <c r="K116" s="158" t="s">
        <v>644</v>
      </c>
      <c r="L116" s="189"/>
      <c r="M116" s="189"/>
      <c r="N116" s="189"/>
      <c r="O116" s="189"/>
      <c r="P116" s="189"/>
      <c r="Q116" s="189"/>
      <c r="R116" s="189"/>
      <c r="S116" s="189"/>
      <c r="T116" s="189"/>
      <c r="U116" s="189"/>
      <c r="V116" s="189"/>
      <c r="W116" s="189"/>
      <c r="X116" s="189"/>
    </row>
    <row r="117" spans="1:38" ht="20.25" hidden="1" customHeight="1">
      <c r="A117" s="349" t="s">
        <v>195</v>
      </c>
      <c r="B117" s="350" t="s">
        <v>134</v>
      </c>
      <c r="C117" s="350" t="s">
        <v>196</v>
      </c>
      <c r="D117" s="350" t="s">
        <v>196</v>
      </c>
      <c r="E117" s="350" t="s">
        <v>196</v>
      </c>
      <c r="F117" s="350" t="s">
        <v>196</v>
      </c>
      <c r="G117" s="315" t="s">
        <v>196</v>
      </c>
      <c r="H117" s="315" t="s">
        <v>196</v>
      </c>
      <c r="I117" s="316" t="s">
        <v>196</v>
      </c>
      <c r="J117" s="317"/>
      <c r="K117" s="158" t="s">
        <v>645</v>
      </c>
      <c r="L117" s="317"/>
      <c r="M117" s="317"/>
      <c r="N117" s="317"/>
      <c r="O117" s="317"/>
      <c r="P117" s="317"/>
      <c r="Q117" s="317"/>
      <c r="R117" s="317"/>
      <c r="S117" s="317"/>
      <c r="T117" s="317"/>
      <c r="U117" s="137"/>
      <c r="V117" s="137"/>
      <c r="W117" s="137"/>
      <c r="X117" s="137"/>
    </row>
    <row r="118" spans="1:38" ht="20.25" customHeight="1">
      <c r="A118" s="349" t="s">
        <v>134</v>
      </c>
      <c r="B118" s="350" t="s">
        <v>134</v>
      </c>
      <c r="C118" s="350" t="s">
        <v>134</v>
      </c>
      <c r="D118" s="350" t="s">
        <v>196</v>
      </c>
      <c r="E118" s="350" t="s">
        <v>134</v>
      </c>
      <c r="F118" s="350" t="s">
        <v>134</v>
      </c>
      <c r="G118" s="315" t="s">
        <v>196</v>
      </c>
      <c r="H118" s="315" t="s">
        <v>196</v>
      </c>
      <c r="I118" s="316" t="s">
        <v>196</v>
      </c>
      <c r="J118" s="136"/>
      <c r="K118" s="158" t="s">
        <v>646</v>
      </c>
      <c r="L118" s="137"/>
      <c r="M118" s="137"/>
      <c r="N118" s="137"/>
      <c r="O118" s="137"/>
      <c r="P118" s="137"/>
      <c r="Q118" s="137"/>
      <c r="R118" s="137"/>
      <c r="S118" s="137"/>
      <c r="T118" s="137"/>
      <c r="U118" s="137"/>
      <c r="V118" s="137"/>
      <c r="W118" s="137"/>
      <c r="X118" s="137"/>
    </row>
    <row r="119" spans="1:38" s="328" customFormat="1" ht="20.25" customHeight="1">
      <c r="A119" s="350" t="s">
        <v>134</v>
      </c>
      <c r="B119" s="350" t="s">
        <v>134</v>
      </c>
      <c r="C119" s="350" t="s">
        <v>134</v>
      </c>
      <c r="D119" s="350" t="s">
        <v>134</v>
      </c>
      <c r="E119" s="350" t="s">
        <v>134</v>
      </c>
      <c r="F119" s="350" t="s">
        <v>134</v>
      </c>
      <c r="G119" s="315" t="s">
        <v>196</v>
      </c>
      <c r="H119" s="315" t="s">
        <v>196</v>
      </c>
      <c r="I119" s="316" t="s">
        <v>196</v>
      </c>
      <c r="J119" s="260"/>
      <c r="K119" s="261"/>
      <c r="L119" s="262"/>
      <c r="M119" s="262"/>
      <c r="N119" s="262"/>
      <c r="O119" s="262"/>
      <c r="P119" s="262"/>
      <c r="Q119" s="262"/>
      <c r="R119" s="262"/>
      <c r="S119" s="262"/>
      <c r="T119" s="262"/>
      <c r="U119" s="262"/>
      <c r="V119" s="262"/>
      <c r="W119" s="262"/>
      <c r="X119" s="262"/>
      <c r="Y119" s="338"/>
      <c r="Z119" s="338"/>
    </row>
    <row r="120" spans="1:38" s="328" customFormat="1" ht="20.25" hidden="1" customHeight="1">
      <c r="A120" s="314" t="s">
        <v>196</v>
      </c>
      <c r="B120" s="315" t="s">
        <v>196</v>
      </c>
      <c r="C120" s="315" t="s">
        <v>196</v>
      </c>
      <c r="D120" s="315" t="s">
        <v>196</v>
      </c>
      <c r="E120" s="315" t="s">
        <v>196</v>
      </c>
      <c r="F120" s="315" t="s">
        <v>196</v>
      </c>
      <c r="G120" s="315" t="s">
        <v>134</v>
      </c>
      <c r="H120" s="315" t="s">
        <v>132</v>
      </c>
      <c r="I120" s="316" t="s">
        <v>132</v>
      </c>
      <c r="J120" s="260"/>
      <c r="K120" s="261"/>
      <c r="L120" s="262"/>
      <c r="M120" s="262"/>
      <c r="N120" s="262"/>
      <c r="O120" s="262"/>
      <c r="P120" s="262"/>
      <c r="Q120" s="262"/>
      <c r="R120" s="262"/>
      <c r="S120" s="262"/>
      <c r="T120" s="262"/>
      <c r="U120" s="262"/>
      <c r="V120" s="262"/>
      <c r="W120" s="262"/>
      <c r="X120" s="262"/>
      <c r="Y120" s="338"/>
      <c r="Z120" s="338"/>
    </row>
    <row r="121" spans="1:38" s="328" customFormat="1" ht="20.25" hidden="1" customHeight="1">
      <c r="A121" s="314" t="s">
        <v>196</v>
      </c>
      <c r="B121" s="315" t="s">
        <v>196</v>
      </c>
      <c r="C121" s="315" t="s">
        <v>196</v>
      </c>
      <c r="D121" s="315" t="s">
        <v>196</v>
      </c>
      <c r="E121" s="315" t="s">
        <v>196</v>
      </c>
      <c r="F121" s="315" t="s">
        <v>196</v>
      </c>
      <c r="G121" s="315" t="s">
        <v>132</v>
      </c>
      <c r="H121" s="315" t="s">
        <v>132</v>
      </c>
      <c r="I121" s="316" t="s">
        <v>132</v>
      </c>
      <c r="J121" s="150"/>
      <c r="K121" s="318" t="s">
        <v>647</v>
      </c>
      <c r="L121" s="211"/>
      <c r="M121" s="211"/>
      <c r="N121" s="211"/>
      <c r="O121" s="211"/>
      <c r="P121" s="211"/>
      <c r="Q121" s="211"/>
      <c r="R121" s="211"/>
      <c r="S121" s="211"/>
      <c r="T121" s="211"/>
      <c r="U121" s="211"/>
    </row>
    <row r="122" spans="1:38" ht="18.75" hidden="1" customHeight="1">
      <c r="A122" s="314" t="s">
        <v>196</v>
      </c>
      <c r="B122" s="315" t="s">
        <v>196</v>
      </c>
      <c r="C122" s="315" t="s">
        <v>196</v>
      </c>
      <c r="D122" s="315" t="s">
        <v>196</v>
      </c>
      <c r="E122" s="315" t="s">
        <v>196</v>
      </c>
      <c r="F122" s="315" t="s">
        <v>196</v>
      </c>
      <c r="G122" s="315" t="s">
        <v>132</v>
      </c>
      <c r="H122" s="315" t="s">
        <v>132</v>
      </c>
      <c r="I122" s="316" t="s">
        <v>132</v>
      </c>
      <c r="J122" s="136"/>
      <c r="K122" s="293"/>
      <c r="L122" s="293"/>
      <c r="M122" s="137"/>
      <c r="N122" s="137"/>
      <c r="O122" s="137"/>
      <c r="P122" s="355"/>
      <c r="Q122" s="355"/>
      <c r="R122" s="355"/>
      <c r="S122" s="355"/>
      <c r="T122" s="355"/>
      <c r="U122" s="137"/>
    </row>
    <row r="123" spans="1:38" ht="31.5" hidden="1" customHeight="1">
      <c r="A123" s="314" t="s">
        <v>196</v>
      </c>
      <c r="B123" s="315" t="s">
        <v>196</v>
      </c>
      <c r="C123" s="315" t="s">
        <v>196</v>
      </c>
      <c r="D123" s="315" t="s">
        <v>196</v>
      </c>
      <c r="E123" s="315" t="s">
        <v>196</v>
      </c>
      <c r="F123" s="315" t="s">
        <v>196</v>
      </c>
      <c r="G123" s="315" t="s">
        <v>132</v>
      </c>
      <c r="H123" s="315" t="s">
        <v>132</v>
      </c>
      <c r="I123" s="316" t="s">
        <v>132</v>
      </c>
      <c r="J123" s="319"/>
      <c r="K123" s="1343" t="s">
        <v>648</v>
      </c>
      <c r="L123" s="1343"/>
      <c r="M123" s="1343"/>
      <c r="N123" s="1343"/>
      <c r="O123" s="1343"/>
      <c r="P123" s="1343"/>
      <c r="Q123" s="320"/>
      <c r="R123" s="320"/>
      <c r="S123" s="320"/>
      <c r="T123" s="137"/>
      <c r="U123" s="137"/>
    </row>
    <row r="124" spans="1:38" ht="20.25" hidden="1" customHeight="1">
      <c r="A124" s="314" t="s">
        <v>196</v>
      </c>
      <c r="B124" s="315" t="s">
        <v>196</v>
      </c>
      <c r="C124" s="315" t="s">
        <v>196</v>
      </c>
      <c r="D124" s="315" t="s">
        <v>196</v>
      </c>
      <c r="E124" s="315" t="s">
        <v>196</v>
      </c>
      <c r="F124" s="315" t="s">
        <v>196</v>
      </c>
      <c r="G124" s="315" t="s">
        <v>132</v>
      </c>
      <c r="H124" s="315" t="s">
        <v>132</v>
      </c>
      <c r="I124" s="316" t="s">
        <v>132</v>
      </c>
      <c r="J124" s="319"/>
      <c r="K124" s="158" t="s">
        <v>551</v>
      </c>
      <c r="L124" s="320"/>
      <c r="M124" s="320"/>
      <c r="N124" s="320"/>
      <c r="O124" s="320"/>
      <c r="P124" s="320"/>
      <c r="Q124" s="320"/>
      <c r="R124" s="320"/>
      <c r="S124" s="320"/>
      <c r="T124" s="320"/>
      <c r="U124" s="137"/>
    </row>
    <row r="125" spans="1:38" ht="20.25" hidden="1" customHeight="1">
      <c r="A125" s="314" t="s">
        <v>196</v>
      </c>
      <c r="B125" s="315" t="s">
        <v>196</v>
      </c>
      <c r="C125" s="315" t="s">
        <v>196</v>
      </c>
      <c r="D125" s="315" t="s">
        <v>196</v>
      </c>
      <c r="E125" s="315" t="s">
        <v>196</v>
      </c>
      <c r="F125" s="315" t="s">
        <v>196</v>
      </c>
      <c r="G125" s="315" t="s">
        <v>132</v>
      </c>
      <c r="H125" s="315" t="s">
        <v>132</v>
      </c>
      <c r="I125" s="316" t="s">
        <v>132</v>
      </c>
      <c r="J125" s="319"/>
      <c r="K125" s="158" t="s">
        <v>649</v>
      </c>
      <c r="L125" s="320"/>
      <c r="M125" s="320"/>
      <c r="N125" s="320"/>
      <c r="O125" s="320"/>
      <c r="P125" s="320"/>
      <c r="Q125" s="320"/>
      <c r="R125" s="320"/>
      <c r="S125" s="320"/>
      <c r="T125" s="320"/>
      <c r="U125" s="137"/>
    </row>
    <row r="126" spans="1:38" ht="20.25" hidden="1" customHeight="1">
      <c r="A126" s="314" t="s">
        <v>196</v>
      </c>
      <c r="B126" s="315" t="s">
        <v>196</v>
      </c>
      <c r="C126" s="315" t="s">
        <v>196</v>
      </c>
      <c r="D126" s="315" t="s">
        <v>196</v>
      </c>
      <c r="E126" s="315" t="s">
        <v>196</v>
      </c>
      <c r="F126" s="315" t="s">
        <v>196</v>
      </c>
      <c r="G126" s="315" t="s">
        <v>132</v>
      </c>
      <c r="H126" s="315" t="s">
        <v>132</v>
      </c>
      <c r="I126" s="316" t="s">
        <v>132</v>
      </c>
      <c r="J126" s="317"/>
      <c r="K126" s="158" t="s">
        <v>650</v>
      </c>
      <c r="L126" s="317"/>
      <c r="M126" s="317"/>
      <c r="N126" s="317"/>
      <c r="O126" s="317"/>
      <c r="P126" s="317"/>
      <c r="Q126" s="317"/>
      <c r="R126" s="317"/>
      <c r="S126" s="317"/>
      <c r="T126" s="317"/>
      <c r="U126" s="137"/>
    </row>
    <row r="127" spans="1:38" s="135" customFormat="1" ht="20.25" hidden="1" customHeight="1">
      <c r="A127" s="326" t="s">
        <v>196</v>
      </c>
      <c r="B127" s="321" t="s">
        <v>196</v>
      </c>
      <c r="C127" s="321" t="s">
        <v>196</v>
      </c>
      <c r="D127" s="321" t="s">
        <v>196</v>
      </c>
      <c r="E127" s="321" t="s">
        <v>196</v>
      </c>
      <c r="F127" s="321" t="s">
        <v>196</v>
      </c>
      <c r="G127" s="321" t="s">
        <v>195</v>
      </c>
      <c r="H127" s="321" t="s">
        <v>195</v>
      </c>
      <c r="I127" s="321" t="s">
        <v>195</v>
      </c>
      <c r="J127" s="327"/>
      <c r="K127" s="324" t="s">
        <v>651</v>
      </c>
      <c r="L127" s="327"/>
      <c r="M127" s="327"/>
      <c r="N127" s="327"/>
      <c r="O127" s="327"/>
      <c r="P127" s="327"/>
      <c r="Q127" s="327"/>
      <c r="R127" s="327"/>
      <c r="S127" s="327"/>
      <c r="T127" s="327"/>
    </row>
    <row r="128" spans="1:38" s="135" customFormat="1" ht="20.25" hidden="1" customHeight="1">
      <c r="A128" s="326" t="s">
        <v>196</v>
      </c>
      <c r="B128" s="321" t="s">
        <v>196</v>
      </c>
      <c r="C128" s="321" t="s">
        <v>196</v>
      </c>
      <c r="D128" s="321" t="s">
        <v>196</v>
      </c>
      <c r="E128" s="321" t="s">
        <v>196</v>
      </c>
      <c r="F128" s="321" t="s">
        <v>196</v>
      </c>
      <c r="G128" s="321" t="s">
        <v>195</v>
      </c>
      <c r="H128" s="321" t="s">
        <v>195</v>
      </c>
      <c r="I128" s="321" t="s">
        <v>195</v>
      </c>
      <c r="J128" s="327"/>
      <c r="K128" s="324" t="s">
        <v>652</v>
      </c>
      <c r="L128" s="327"/>
      <c r="M128" s="327"/>
      <c r="N128" s="327"/>
      <c r="O128" s="327"/>
      <c r="P128" s="327"/>
      <c r="Q128" s="327"/>
      <c r="R128" s="327"/>
      <c r="S128" s="327"/>
      <c r="T128" s="327"/>
    </row>
    <row r="129" spans="1:21" s="135" customFormat="1" ht="20.25" hidden="1" customHeight="1">
      <c r="A129" s="326" t="s">
        <v>196</v>
      </c>
      <c r="B129" s="321" t="s">
        <v>196</v>
      </c>
      <c r="C129" s="321" t="s">
        <v>196</v>
      </c>
      <c r="D129" s="321" t="s">
        <v>196</v>
      </c>
      <c r="E129" s="321" t="s">
        <v>196</v>
      </c>
      <c r="F129" s="321" t="s">
        <v>196</v>
      </c>
      <c r="G129" s="321" t="s">
        <v>195</v>
      </c>
      <c r="H129" s="321" t="s">
        <v>195</v>
      </c>
      <c r="I129" s="321" t="s">
        <v>195</v>
      </c>
      <c r="J129" s="327"/>
      <c r="K129" s="324" t="s">
        <v>653</v>
      </c>
      <c r="L129" s="327"/>
      <c r="M129" s="327"/>
      <c r="N129" s="327"/>
      <c r="O129" s="327"/>
      <c r="P129" s="327"/>
      <c r="Q129" s="327"/>
      <c r="R129" s="327"/>
      <c r="S129" s="327"/>
      <c r="T129" s="327"/>
    </row>
    <row r="130" spans="1:21" ht="50.25" hidden="1" customHeight="1">
      <c r="A130" s="314" t="s">
        <v>196</v>
      </c>
      <c r="B130" s="315" t="s">
        <v>196</v>
      </c>
      <c r="C130" s="315" t="s">
        <v>196</v>
      </c>
      <c r="D130" s="315" t="s">
        <v>196</v>
      </c>
      <c r="E130" s="315" t="s">
        <v>196</v>
      </c>
      <c r="F130" s="315" t="s">
        <v>196</v>
      </c>
      <c r="G130" s="315" t="s">
        <v>134</v>
      </c>
      <c r="H130" s="315" t="s">
        <v>134</v>
      </c>
      <c r="I130" s="316" t="s">
        <v>134</v>
      </c>
      <c r="J130" s="317"/>
      <c r="K130" s="1340" t="s">
        <v>654</v>
      </c>
      <c r="L130" s="1340"/>
      <c r="M130" s="1340"/>
      <c r="N130" s="1340"/>
      <c r="O130" s="1340"/>
      <c r="P130" s="1340"/>
      <c r="Q130" s="1340"/>
      <c r="R130" s="1340"/>
      <c r="S130" s="1340"/>
      <c r="T130" s="1340"/>
      <c r="U130" s="137"/>
    </row>
    <row r="131" spans="1:21" ht="21" hidden="1" customHeight="1">
      <c r="A131" s="314" t="s">
        <v>196</v>
      </c>
      <c r="B131" s="315" t="s">
        <v>196</v>
      </c>
      <c r="C131" s="315" t="s">
        <v>196</v>
      </c>
      <c r="D131" s="315" t="s">
        <v>196</v>
      </c>
      <c r="E131" s="315" t="s">
        <v>196</v>
      </c>
      <c r="F131" s="315" t="s">
        <v>196</v>
      </c>
      <c r="G131" s="315" t="s">
        <v>134</v>
      </c>
      <c r="H131" s="315" t="s">
        <v>195</v>
      </c>
      <c r="I131" s="316" t="s">
        <v>134</v>
      </c>
      <c r="J131" s="317"/>
      <c r="K131" s="1340" t="s">
        <v>562</v>
      </c>
      <c r="L131" s="1340"/>
      <c r="M131" s="1340"/>
      <c r="N131" s="1340"/>
      <c r="O131" s="1340"/>
      <c r="P131" s="1340"/>
      <c r="Q131" s="137"/>
      <c r="R131" s="137"/>
      <c r="S131" s="137"/>
      <c r="T131" s="137"/>
      <c r="U131" s="137"/>
    </row>
    <row r="132" spans="1:21" s="135" customFormat="1" ht="20.25" hidden="1" customHeight="1">
      <c r="A132" s="326" t="s">
        <v>196</v>
      </c>
      <c r="B132" s="321" t="s">
        <v>196</v>
      </c>
      <c r="C132" s="321" t="s">
        <v>196</v>
      </c>
      <c r="D132" s="321" t="s">
        <v>196</v>
      </c>
      <c r="E132" s="321" t="s">
        <v>196</v>
      </c>
      <c r="F132" s="321" t="s">
        <v>196</v>
      </c>
      <c r="G132" s="321" t="s">
        <v>195</v>
      </c>
      <c r="H132" s="321" t="s">
        <v>195</v>
      </c>
      <c r="I132" s="321" t="s">
        <v>195</v>
      </c>
      <c r="J132" s="327"/>
      <c r="K132" s="324" t="s">
        <v>655</v>
      </c>
      <c r="L132" s="327"/>
      <c r="M132" s="327"/>
      <c r="N132" s="327"/>
      <c r="O132" s="327"/>
      <c r="P132" s="327"/>
      <c r="Q132" s="327"/>
      <c r="R132" s="327"/>
      <c r="S132" s="327"/>
      <c r="T132" s="327"/>
    </row>
    <row r="133" spans="1:21" ht="20.25" hidden="1" customHeight="1">
      <c r="A133" s="314" t="s">
        <v>196</v>
      </c>
      <c r="B133" s="315" t="s">
        <v>196</v>
      </c>
      <c r="C133" s="315" t="s">
        <v>196</v>
      </c>
      <c r="D133" s="315" t="s">
        <v>196</v>
      </c>
      <c r="E133" s="315" t="s">
        <v>196</v>
      </c>
      <c r="F133" s="315" t="s">
        <v>196</v>
      </c>
      <c r="G133" s="315" t="s">
        <v>134</v>
      </c>
      <c r="H133" s="315" t="s">
        <v>134</v>
      </c>
      <c r="I133" s="315" t="s">
        <v>134</v>
      </c>
      <c r="J133" s="317"/>
      <c r="K133" s="158" t="s">
        <v>656</v>
      </c>
      <c r="L133" s="317"/>
      <c r="M133" s="317"/>
      <c r="N133" s="317"/>
      <c r="O133" s="317"/>
      <c r="P133" s="317"/>
      <c r="Q133" s="317"/>
      <c r="R133" s="317"/>
      <c r="S133" s="317"/>
      <c r="T133" s="317"/>
      <c r="U133" s="137"/>
    </row>
    <row r="134" spans="1:21" ht="20.25" hidden="1" customHeight="1">
      <c r="A134" s="314" t="s">
        <v>196</v>
      </c>
      <c r="B134" s="315" t="s">
        <v>196</v>
      </c>
      <c r="C134" s="315" t="s">
        <v>196</v>
      </c>
      <c r="D134" s="315" t="s">
        <v>196</v>
      </c>
      <c r="E134" s="315" t="s">
        <v>196</v>
      </c>
      <c r="F134" s="315" t="s">
        <v>196</v>
      </c>
      <c r="G134" s="315" t="s">
        <v>134</v>
      </c>
      <c r="H134" s="315" t="s">
        <v>134</v>
      </c>
      <c r="I134" s="315" t="s">
        <v>134</v>
      </c>
      <c r="J134" s="317"/>
      <c r="K134" s="158" t="s">
        <v>657</v>
      </c>
      <c r="L134" s="317"/>
      <c r="M134" s="317"/>
      <c r="N134" s="317"/>
      <c r="O134" s="317"/>
      <c r="P134" s="317"/>
      <c r="Q134" s="317"/>
      <c r="R134" s="317"/>
      <c r="S134" s="317"/>
      <c r="T134" s="317"/>
      <c r="U134" s="137"/>
    </row>
    <row r="135" spans="1:21" s="135" customFormat="1" ht="20.25" hidden="1" customHeight="1">
      <c r="A135" s="326" t="s">
        <v>196</v>
      </c>
      <c r="B135" s="321" t="s">
        <v>196</v>
      </c>
      <c r="C135" s="321" t="s">
        <v>196</v>
      </c>
      <c r="D135" s="321" t="s">
        <v>196</v>
      </c>
      <c r="E135" s="321" t="s">
        <v>196</v>
      </c>
      <c r="F135" s="321" t="s">
        <v>196</v>
      </c>
      <c r="G135" s="321" t="s">
        <v>195</v>
      </c>
      <c r="H135" s="321" t="s">
        <v>195</v>
      </c>
      <c r="I135" s="321" t="s">
        <v>195</v>
      </c>
      <c r="J135" s="327"/>
      <c r="K135" s="324" t="s">
        <v>658</v>
      </c>
      <c r="L135" s="327"/>
      <c r="M135" s="327"/>
      <c r="N135" s="327"/>
      <c r="O135" s="327"/>
      <c r="P135" s="327"/>
      <c r="Q135" s="327"/>
      <c r="R135" s="327"/>
      <c r="S135" s="327"/>
      <c r="T135" s="327"/>
    </row>
    <row r="136" spans="1:21" s="135" customFormat="1" ht="20.25" hidden="1" customHeight="1">
      <c r="A136" s="326" t="s">
        <v>196</v>
      </c>
      <c r="B136" s="321" t="s">
        <v>196</v>
      </c>
      <c r="C136" s="321" t="s">
        <v>196</v>
      </c>
      <c r="D136" s="321" t="s">
        <v>196</v>
      </c>
      <c r="E136" s="321" t="s">
        <v>196</v>
      </c>
      <c r="F136" s="321" t="s">
        <v>196</v>
      </c>
      <c r="G136" s="321" t="s">
        <v>195</v>
      </c>
      <c r="H136" s="321" t="s">
        <v>195</v>
      </c>
      <c r="I136" s="321" t="s">
        <v>195</v>
      </c>
      <c r="J136" s="327"/>
      <c r="K136" s="324" t="s">
        <v>659</v>
      </c>
      <c r="L136" s="327"/>
      <c r="M136" s="327"/>
      <c r="N136" s="327"/>
      <c r="O136" s="327"/>
      <c r="P136" s="327"/>
      <c r="Q136" s="327"/>
      <c r="R136" s="327"/>
      <c r="S136" s="327"/>
      <c r="T136" s="327"/>
    </row>
    <row r="137" spans="1:21" s="135" customFormat="1" ht="20.25" hidden="1" customHeight="1">
      <c r="A137" s="326" t="s">
        <v>196</v>
      </c>
      <c r="B137" s="321" t="s">
        <v>196</v>
      </c>
      <c r="C137" s="321" t="s">
        <v>196</v>
      </c>
      <c r="D137" s="321" t="s">
        <v>196</v>
      </c>
      <c r="E137" s="321" t="s">
        <v>196</v>
      </c>
      <c r="F137" s="321" t="s">
        <v>196</v>
      </c>
      <c r="G137" s="321" t="s">
        <v>195</v>
      </c>
      <c r="H137" s="321" t="s">
        <v>195</v>
      </c>
      <c r="I137" s="321" t="s">
        <v>195</v>
      </c>
      <c r="J137" s="327"/>
      <c r="K137" s="324" t="s">
        <v>660</v>
      </c>
      <c r="L137" s="327"/>
      <c r="M137" s="327"/>
      <c r="N137" s="327"/>
      <c r="O137" s="327"/>
      <c r="P137" s="327"/>
      <c r="Q137" s="327"/>
      <c r="R137" s="327"/>
      <c r="S137" s="327"/>
      <c r="T137" s="327"/>
    </row>
    <row r="138" spans="1:21" s="135" customFormat="1" ht="20.25" hidden="1" customHeight="1">
      <c r="A138" s="326" t="s">
        <v>196</v>
      </c>
      <c r="B138" s="321" t="s">
        <v>196</v>
      </c>
      <c r="C138" s="321" t="s">
        <v>196</v>
      </c>
      <c r="D138" s="321" t="s">
        <v>196</v>
      </c>
      <c r="E138" s="321" t="s">
        <v>196</v>
      </c>
      <c r="F138" s="321" t="s">
        <v>196</v>
      </c>
      <c r="G138" s="321" t="s">
        <v>195</v>
      </c>
      <c r="H138" s="321" t="s">
        <v>195</v>
      </c>
      <c r="I138" s="321" t="s">
        <v>195</v>
      </c>
      <c r="J138" s="327"/>
      <c r="K138" s="324" t="s">
        <v>661</v>
      </c>
      <c r="L138" s="327"/>
      <c r="M138" s="327"/>
      <c r="N138" s="327"/>
      <c r="O138" s="327"/>
      <c r="P138" s="327"/>
      <c r="Q138" s="327"/>
      <c r="R138" s="327"/>
      <c r="S138" s="327"/>
      <c r="T138" s="327"/>
    </row>
    <row r="139" spans="1:21" s="135" customFormat="1" ht="45" hidden="1" customHeight="1">
      <c r="A139" s="326" t="s">
        <v>196</v>
      </c>
      <c r="B139" s="321" t="s">
        <v>196</v>
      </c>
      <c r="C139" s="321" t="s">
        <v>196</v>
      </c>
      <c r="D139" s="321" t="s">
        <v>196</v>
      </c>
      <c r="E139" s="321" t="s">
        <v>196</v>
      </c>
      <c r="F139" s="321" t="s">
        <v>196</v>
      </c>
      <c r="G139" s="321" t="s">
        <v>195</v>
      </c>
      <c r="H139" s="321" t="s">
        <v>195</v>
      </c>
      <c r="I139" s="321" t="s">
        <v>195</v>
      </c>
      <c r="J139" s="327"/>
      <c r="K139" s="1339" t="s">
        <v>662</v>
      </c>
      <c r="L139" s="1339"/>
      <c r="M139" s="1339"/>
      <c r="N139" s="1339"/>
      <c r="O139" s="1339"/>
      <c r="P139" s="1339"/>
      <c r="Q139" s="1339"/>
      <c r="R139" s="1339"/>
      <c r="S139" s="327"/>
      <c r="T139" s="327"/>
    </row>
    <row r="140" spans="1:21" ht="20.25" hidden="1" customHeight="1">
      <c r="A140" s="314" t="s">
        <v>196</v>
      </c>
      <c r="B140" s="315" t="s">
        <v>196</v>
      </c>
      <c r="C140" s="315" t="s">
        <v>196</v>
      </c>
      <c r="D140" s="315" t="s">
        <v>196</v>
      </c>
      <c r="E140" s="315" t="s">
        <v>196</v>
      </c>
      <c r="F140" s="315" t="s">
        <v>196</v>
      </c>
      <c r="G140" s="315" t="s">
        <v>195</v>
      </c>
      <c r="H140" s="315" t="s">
        <v>195</v>
      </c>
      <c r="I140" s="316" t="s">
        <v>134</v>
      </c>
      <c r="J140" s="317"/>
      <c r="K140" s="158" t="s">
        <v>663</v>
      </c>
      <c r="L140" s="317"/>
      <c r="M140" s="317"/>
      <c r="N140" s="317"/>
      <c r="O140" s="158"/>
      <c r="P140" s="158"/>
      <c r="Q140" s="317"/>
      <c r="R140" s="317"/>
      <c r="S140" s="317"/>
      <c r="T140" s="317"/>
      <c r="U140" s="137"/>
    </row>
    <row r="141" spans="1:21" s="331" customFormat="1" ht="19.5" hidden="1" customHeight="1">
      <c r="A141" s="314" t="s">
        <v>196</v>
      </c>
      <c r="B141" s="315" t="s">
        <v>196</v>
      </c>
      <c r="C141" s="315" t="s">
        <v>196</v>
      </c>
      <c r="D141" s="315" t="s">
        <v>196</v>
      </c>
      <c r="E141" s="315" t="s">
        <v>196</v>
      </c>
      <c r="F141" s="315" t="s">
        <v>196</v>
      </c>
      <c r="G141" s="315" t="s">
        <v>195</v>
      </c>
      <c r="H141" s="315" t="s">
        <v>134</v>
      </c>
      <c r="I141" s="316" t="s">
        <v>195</v>
      </c>
      <c r="J141" s="329"/>
      <c r="K141" s="158" t="s">
        <v>664</v>
      </c>
      <c r="L141" s="330"/>
      <c r="M141" s="330"/>
      <c r="N141" s="330"/>
      <c r="O141" s="330"/>
      <c r="P141" s="330"/>
      <c r="Q141" s="330"/>
      <c r="R141" s="330"/>
      <c r="S141" s="330"/>
      <c r="T141" s="330"/>
      <c r="U141" s="330"/>
    </row>
    <row r="142" spans="1:21" s="331" customFormat="1" ht="19.5" hidden="1" customHeight="1">
      <c r="A142" s="314" t="s">
        <v>196</v>
      </c>
      <c r="B142" s="315" t="s">
        <v>196</v>
      </c>
      <c r="C142" s="315" t="s">
        <v>196</v>
      </c>
      <c r="D142" s="315" t="s">
        <v>196</v>
      </c>
      <c r="E142" s="315" t="s">
        <v>196</v>
      </c>
      <c r="F142" s="315" t="s">
        <v>196</v>
      </c>
      <c r="G142" s="315" t="s">
        <v>195</v>
      </c>
      <c r="H142" s="315" t="s">
        <v>134</v>
      </c>
      <c r="I142" s="316" t="s">
        <v>134</v>
      </c>
      <c r="J142" s="329"/>
      <c r="K142" s="158" t="s">
        <v>665</v>
      </c>
      <c r="L142" s="330"/>
      <c r="M142" s="330"/>
      <c r="N142" s="330"/>
      <c r="O142" s="330"/>
      <c r="P142" s="330"/>
      <c r="Q142" s="330"/>
      <c r="R142" s="330"/>
      <c r="S142" s="330"/>
      <c r="T142" s="330"/>
      <c r="U142" s="330"/>
    </row>
    <row r="143" spans="1:21" s="331" customFormat="1" ht="19.5" hidden="1" customHeight="1">
      <c r="A143" s="314" t="s">
        <v>196</v>
      </c>
      <c r="B143" s="315" t="s">
        <v>196</v>
      </c>
      <c r="C143" s="315" t="s">
        <v>196</v>
      </c>
      <c r="D143" s="315" t="s">
        <v>196</v>
      </c>
      <c r="E143" s="315" t="s">
        <v>196</v>
      </c>
      <c r="F143" s="315" t="s">
        <v>196</v>
      </c>
      <c r="G143" s="315" t="s">
        <v>195</v>
      </c>
      <c r="H143" s="315" t="s">
        <v>134</v>
      </c>
      <c r="I143" s="316" t="s">
        <v>134</v>
      </c>
      <c r="J143" s="329"/>
      <c r="K143" s="158" t="s">
        <v>666</v>
      </c>
      <c r="L143" s="330"/>
      <c r="M143" s="330"/>
      <c r="N143" s="330"/>
      <c r="O143" s="330"/>
      <c r="P143" s="330"/>
      <c r="Q143" s="330"/>
      <c r="R143" s="330"/>
      <c r="S143" s="330"/>
      <c r="T143" s="211"/>
      <c r="U143" s="330"/>
    </row>
    <row r="144" spans="1:21" s="331" customFormat="1" ht="19.5" hidden="1" customHeight="1">
      <c r="A144" s="314" t="s">
        <v>196</v>
      </c>
      <c r="B144" s="315" t="s">
        <v>196</v>
      </c>
      <c r="C144" s="315" t="s">
        <v>196</v>
      </c>
      <c r="D144" s="315" t="s">
        <v>196</v>
      </c>
      <c r="E144" s="315" t="s">
        <v>196</v>
      </c>
      <c r="F144" s="315" t="s">
        <v>196</v>
      </c>
      <c r="G144" s="315" t="s">
        <v>134</v>
      </c>
      <c r="H144" s="315" t="s">
        <v>195</v>
      </c>
      <c r="I144" s="316" t="s">
        <v>195</v>
      </c>
      <c r="J144" s="329"/>
      <c r="K144" s="158" t="s">
        <v>667</v>
      </c>
      <c r="L144" s="330"/>
      <c r="M144" s="330"/>
      <c r="N144" s="330"/>
      <c r="O144" s="330"/>
      <c r="P144" s="330"/>
      <c r="Q144" s="330"/>
      <c r="R144" s="330"/>
      <c r="S144" s="330"/>
      <c r="T144" s="211"/>
      <c r="U144" s="330"/>
    </row>
    <row r="145" spans="1:56" s="334" customFormat="1" ht="19.5" hidden="1" customHeight="1">
      <c r="A145" s="326" t="s">
        <v>196</v>
      </c>
      <c r="B145" s="321" t="s">
        <v>196</v>
      </c>
      <c r="C145" s="321" t="s">
        <v>196</v>
      </c>
      <c r="D145" s="321" t="s">
        <v>196</v>
      </c>
      <c r="E145" s="321" t="s">
        <v>196</v>
      </c>
      <c r="F145" s="321" t="s">
        <v>196</v>
      </c>
      <c r="G145" s="321" t="s">
        <v>195</v>
      </c>
      <c r="H145" s="321" t="s">
        <v>195</v>
      </c>
      <c r="I145" s="321" t="s">
        <v>195</v>
      </c>
      <c r="J145" s="332"/>
      <c r="K145" s="324" t="s">
        <v>668</v>
      </c>
      <c r="T145" s="335"/>
    </row>
    <row r="146" spans="1:56" s="331" customFormat="1" ht="19.5" hidden="1" customHeight="1">
      <c r="A146" s="314" t="s">
        <v>196</v>
      </c>
      <c r="B146" s="315" t="s">
        <v>196</v>
      </c>
      <c r="C146" s="315" t="s">
        <v>196</v>
      </c>
      <c r="D146" s="315" t="s">
        <v>196</v>
      </c>
      <c r="E146" s="315" t="s">
        <v>196</v>
      </c>
      <c r="F146" s="315" t="s">
        <v>196</v>
      </c>
      <c r="G146" s="315" t="s">
        <v>134</v>
      </c>
      <c r="H146" s="315" t="s">
        <v>134</v>
      </c>
      <c r="I146" s="315" t="s">
        <v>134</v>
      </c>
      <c r="J146" s="329"/>
      <c r="K146" s="158" t="s">
        <v>669</v>
      </c>
      <c r="L146" s="330"/>
      <c r="M146" s="330"/>
      <c r="N146" s="330"/>
      <c r="O146" s="330"/>
      <c r="P146" s="330"/>
      <c r="Q146" s="330"/>
      <c r="R146" s="330"/>
      <c r="S146" s="330"/>
      <c r="T146" s="330"/>
      <c r="U146" s="330"/>
    </row>
    <row r="147" spans="1:56" s="331" customFormat="1" ht="19.5" hidden="1" customHeight="1">
      <c r="A147" s="314" t="s">
        <v>196</v>
      </c>
      <c r="B147" s="315" t="s">
        <v>196</v>
      </c>
      <c r="C147" s="315" t="s">
        <v>196</v>
      </c>
      <c r="D147" s="315" t="s">
        <v>196</v>
      </c>
      <c r="E147" s="315" t="s">
        <v>196</v>
      </c>
      <c r="F147" s="315" t="s">
        <v>196</v>
      </c>
      <c r="G147" s="315" t="s">
        <v>134</v>
      </c>
      <c r="H147" s="315" t="s">
        <v>195</v>
      </c>
      <c r="I147" s="315" t="s">
        <v>195</v>
      </c>
      <c r="J147" s="329"/>
      <c r="K147" s="158" t="s">
        <v>670</v>
      </c>
      <c r="L147" s="330"/>
      <c r="M147" s="330"/>
      <c r="N147" s="330"/>
      <c r="O147" s="330"/>
      <c r="P147" s="330"/>
      <c r="Q147" s="330"/>
      <c r="R147" s="330"/>
      <c r="S147" s="330"/>
      <c r="T147" s="330"/>
      <c r="U147" s="330"/>
    </row>
    <row r="148" spans="1:56" s="331" customFormat="1" ht="20.25" hidden="1" customHeight="1">
      <c r="A148" s="314" t="s">
        <v>196</v>
      </c>
      <c r="B148" s="315" t="s">
        <v>196</v>
      </c>
      <c r="C148" s="315" t="s">
        <v>196</v>
      </c>
      <c r="D148" s="315" t="s">
        <v>196</v>
      </c>
      <c r="E148" s="315" t="s">
        <v>196</v>
      </c>
      <c r="F148" s="315" t="s">
        <v>196</v>
      </c>
      <c r="G148" s="315" t="s">
        <v>134</v>
      </c>
      <c r="H148" s="315" t="s">
        <v>195</v>
      </c>
      <c r="I148" s="315" t="s">
        <v>195</v>
      </c>
      <c r="J148" s="329"/>
      <c r="K148" s="158" t="s">
        <v>671</v>
      </c>
      <c r="L148" s="330"/>
      <c r="M148" s="330"/>
      <c r="N148" s="330"/>
      <c r="O148" s="330"/>
      <c r="P148" s="330"/>
      <c r="Q148" s="330"/>
      <c r="R148" s="330"/>
      <c r="S148" s="330"/>
      <c r="T148" s="330"/>
      <c r="U148" s="330"/>
    </row>
    <row r="149" spans="1:56" ht="20.25" hidden="1" customHeight="1">
      <c r="A149" s="314" t="s">
        <v>196</v>
      </c>
      <c r="B149" s="315" t="s">
        <v>196</v>
      </c>
      <c r="C149" s="315" t="s">
        <v>196</v>
      </c>
      <c r="D149" s="315" t="s">
        <v>196</v>
      </c>
      <c r="E149" s="315" t="s">
        <v>196</v>
      </c>
      <c r="F149" s="315" t="s">
        <v>196</v>
      </c>
      <c r="G149" s="315" t="s">
        <v>134</v>
      </c>
      <c r="H149" s="315" t="s">
        <v>134</v>
      </c>
      <c r="I149" s="315" t="s">
        <v>134</v>
      </c>
      <c r="J149" s="137"/>
      <c r="K149" s="158" t="s">
        <v>672</v>
      </c>
      <c r="L149" s="317"/>
      <c r="M149" s="317"/>
      <c r="N149" s="317"/>
      <c r="O149" s="317"/>
      <c r="P149" s="317"/>
      <c r="Q149" s="317"/>
      <c r="R149" s="317"/>
      <c r="S149" s="317"/>
      <c r="T149" s="317"/>
      <c r="U149" s="137"/>
    </row>
    <row r="150" spans="1:56" ht="19.5" hidden="1" customHeight="1">
      <c r="A150" s="314" t="s">
        <v>196</v>
      </c>
      <c r="B150" s="315" t="s">
        <v>196</v>
      </c>
      <c r="C150" s="315" t="s">
        <v>196</v>
      </c>
      <c r="D150" s="315" t="s">
        <v>196</v>
      </c>
      <c r="E150" s="315" t="s">
        <v>196</v>
      </c>
      <c r="F150" s="315" t="s">
        <v>196</v>
      </c>
      <c r="G150" s="315" t="s">
        <v>134</v>
      </c>
      <c r="H150" s="315" t="s">
        <v>134</v>
      </c>
      <c r="I150" s="315" t="s">
        <v>134</v>
      </c>
      <c r="J150" s="137"/>
      <c r="K150" s="158" t="s">
        <v>673</v>
      </c>
      <c r="L150" s="317"/>
      <c r="M150" s="317"/>
      <c r="N150" s="317"/>
      <c r="O150" s="317"/>
      <c r="P150" s="317"/>
      <c r="Q150" s="317"/>
      <c r="R150" s="317"/>
      <c r="S150" s="317"/>
      <c r="T150" s="317"/>
      <c r="U150" s="137"/>
    </row>
    <row r="151" spans="1:56" s="342" customFormat="1" ht="20.25" hidden="1" customHeight="1">
      <c r="A151" s="339" t="s">
        <v>196</v>
      </c>
      <c r="B151" s="340" t="s">
        <v>196</v>
      </c>
      <c r="C151" s="340" t="s">
        <v>196</v>
      </c>
      <c r="D151" s="340" t="s">
        <v>196</v>
      </c>
      <c r="E151" s="340" t="s">
        <v>196</v>
      </c>
      <c r="F151" s="340" t="s">
        <v>196</v>
      </c>
      <c r="G151" s="340" t="s">
        <v>195</v>
      </c>
      <c r="H151" s="340" t="s">
        <v>195</v>
      </c>
      <c r="I151" s="341" t="s">
        <v>134</v>
      </c>
      <c r="J151" s="189"/>
      <c r="K151" s="1340" t="s">
        <v>674</v>
      </c>
      <c r="L151" s="1340"/>
      <c r="M151" s="1340"/>
      <c r="N151" s="1340"/>
      <c r="O151" s="1340"/>
      <c r="P151" s="1340"/>
      <c r="Q151" s="189"/>
      <c r="R151" s="189"/>
      <c r="S151" s="189"/>
      <c r="T151" s="189"/>
      <c r="U151" s="189"/>
    </row>
    <row r="152" spans="1:56" s="342" customFormat="1" ht="20.25" hidden="1" customHeight="1">
      <c r="A152" s="339" t="s">
        <v>196</v>
      </c>
      <c r="B152" s="340" t="s">
        <v>196</v>
      </c>
      <c r="C152" s="340" t="s">
        <v>196</v>
      </c>
      <c r="D152" s="340" t="s">
        <v>196</v>
      </c>
      <c r="E152" s="340" t="s">
        <v>196</v>
      </c>
      <c r="F152" s="340" t="s">
        <v>196</v>
      </c>
      <c r="G152" s="340" t="s">
        <v>195</v>
      </c>
      <c r="H152" s="340" t="s">
        <v>134</v>
      </c>
      <c r="I152" s="340" t="s">
        <v>195</v>
      </c>
      <c r="J152" s="189"/>
      <c r="K152" s="158" t="s">
        <v>675</v>
      </c>
      <c r="L152" s="330"/>
      <c r="M152" s="330"/>
      <c r="N152" s="330"/>
      <c r="O152" s="189"/>
      <c r="P152" s="189"/>
      <c r="Q152" s="189"/>
      <c r="R152" s="189"/>
      <c r="S152" s="189"/>
      <c r="T152" s="189"/>
      <c r="U152" s="189"/>
    </row>
    <row r="153" spans="1:56" s="342" customFormat="1" ht="20.25" hidden="1" customHeight="1">
      <c r="A153" s="339" t="s">
        <v>196</v>
      </c>
      <c r="B153" s="340" t="s">
        <v>196</v>
      </c>
      <c r="C153" s="340" t="s">
        <v>196</v>
      </c>
      <c r="D153" s="340" t="s">
        <v>196</v>
      </c>
      <c r="E153" s="340" t="s">
        <v>196</v>
      </c>
      <c r="F153" s="340" t="s">
        <v>196</v>
      </c>
      <c r="G153" s="340" t="s">
        <v>195</v>
      </c>
      <c r="H153" s="340" t="s">
        <v>195</v>
      </c>
      <c r="I153" s="341" t="s">
        <v>134</v>
      </c>
      <c r="J153" s="189"/>
      <c r="K153" s="158" t="s">
        <v>676</v>
      </c>
      <c r="L153" s="330"/>
      <c r="M153" s="330"/>
      <c r="N153" s="330"/>
      <c r="O153" s="189"/>
      <c r="P153" s="189"/>
      <c r="Q153" s="189"/>
      <c r="R153" s="189"/>
      <c r="S153" s="189"/>
      <c r="T153" s="189"/>
      <c r="U153" s="189"/>
    </row>
    <row r="154" spans="1:56" s="342" customFormat="1" ht="20.25" hidden="1" customHeight="1">
      <c r="A154" s="339" t="s">
        <v>196</v>
      </c>
      <c r="B154" s="340" t="s">
        <v>196</v>
      </c>
      <c r="C154" s="340" t="s">
        <v>196</v>
      </c>
      <c r="D154" s="340" t="s">
        <v>196</v>
      </c>
      <c r="E154" s="340" t="s">
        <v>196</v>
      </c>
      <c r="F154" s="340" t="s">
        <v>196</v>
      </c>
      <c r="G154" s="340" t="s">
        <v>195</v>
      </c>
      <c r="H154" s="340" t="s">
        <v>195</v>
      </c>
      <c r="I154" s="341" t="s">
        <v>134</v>
      </c>
      <c r="J154" s="189"/>
      <c r="K154" s="158" t="s">
        <v>677</v>
      </c>
      <c r="L154" s="330"/>
      <c r="M154" s="330"/>
      <c r="N154" s="330"/>
      <c r="O154" s="189"/>
      <c r="P154" s="189"/>
      <c r="Q154" s="189"/>
      <c r="R154" s="189"/>
      <c r="S154" s="189"/>
      <c r="T154" s="189"/>
      <c r="U154" s="189"/>
    </row>
    <row r="155" spans="1:56" s="342" customFormat="1" ht="20.25" hidden="1" customHeight="1">
      <c r="A155" s="339" t="s">
        <v>196</v>
      </c>
      <c r="B155" s="340" t="s">
        <v>196</v>
      </c>
      <c r="C155" s="340" t="s">
        <v>196</v>
      </c>
      <c r="D155" s="340" t="s">
        <v>196</v>
      </c>
      <c r="E155" s="340" t="s">
        <v>196</v>
      </c>
      <c r="F155" s="340" t="s">
        <v>196</v>
      </c>
      <c r="G155" s="340" t="s">
        <v>195</v>
      </c>
      <c r="H155" s="341" t="s">
        <v>134</v>
      </c>
      <c r="I155" s="341" t="s">
        <v>134</v>
      </c>
      <c r="J155" s="189"/>
      <c r="K155" s="158" t="s">
        <v>678</v>
      </c>
      <c r="L155" s="330"/>
      <c r="M155" s="330"/>
      <c r="N155" s="330"/>
      <c r="O155" s="189"/>
      <c r="P155" s="189"/>
      <c r="Q155" s="189"/>
      <c r="R155" s="189"/>
      <c r="S155" s="189"/>
      <c r="T155" s="189"/>
      <c r="U155" s="189"/>
    </row>
    <row r="156" spans="1:56" s="342" customFormat="1" ht="20.25" hidden="1" customHeight="1">
      <c r="A156" s="339" t="s">
        <v>196</v>
      </c>
      <c r="B156" s="340" t="s">
        <v>196</v>
      </c>
      <c r="C156" s="340" t="s">
        <v>196</v>
      </c>
      <c r="D156" s="340" t="s">
        <v>196</v>
      </c>
      <c r="E156" s="340" t="s">
        <v>196</v>
      </c>
      <c r="F156" s="340" t="s">
        <v>196</v>
      </c>
      <c r="G156" s="340" t="s">
        <v>195</v>
      </c>
      <c r="H156" s="340" t="s">
        <v>195</v>
      </c>
      <c r="I156" s="341" t="s">
        <v>134</v>
      </c>
      <c r="J156" s="189"/>
      <c r="K156" s="1340" t="s">
        <v>679</v>
      </c>
      <c r="L156" s="1340"/>
      <c r="M156" s="1340"/>
      <c r="N156" s="1340"/>
      <c r="O156" s="1340"/>
      <c r="P156" s="1340"/>
      <c r="Q156" s="189"/>
      <c r="R156" s="189"/>
      <c r="S156" s="189"/>
      <c r="T156" s="189"/>
      <c r="U156" s="189"/>
    </row>
    <row r="157" spans="1:56" ht="20.25" hidden="1" customHeight="1">
      <c r="A157" s="314" t="s">
        <v>196</v>
      </c>
      <c r="B157" s="315" t="s">
        <v>196</v>
      </c>
      <c r="C157" s="315" t="s">
        <v>196</v>
      </c>
      <c r="D157" s="315" t="s">
        <v>196</v>
      </c>
      <c r="E157" s="315" t="s">
        <v>196</v>
      </c>
      <c r="F157" s="315" t="s">
        <v>196</v>
      </c>
      <c r="G157" s="315" t="s">
        <v>134</v>
      </c>
      <c r="H157" s="315" t="s">
        <v>134</v>
      </c>
      <c r="I157" s="315" t="s">
        <v>134</v>
      </c>
      <c r="J157" s="136"/>
      <c r="K157" s="1340" t="s">
        <v>680</v>
      </c>
      <c r="L157" s="1340"/>
      <c r="M157" s="1340"/>
      <c r="N157" s="1340"/>
      <c r="O157" s="1340"/>
      <c r="P157" s="1340"/>
      <c r="Q157" s="137"/>
      <c r="R157" s="137"/>
      <c r="S157" s="137"/>
      <c r="T157" s="137"/>
      <c r="U157" s="137"/>
    </row>
    <row r="158" spans="1:56" ht="20.25" hidden="1" customHeight="1">
      <c r="A158" s="314" t="s">
        <v>196</v>
      </c>
      <c r="B158" s="315" t="s">
        <v>196</v>
      </c>
      <c r="C158" s="315" t="s">
        <v>196</v>
      </c>
      <c r="D158" s="315" t="s">
        <v>196</v>
      </c>
      <c r="E158" s="315" t="s">
        <v>196</v>
      </c>
      <c r="F158" s="315" t="s">
        <v>196</v>
      </c>
      <c r="G158" s="315" t="s">
        <v>134</v>
      </c>
      <c r="H158" s="315" t="s">
        <v>134</v>
      </c>
      <c r="I158" s="315" t="s">
        <v>134</v>
      </c>
      <c r="J158" s="307"/>
      <c r="K158" s="1346" t="s">
        <v>681</v>
      </c>
      <c r="L158" s="1346"/>
      <c r="M158" s="1346"/>
      <c r="N158" s="1346"/>
      <c r="O158" s="1346"/>
      <c r="P158" s="1346"/>
      <c r="Q158" s="261"/>
      <c r="R158" s="261"/>
      <c r="S158" s="261"/>
      <c r="T158" s="261"/>
      <c r="U158" s="261"/>
      <c r="V158" s="337"/>
      <c r="W158" s="337"/>
      <c r="X158" s="337"/>
      <c r="Y158" s="337"/>
      <c r="Z158" s="337"/>
      <c r="AA158" s="337"/>
      <c r="AB158" s="337"/>
      <c r="AC158" s="337"/>
      <c r="AD158" s="337"/>
      <c r="AE158" s="337"/>
      <c r="AF158" s="337"/>
      <c r="AG158" s="337"/>
      <c r="AH158" s="337"/>
      <c r="AI158" s="337"/>
      <c r="AJ158" s="337"/>
      <c r="AK158" s="337"/>
      <c r="AL158" s="337"/>
      <c r="AM158" s="337"/>
      <c r="AN158" s="337"/>
      <c r="AO158" s="337"/>
    </row>
    <row r="159" spans="1:56" s="346" customFormat="1" ht="20.25" hidden="1" customHeight="1">
      <c r="A159" s="343" t="s">
        <v>196</v>
      </c>
      <c r="B159" s="344" t="s">
        <v>196</v>
      </c>
      <c r="C159" s="344" t="s">
        <v>196</v>
      </c>
      <c r="D159" s="344" t="s">
        <v>196</v>
      </c>
      <c r="E159" s="344" t="s">
        <v>196</v>
      </c>
      <c r="F159" s="344" t="s">
        <v>196</v>
      </c>
      <c r="G159" s="344" t="s">
        <v>196</v>
      </c>
      <c r="H159" s="344" t="s">
        <v>196</v>
      </c>
      <c r="I159" s="344" t="s">
        <v>196</v>
      </c>
      <c r="J159" s="356"/>
      <c r="K159" s="1347" t="s">
        <v>682</v>
      </c>
      <c r="L159" s="1347"/>
      <c r="M159" s="1347"/>
      <c r="N159" s="1347"/>
      <c r="O159" s="1347"/>
      <c r="P159" s="1347"/>
      <c r="Q159" s="1347"/>
      <c r="R159" s="1347"/>
      <c r="S159" s="1347"/>
      <c r="T159" s="1347"/>
      <c r="U159" s="356"/>
      <c r="V159" s="356"/>
      <c r="W159" s="356"/>
      <c r="X159" s="356"/>
      <c r="Y159" s="356"/>
      <c r="Z159" s="356"/>
      <c r="AA159" s="356"/>
      <c r="AB159" s="356"/>
      <c r="AC159" s="356"/>
      <c r="AD159" s="356"/>
      <c r="AE159" s="356"/>
      <c r="AF159" s="356"/>
      <c r="AG159" s="356"/>
      <c r="AH159" s="356"/>
      <c r="AI159" s="356"/>
      <c r="AJ159" s="356"/>
      <c r="AK159" s="356"/>
      <c r="AL159" s="356"/>
      <c r="AM159" s="356"/>
      <c r="AN159" s="356"/>
      <c r="AO159" s="356"/>
      <c r="AP159" s="356"/>
      <c r="AQ159" s="356"/>
      <c r="AR159" s="356"/>
      <c r="AS159" s="356"/>
      <c r="AT159" s="356"/>
      <c r="AU159" s="356"/>
      <c r="AV159" s="356"/>
      <c r="AW159" s="356"/>
      <c r="AX159" s="356"/>
      <c r="AY159" s="356"/>
      <c r="AZ159" s="356"/>
      <c r="BA159" s="356"/>
      <c r="BB159" s="356"/>
      <c r="BC159" s="356"/>
      <c r="BD159" s="356"/>
    </row>
    <row r="160" spans="1:56" s="328" customFormat="1" ht="20.25" hidden="1" customHeight="1">
      <c r="A160" s="314" t="s">
        <v>196</v>
      </c>
      <c r="B160" s="315" t="s">
        <v>196</v>
      </c>
      <c r="C160" s="315" t="s">
        <v>196</v>
      </c>
      <c r="D160" s="315" t="s">
        <v>196</v>
      </c>
      <c r="E160" s="315" t="s">
        <v>196</v>
      </c>
      <c r="F160" s="315" t="s">
        <v>196</v>
      </c>
      <c r="G160" s="315" t="s">
        <v>132</v>
      </c>
      <c r="H160" s="315" t="s">
        <v>132</v>
      </c>
      <c r="I160" s="316" t="s">
        <v>132</v>
      </c>
      <c r="J160" s="150"/>
      <c r="K160" s="158" t="s">
        <v>683</v>
      </c>
      <c r="L160" s="317"/>
      <c r="M160" s="317"/>
      <c r="N160" s="317"/>
      <c r="O160" s="211"/>
      <c r="P160" s="211"/>
      <c r="Q160" s="211"/>
      <c r="R160" s="211"/>
      <c r="S160" s="211"/>
      <c r="T160" s="211"/>
      <c r="U160" s="211"/>
      <c r="V160" s="338"/>
      <c r="W160" s="338"/>
      <c r="X160" s="338"/>
      <c r="Y160" s="338"/>
      <c r="Z160" s="338"/>
      <c r="AA160" s="338"/>
      <c r="AB160" s="338"/>
      <c r="AC160" s="338"/>
      <c r="AD160" s="338"/>
      <c r="AE160" s="338"/>
      <c r="AF160" s="338"/>
      <c r="AG160" s="338"/>
      <c r="AH160" s="338"/>
      <c r="AI160" s="338"/>
      <c r="AJ160" s="338"/>
      <c r="AK160" s="338"/>
      <c r="AL160" s="338"/>
      <c r="AM160" s="338"/>
      <c r="AN160" s="338"/>
      <c r="AO160" s="338"/>
      <c r="AP160" s="338"/>
      <c r="AQ160" s="338"/>
      <c r="AR160" s="338"/>
      <c r="AS160" s="338"/>
      <c r="AT160" s="338"/>
      <c r="AU160" s="338"/>
      <c r="AV160" s="338"/>
      <c r="AW160" s="338"/>
      <c r="AX160" s="338"/>
      <c r="AY160" s="338"/>
      <c r="AZ160" s="338"/>
      <c r="BA160" s="338"/>
      <c r="BB160" s="338"/>
      <c r="BC160" s="338"/>
      <c r="BD160" s="338"/>
    </row>
    <row r="161" spans="1:41" ht="20.25" hidden="1" customHeight="1">
      <c r="A161" s="314" t="s">
        <v>196</v>
      </c>
      <c r="B161" s="315" t="s">
        <v>196</v>
      </c>
      <c r="C161" s="315" t="s">
        <v>196</v>
      </c>
      <c r="D161" s="315" t="s">
        <v>196</v>
      </c>
      <c r="E161" s="315" t="s">
        <v>196</v>
      </c>
      <c r="F161" s="315" t="s">
        <v>196</v>
      </c>
      <c r="G161" s="315" t="s">
        <v>134</v>
      </c>
      <c r="H161" s="315" t="s">
        <v>132</v>
      </c>
      <c r="I161" s="316" t="s">
        <v>132</v>
      </c>
      <c r="J161" s="319"/>
      <c r="K161" s="137"/>
      <c r="L161" s="137"/>
      <c r="M161" s="137"/>
      <c r="N161" s="137"/>
      <c r="O161" s="320"/>
      <c r="P161" s="320"/>
      <c r="Q161" s="320"/>
      <c r="R161" s="320"/>
      <c r="S161" s="320"/>
      <c r="T161" s="320"/>
      <c r="U161" s="137"/>
    </row>
    <row r="162" spans="1:41" ht="20.25" customHeight="1">
      <c r="J162" s="136"/>
      <c r="K162" s="137"/>
      <c r="L162" s="137"/>
      <c r="M162" s="137"/>
      <c r="N162" s="137"/>
      <c r="O162" s="137"/>
      <c r="P162" s="137"/>
      <c r="Q162" s="137"/>
      <c r="R162" s="137"/>
      <c r="S162" s="137"/>
      <c r="T162" s="137"/>
      <c r="U162" s="137"/>
    </row>
    <row r="171" spans="1:41" ht="20.25" customHeight="1">
      <c r="Q171" s="357"/>
    </row>
    <row r="172" spans="1:41" ht="20.25" customHeight="1">
      <c r="Q172" s="357"/>
    </row>
    <row r="173" spans="1:41" ht="20.25" customHeight="1">
      <c r="Q173" s="357"/>
    </row>
    <row r="174" spans="1:41" ht="20.25" customHeight="1">
      <c r="Q174" s="357"/>
    </row>
    <row r="175" spans="1:41" ht="20.25" customHeight="1">
      <c r="Q175" s="357"/>
    </row>
    <row r="176" spans="1:41" ht="20.25" customHeight="1">
      <c r="J176" s="358"/>
      <c r="K176" s="359"/>
      <c r="L176" s="359"/>
      <c r="M176" s="359"/>
      <c r="N176" s="359"/>
      <c r="O176" s="359"/>
      <c r="P176" s="360"/>
      <c r="Q176" s="361"/>
      <c r="R176" s="362"/>
      <c r="S176" s="359"/>
      <c r="T176" s="359"/>
      <c r="U176" s="359"/>
      <c r="V176" s="359"/>
      <c r="W176" s="359"/>
      <c r="X176" s="359"/>
      <c r="Y176" s="359"/>
      <c r="Z176" s="359"/>
      <c r="AA176" s="359"/>
      <c r="AB176" s="359"/>
      <c r="AC176" s="359"/>
      <c r="AD176" s="359"/>
      <c r="AE176" s="359"/>
      <c r="AF176" s="359"/>
      <c r="AG176" s="359"/>
      <c r="AH176" s="359"/>
      <c r="AI176" s="359"/>
      <c r="AJ176" s="359"/>
      <c r="AK176" s="359"/>
      <c r="AL176" s="359"/>
      <c r="AM176" s="359"/>
      <c r="AN176" s="359"/>
      <c r="AO176" s="360"/>
    </row>
    <row r="201" spans="38:41" ht="20.25" customHeight="1">
      <c r="AL201" s="363"/>
      <c r="AO201" s="364"/>
    </row>
    <row r="202" spans="38:41" ht="20.25" customHeight="1">
      <c r="AL202" s="363"/>
      <c r="AO202" s="364"/>
    </row>
    <row r="203" spans="38:41" ht="20.25" customHeight="1">
      <c r="AL203" s="363"/>
      <c r="AO203" s="364"/>
    </row>
    <row r="204" spans="38:41" ht="20.25" customHeight="1">
      <c r="AL204" s="363"/>
      <c r="AO204" s="364"/>
    </row>
    <row r="205" spans="38:41" ht="20.25" customHeight="1">
      <c r="AL205" s="363"/>
      <c r="AO205" s="364"/>
    </row>
    <row r="206" spans="38:41" ht="20.25" customHeight="1">
      <c r="AL206" s="363"/>
      <c r="AO206" s="364"/>
    </row>
    <row r="207" spans="38:41" ht="20.25" customHeight="1">
      <c r="AL207" s="363"/>
      <c r="AO207" s="364"/>
    </row>
    <row r="208" spans="38:41" ht="20.25" customHeight="1">
      <c r="AL208" s="363"/>
      <c r="AO208" s="364"/>
    </row>
    <row r="209" spans="17:41" ht="20.25" customHeight="1">
      <c r="AL209" s="363"/>
      <c r="AO209" s="364"/>
    </row>
    <row r="210" spans="17:41" ht="20.25" customHeight="1">
      <c r="AL210" s="363"/>
      <c r="AO210" s="364"/>
    </row>
    <row r="211" spans="17:41" ht="20.25" customHeight="1">
      <c r="AL211" s="363"/>
      <c r="AO211" s="364"/>
    </row>
    <row r="212" spans="17:41" ht="20.25" customHeight="1">
      <c r="AL212" s="363"/>
      <c r="AO212" s="364"/>
    </row>
    <row r="213" spans="17:41" ht="20.25" customHeight="1">
      <c r="AL213" s="363"/>
      <c r="AO213" s="364"/>
    </row>
    <row r="214" spans="17:41" ht="20.25" customHeight="1">
      <c r="AL214" s="363"/>
      <c r="AO214" s="364"/>
    </row>
    <row r="215" spans="17:41" ht="20.25" customHeight="1">
      <c r="AL215" s="363"/>
      <c r="AO215" s="364"/>
    </row>
    <row r="216" spans="17:41" ht="20.25" customHeight="1">
      <c r="AL216" s="363"/>
      <c r="AO216" s="364"/>
    </row>
    <row r="217" spans="17:41" ht="20.25" customHeight="1">
      <c r="AL217" s="363"/>
      <c r="AO217" s="364"/>
    </row>
    <row r="218" spans="17:41" ht="20.25" customHeight="1">
      <c r="AL218" s="363"/>
      <c r="AO218" s="364"/>
    </row>
    <row r="219" spans="17:41" ht="20.25" customHeight="1">
      <c r="AL219" s="363"/>
      <c r="AO219" s="364"/>
    </row>
    <row r="220" spans="17:41" ht="20.25" customHeight="1">
      <c r="AL220" s="363"/>
      <c r="AO220" s="364"/>
    </row>
    <row r="221" spans="17:41" ht="20.25" customHeight="1">
      <c r="AL221" s="363"/>
      <c r="AO221" s="364"/>
    </row>
    <row r="222" spans="17:41" ht="20.25" customHeight="1">
      <c r="Q222" s="357"/>
      <c r="AL222" s="363"/>
      <c r="AO222" s="364"/>
    </row>
    <row r="223" spans="17:41" ht="20.25" customHeight="1">
      <c r="Q223" s="357"/>
      <c r="AL223" s="363"/>
      <c r="AO223" s="364"/>
    </row>
    <row r="224" spans="17:41" ht="20.25" customHeight="1">
      <c r="Q224" s="357"/>
      <c r="AL224" s="363"/>
      <c r="AO224" s="364"/>
    </row>
    <row r="225" spans="10:41" ht="20.25" customHeight="1">
      <c r="Q225" s="357"/>
      <c r="AL225" s="363"/>
      <c r="AO225" s="364"/>
    </row>
    <row r="226" spans="10:41" ht="20.25" customHeight="1">
      <c r="Q226" s="357"/>
      <c r="AL226" s="363"/>
      <c r="AO226" s="364"/>
    </row>
    <row r="227" spans="10:41" ht="20.25" customHeight="1">
      <c r="J227" s="358"/>
      <c r="K227" s="359"/>
      <c r="L227" s="359"/>
      <c r="M227" s="359"/>
      <c r="N227" s="359"/>
      <c r="O227" s="359"/>
      <c r="P227" s="360"/>
      <c r="Q227" s="361"/>
      <c r="R227" s="362"/>
      <c r="S227" s="359"/>
      <c r="T227" s="359"/>
      <c r="U227" s="359"/>
      <c r="V227" s="359"/>
      <c r="W227" s="359"/>
      <c r="X227" s="359"/>
      <c r="Y227" s="359"/>
      <c r="Z227" s="359"/>
      <c r="AA227" s="359"/>
      <c r="AB227" s="359"/>
      <c r="AC227" s="359"/>
      <c r="AD227" s="359"/>
      <c r="AE227" s="359"/>
      <c r="AF227" s="359"/>
      <c r="AG227" s="359"/>
      <c r="AH227" s="359"/>
      <c r="AI227" s="359"/>
      <c r="AJ227" s="359"/>
      <c r="AK227" s="360"/>
      <c r="AL227" s="362"/>
      <c r="AM227" s="359"/>
      <c r="AN227" s="359"/>
      <c r="AO227" s="360"/>
    </row>
    <row r="276" spans="10:41" ht="20.25" customHeight="1">
      <c r="J276" s="358"/>
      <c r="K276" s="359"/>
      <c r="L276" s="359"/>
      <c r="M276" s="359"/>
      <c r="N276" s="359"/>
      <c r="O276" s="359"/>
      <c r="P276" s="359"/>
      <c r="Q276" s="359"/>
      <c r="R276" s="359"/>
      <c r="S276" s="359"/>
      <c r="T276" s="359"/>
      <c r="U276" s="359"/>
      <c r="V276" s="359"/>
      <c r="W276" s="359"/>
      <c r="X276" s="359"/>
      <c r="Y276" s="359"/>
      <c r="Z276" s="359"/>
      <c r="AA276" s="359"/>
      <c r="AB276" s="359"/>
      <c r="AC276" s="359"/>
      <c r="AD276" s="359"/>
      <c r="AE276" s="359"/>
      <c r="AF276" s="359"/>
      <c r="AG276" s="359"/>
      <c r="AH276" s="359"/>
      <c r="AI276" s="359"/>
      <c r="AJ276" s="359"/>
      <c r="AK276" s="359"/>
      <c r="AL276" s="359"/>
      <c r="AM276" s="359"/>
      <c r="AN276" s="359"/>
      <c r="AO276" s="359"/>
    </row>
    <row r="303" spans="10:41" ht="20.25" customHeight="1">
      <c r="J303" s="365"/>
      <c r="K303" s="359"/>
      <c r="L303" s="359"/>
      <c r="M303" s="359"/>
      <c r="N303" s="359"/>
      <c r="O303" s="359"/>
      <c r="P303" s="359"/>
      <c r="Q303" s="359"/>
      <c r="R303" s="359"/>
      <c r="S303" s="359"/>
      <c r="T303" s="359"/>
      <c r="U303" s="359"/>
      <c r="V303" s="359"/>
      <c r="W303" s="359"/>
      <c r="X303" s="359"/>
      <c r="Y303" s="359"/>
      <c r="Z303" s="359"/>
      <c r="AA303" s="359"/>
      <c r="AB303" s="359"/>
      <c r="AC303" s="359"/>
      <c r="AD303" s="359"/>
      <c r="AE303" s="359"/>
      <c r="AF303" s="359"/>
      <c r="AG303" s="359"/>
      <c r="AH303" s="359"/>
      <c r="AI303" s="359"/>
      <c r="AJ303" s="359"/>
      <c r="AK303" s="359"/>
      <c r="AL303" s="359"/>
      <c r="AM303" s="359"/>
      <c r="AN303" s="359"/>
      <c r="AO303" s="359"/>
    </row>
    <row r="331" spans="38:41" ht="20.25" customHeight="1">
      <c r="AL331" s="363"/>
      <c r="AO331" s="364"/>
    </row>
    <row r="332" spans="38:41" ht="20.25" customHeight="1">
      <c r="AL332" s="363"/>
      <c r="AO332" s="364"/>
    </row>
    <row r="333" spans="38:41" ht="20.25" customHeight="1">
      <c r="AL333" s="363"/>
      <c r="AO333" s="364"/>
    </row>
    <row r="334" spans="38:41" ht="20.25" customHeight="1">
      <c r="AL334" s="363"/>
      <c r="AO334" s="364"/>
    </row>
    <row r="335" spans="38:41" ht="20.25" customHeight="1">
      <c r="AL335" s="363"/>
      <c r="AO335" s="364"/>
    </row>
    <row r="336" spans="38:41" ht="20.25" customHeight="1">
      <c r="AL336" s="363"/>
      <c r="AO336" s="364"/>
    </row>
    <row r="337" spans="17:41" ht="20.25" customHeight="1">
      <c r="AL337" s="363"/>
      <c r="AO337" s="364"/>
    </row>
    <row r="338" spans="17:41" ht="20.25" customHeight="1">
      <c r="AL338" s="363"/>
      <c r="AO338" s="364"/>
    </row>
    <row r="339" spans="17:41" ht="20.25" customHeight="1">
      <c r="AL339" s="363"/>
      <c r="AO339" s="364"/>
    </row>
    <row r="340" spans="17:41" ht="20.25" customHeight="1">
      <c r="AL340" s="363"/>
      <c r="AO340" s="364"/>
    </row>
    <row r="341" spans="17:41" ht="20.25" customHeight="1">
      <c r="AL341" s="363"/>
      <c r="AO341" s="364"/>
    </row>
    <row r="342" spans="17:41" ht="20.25" customHeight="1">
      <c r="AL342" s="363"/>
      <c r="AO342" s="364"/>
    </row>
    <row r="343" spans="17:41" ht="20.25" customHeight="1">
      <c r="AL343" s="363"/>
      <c r="AO343" s="364"/>
    </row>
    <row r="344" spans="17:41" ht="20.25" customHeight="1">
      <c r="AL344" s="363"/>
      <c r="AO344" s="364"/>
    </row>
    <row r="345" spans="17:41" ht="20.25" customHeight="1">
      <c r="AL345" s="363"/>
      <c r="AO345" s="364"/>
    </row>
    <row r="346" spans="17:41" ht="20.25" customHeight="1">
      <c r="AL346" s="363"/>
      <c r="AO346" s="364"/>
    </row>
    <row r="347" spans="17:41" ht="20.25" customHeight="1">
      <c r="AL347" s="363"/>
      <c r="AO347" s="364"/>
    </row>
    <row r="348" spans="17:41" ht="20.25" customHeight="1">
      <c r="Q348" s="357"/>
      <c r="AL348" s="363"/>
      <c r="AO348" s="364"/>
    </row>
    <row r="349" spans="17:41" ht="20.25" customHeight="1">
      <c r="Q349" s="357"/>
      <c r="AL349" s="363"/>
      <c r="AO349" s="364"/>
    </row>
    <row r="350" spans="17:41" ht="20.25" customHeight="1">
      <c r="Q350" s="357"/>
      <c r="AL350" s="363"/>
      <c r="AO350" s="364"/>
    </row>
    <row r="351" spans="17:41" ht="20.25" customHeight="1">
      <c r="Q351" s="357"/>
      <c r="AL351" s="363"/>
      <c r="AO351" s="364"/>
    </row>
    <row r="352" spans="17:41" ht="20.25" customHeight="1">
      <c r="Q352" s="357"/>
      <c r="AL352" s="363"/>
      <c r="AO352" s="364"/>
    </row>
    <row r="353" spans="10:41" ht="20.25" customHeight="1">
      <c r="J353" s="358"/>
      <c r="K353" s="359"/>
      <c r="L353" s="359"/>
      <c r="M353" s="359"/>
      <c r="N353" s="359"/>
      <c r="O353" s="359"/>
      <c r="P353" s="360"/>
      <c r="Q353" s="361"/>
      <c r="R353" s="362"/>
      <c r="S353" s="359"/>
      <c r="T353" s="359"/>
      <c r="U353" s="359"/>
      <c r="V353" s="359"/>
      <c r="W353" s="359"/>
      <c r="X353" s="359"/>
      <c r="Y353" s="359"/>
      <c r="Z353" s="359"/>
      <c r="AA353" s="359"/>
      <c r="AB353" s="359"/>
      <c r="AC353" s="359"/>
      <c r="AD353" s="359"/>
      <c r="AE353" s="359"/>
      <c r="AF353" s="359"/>
      <c r="AG353" s="359"/>
      <c r="AH353" s="359"/>
      <c r="AI353" s="359"/>
      <c r="AJ353" s="359"/>
      <c r="AK353" s="360"/>
      <c r="AL353" s="362"/>
      <c r="AM353" s="359"/>
      <c r="AN353" s="359"/>
      <c r="AO353" s="360"/>
    </row>
    <row r="377" spans="10:41" ht="20.25" customHeight="1">
      <c r="J377" s="365"/>
      <c r="K377" s="359"/>
      <c r="L377" s="359"/>
      <c r="M377" s="359"/>
      <c r="N377" s="359"/>
      <c r="O377" s="359"/>
      <c r="P377" s="359"/>
      <c r="Q377" s="359"/>
      <c r="R377" s="359"/>
      <c r="S377" s="359"/>
      <c r="T377" s="359"/>
      <c r="U377" s="359"/>
      <c r="V377" s="359"/>
      <c r="W377" s="359"/>
      <c r="X377" s="359"/>
      <c r="Y377" s="359"/>
      <c r="Z377" s="359"/>
      <c r="AA377" s="359"/>
      <c r="AB377" s="359"/>
      <c r="AC377" s="359"/>
      <c r="AD377" s="359"/>
      <c r="AE377" s="359"/>
      <c r="AF377" s="359"/>
      <c r="AG377" s="359"/>
      <c r="AH377" s="359"/>
      <c r="AI377" s="359"/>
      <c r="AJ377" s="359"/>
      <c r="AK377" s="359"/>
      <c r="AL377" s="359"/>
      <c r="AM377" s="359"/>
      <c r="AN377" s="359"/>
      <c r="AO377" s="359"/>
    </row>
    <row r="405" spans="10:41" ht="20.25" customHeight="1">
      <c r="J405" s="365"/>
      <c r="K405" s="359"/>
      <c r="L405" s="359"/>
      <c r="M405" s="359"/>
      <c r="N405" s="359"/>
      <c r="O405" s="359"/>
      <c r="P405" s="359"/>
      <c r="Q405" s="359"/>
      <c r="R405" s="359"/>
      <c r="S405" s="359"/>
      <c r="T405" s="359"/>
      <c r="U405" s="359"/>
      <c r="V405" s="359"/>
      <c r="W405" s="359"/>
      <c r="X405" s="359"/>
      <c r="Y405" s="359"/>
      <c r="Z405" s="359"/>
      <c r="AA405" s="359"/>
      <c r="AB405" s="359"/>
      <c r="AC405" s="359"/>
      <c r="AD405" s="359"/>
      <c r="AE405" s="359"/>
      <c r="AF405" s="359"/>
      <c r="AG405" s="359"/>
      <c r="AH405" s="359"/>
      <c r="AI405" s="359"/>
      <c r="AJ405" s="359"/>
      <c r="AK405" s="359"/>
      <c r="AL405" s="359"/>
      <c r="AM405" s="359"/>
      <c r="AN405" s="359"/>
      <c r="AO405" s="359"/>
    </row>
    <row r="433" spans="10:41" ht="20.25" customHeight="1">
      <c r="J433" s="365"/>
      <c r="K433" s="359"/>
      <c r="L433" s="359"/>
      <c r="M433" s="359"/>
      <c r="N433" s="359"/>
      <c r="O433" s="359"/>
      <c r="P433" s="359"/>
      <c r="Q433" s="359"/>
      <c r="R433" s="359"/>
      <c r="S433" s="359"/>
      <c r="T433" s="359"/>
      <c r="U433" s="359"/>
      <c r="V433" s="359"/>
      <c r="W433" s="359"/>
      <c r="X433" s="359"/>
      <c r="Y433" s="359"/>
      <c r="Z433" s="359"/>
      <c r="AA433" s="359"/>
      <c r="AB433" s="359"/>
      <c r="AC433" s="359"/>
      <c r="AD433" s="359"/>
      <c r="AE433" s="359"/>
      <c r="AF433" s="359"/>
      <c r="AG433" s="359"/>
      <c r="AH433" s="359"/>
      <c r="AI433" s="359"/>
      <c r="AJ433" s="359"/>
      <c r="AK433" s="359"/>
      <c r="AL433" s="359"/>
      <c r="AM433" s="359"/>
      <c r="AN433" s="359"/>
      <c r="AO433" s="359"/>
    </row>
    <row r="457" spans="10:41" ht="20.25" customHeight="1">
      <c r="J457" s="365"/>
      <c r="K457" s="359"/>
      <c r="L457" s="359"/>
      <c r="M457" s="359"/>
      <c r="N457" s="359"/>
      <c r="O457" s="359"/>
      <c r="P457" s="359"/>
      <c r="Q457" s="359"/>
      <c r="R457" s="359"/>
      <c r="S457" s="359"/>
      <c r="T457" s="359"/>
      <c r="U457" s="359"/>
      <c r="V457" s="359"/>
      <c r="W457" s="359"/>
      <c r="X457" s="359"/>
      <c r="Y457" s="359"/>
      <c r="Z457" s="359"/>
      <c r="AA457" s="359"/>
      <c r="AB457" s="359"/>
      <c r="AC457" s="359"/>
      <c r="AD457" s="359"/>
      <c r="AE457" s="359"/>
      <c r="AF457" s="359"/>
      <c r="AG457" s="359"/>
      <c r="AH457" s="359"/>
      <c r="AI457" s="359"/>
      <c r="AJ457" s="359"/>
      <c r="AK457" s="359"/>
      <c r="AL457" s="359"/>
      <c r="AM457" s="359"/>
      <c r="AN457" s="359"/>
      <c r="AO457" s="359"/>
    </row>
    <row r="486" spans="10:41" ht="20.25" customHeight="1">
      <c r="J486" s="365"/>
      <c r="K486" s="359"/>
      <c r="L486" s="359"/>
      <c r="M486" s="359"/>
      <c r="N486" s="359"/>
      <c r="O486" s="359"/>
      <c r="P486" s="359"/>
      <c r="Q486" s="359"/>
      <c r="R486" s="359"/>
      <c r="S486" s="359"/>
      <c r="T486" s="359"/>
      <c r="U486" s="359"/>
      <c r="V486" s="359"/>
      <c r="W486" s="359"/>
      <c r="X486" s="359"/>
      <c r="Y486" s="359"/>
      <c r="Z486" s="359"/>
      <c r="AA486" s="359"/>
      <c r="AB486" s="359"/>
      <c r="AC486" s="359"/>
      <c r="AD486" s="359"/>
      <c r="AE486" s="359"/>
      <c r="AF486" s="359"/>
      <c r="AG486" s="359"/>
      <c r="AH486" s="359"/>
      <c r="AI486" s="359"/>
      <c r="AJ486" s="359"/>
      <c r="AK486" s="359"/>
      <c r="AL486" s="359"/>
      <c r="AM486" s="359"/>
      <c r="AN486" s="359"/>
      <c r="AO486" s="359"/>
    </row>
    <row r="515" spans="10:41" ht="20.25" customHeight="1">
      <c r="J515" s="365"/>
      <c r="K515" s="359"/>
      <c r="L515" s="359"/>
      <c r="M515" s="359"/>
      <c r="N515" s="359"/>
      <c r="O515" s="359"/>
      <c r="P515" s="359"/>
      <c r="Q515" s="359"/>
      <c r="R515" s="359"/>
      <c r="S515" s="359"/>
      <c r="T515" s="359"/>
      <c r="U515" s="359"/>
      <c r="V515" s="359"/>
      <c r="W515" s="359"/>
      <c r="X515" s="359"/>
      <c r="Y515" s="359"/>
      <c r="Z515" s="359"/>
      <c r="AA515" s="359"/>
      <c r="AB515" s="359"/>
      <c r="AC515" s="359"/>
      <c r="AD515" s="359"/>
      <c r="AE515" s="359"/>
      <c r="AF515" s="359"/>
      <c r="AG515" s="359"/>
      <c r="AH515" s="359"/>
      <c r="AI515" s="359"/>
      <c r="AJ515" s="359"/>
      <c r="AK515" s="359"/>
      <c r="AL515" s="359"/>
      <c r="AM515" s="359"/>
      <c r="AN515" s="359"/>
      <c r="AO515" s="359"/>
    </row>
    <row r="559" spans="17:17" ht="20.25" customHeight="1">
      <c r="Q559" s="357"/>
    </row>
    <row r="560" spans="17:17" ht="20.25" customHeight="1">
      <c r="Q560" s="357"/>
    </row>
    <row r="561" spans="10:41" ht="20.25" customHeight="1">
      <c r="Q561" s="357"/>
    </row>
    <row r="562" spans="10:41" ht="20.25" customHeight="1">
      <c r="Q562" s="357"/>
    </row>
    <row r="563" spans="10:41" ht="20.25" customHeight="1">
      <c r="Q563" s="357"/>
    </row>
    <row r="564" spans="10:41" ht="20.25" customHeight="1">
      <c r="J564" s="358"/>
      <c r="K564" s="359"/>
      <c r="L564" s="359"/>
      <c r="M564" s="359"/>
      <c r="N564" s="359"/>
      <c r="O564" s="359"/>
      <c r="P564" s="360"/>
      <c r="Q564" s="361"/>
      <c r="R564" s="362"/>
      <c r="S564" s="359"/>
      <c r="T564" s="359"/>
      <c r="U564" s="359"/>
      <c r="V564" s="359"/>
      <c r="W564" s="359"/>
      <c r="X564" s="359"/>
      <c r="Y564" s="359"/>
      <c r="Z564" s="359"/>
      <c r="AA564" s="359"/>
      <c r="AB564" s="359"/>
      <c r="AC564" s="359"/>
      <c r="AD564" s="359"/>
      <c r="AE564" s="359"/>
      <c r="AF564" s="359"/>
      <c r="AG564" s="359"/>
      <c r="AH564" s="359"/>
      <c r="AI564" s="359"/>
      <c r="AJ564" s="359"/>
      <c r="AK564" s="359"/>
      <c r="AL564" s="359"/>
      <c r="AM564" s="359"/>
      <c r="AN564" s="359"/>
      <c r="AO564" s="360"/>
    </row>
    <row r="585" spans="38:41" ht="20.25" customHeight="1">
      <c r="AL585" s="363"/>
      <c r="AO585" s="364"/>
    </row>
    <row r="586" spans="38:41" ht="20.25" customHeight="1">
      <c r="AL586" s="363"/>
      <c r="AO586" s="364"/>
    </row>
    <row r="587" spans="38:41" ht="20.25" customHeight="1">
      <c r="AL587" s="363"/>
      <c r="AO587" s="364"/>
    </row>
    <row r="588" spans="38:41" ht="20.25" customHeight="1">
      <c r="AL588" s="363"/>
      <c r="AO588" s="364"/>
    </row>
    <row r="589" spans="38:41" ht="20.25" customHeight="1">
      <c r="AL589" s="363"/>
      <c r="AO589" s="364"/>
    </row>
    <row r="590" spans="38:41" ht="20.25" customHeight="1">
      <c r="AL590" s="363"/>
      <c r="AO590" s="364"/>
    </row>
    <row r="591" spans="38:41" ht="20.25" customHeight="1">
      <c r="AL591" s="363"/>
      <c r="AO591" s="364"/>
    </row>
    <row r="592" spans="38:41" ht="20.25" customHeight="1">
      <c r="AL592" s="363"/>
      <c r="AO592" s="364"/>
    </row>
    <row r="593" spans="10:41" ht="20.25" customHeight="1">
      <c r="AL593" s="363"/>
      <c r="AO593" s="364"/>
    </row>
    <row r="594" spans="10:41" ht="20.25" customHeight="1">
      <c r="AL594" s="363"/>
      <c r="AO594" s="364"/>
    </row>
    <row r="595" spans="10:41" ht="20.25" customHeight="1">
      <c r="J595" s="358"/>
      <c r="K595" s="359"/>
      <c r="L595" s="359"/>
      <c r="M595" s="359"/>
      <c r="N595" s="359"/>
      <c r="O595" s="359"/>
      <c r="P595" s="359"/>
      <c r="Q595" s="359"/>
      <c r="R595" s="359"/>
      <c r="S595" s="359"/>
      <c r="T595" s="359"/>
      <c r="U595" s="359"/>
      <c r="V595" s="359"/>
      <c r="W595" s="359"/>
      <c r="X595" s="359"/>
      <c r="Y595" s="359"/>
      <c r="Z595" s="359"/>
      <c r="AA595" s="359"/>
      <c r="AB595" s="359"/>
      <c r="AC595" s="359"/>
      <c r="AD595" s="359"/>
      <c r="AE595" s="359"/>
      <c r="AF595" s="359"/>
      <c r="AG595" s="359"/>
      <c r="AH595" s="359"/>
      <c r="AI595" s="359"/>
      <c r="AJ595" s="359"/>
      <c r="AK595" s="360"/>
      <c r="AL595" s="362"/>
      <c r="AM595" s="359"/>
      <c r="AN595" s="359"/>
      <c r="AO595" s="360"/>
    </row>
    <row r="634" spans="10:41" ht="20.25" customHeight="1">
      <c r="Q634" s="357"/>
    </row>
    <row r="635" spans="10:41" ht="20.25" customHeight="1">
      <c r="Q635" s="357"/>
    </row>
    <row r="636" spans="10:41" ht="20.25" customHeight="1">
      <c r="Q636" s="357"/>
    </row>
    <row r="637" spans="10:41" ht="20.25" customHeight="1">
      <c r="Q637" s="357"/>
    </row>
    <row r="638" spans="10:41" ht="20.25" customHeight="1">
      <c r="Q638" s="357"/>
    </row>
    <row r="639" spans="10:41" ht="20.25" customHeight="1">
      <c r="J639" s="358"/>
      <c r="K639" s="359"/>
      <c r="L639" s="359"/>
      <c r="M639" s="359"/>
      <c r="N639" s="359"/>
      <c r="O639" s="359"/>
      <c r="P639" s="360"/>
      <c r="Q639" s="361"/>
      <c r="R639" s="362"/>
      <c r="S639" s="359"/>
      <c r="T639" s="359"/>
      <c r="U639" s="359"/>
      <c r="V639" s="359"/>
      <c r="W639" s="359"/>
      <c r="X639" s="359"/>
      <c r="Y639" s="359"/>
      <c r="Z639" s="359"/>
      <c r="AA639" s="359"/>
      <c r="AB639" s="359"/>
      <c r="AC639" s="359"/>
      <c r="AD639" s="359"/>
      <c r="AE639" s="359"/>
      <c r="AF639" s="359"/>
      <c r="AG639" s="359"/>
      <c r="AH639" s="359"/>
      <c r="AI639" s="359"/>
      <c r="AJ639" s="359"/>
      <c r="AK639" s="359"/>
      <c r="AL639" s="359"/>
      <c r="AM639" s="359"/>
      <c r="AN639" s="359"/>
      <c r="AO639" s="360"/>
    </row>
    <row r="675" spans="10:41" ht="20.25" customHeight="1">
      <c r="J675" s="365"/>
      <c r="K675" s="359"/>
      <c r="L675" s="359"/>
      <c r="M675" s="359"/>
      <c r="N675" s="359"/>
      <c r="O675" s="359"/>
      <c r="P675" s="359"/>
      <c r="Q675" s="359"/>
      <c r="R675" s="359"/>
      <c r="S675" s="359"/>
      <c r="T675" s="359"/>
      <c r="U675" s="359"/>
      <c r="V675" s="359"/>
      <c r="W675" s="359"/>
      <c r="X675" s="359"/>
      <c r="Y675" s="359"/>
      <c r="Z675" s="359"/>
      <c r="AA675" s="359"/>
      <c r="AB675" s="359"/>
      <c r="AC675" s="359"/>
      <c r="AD675" s="359"/>
      <c r="AE675" s="359"/>
      <c r="AF675" s="359"/>
      <c r="AG675" s="359"/>
      <c r="AH675" s="359"/>
      <c r="AI675" s="359"/>
      <c r="AJ675" s="359"/>
      <c r="AK675" s="359"/>
      <c r="AL675" s="359"/>
      <c r="AM675" s="359"/>
      <c r="AN675" s="359"/>
      <c r="AO675" s="359"/>
    </row>
    <row r="676" spans="10:41" ht="20.25" customHeight="1">
      <c r="AL676" s="363"/>
      <c r="AO676" s="364"/>
    </row>
    <row r="677" spans="10:41" ht="20.25" customHeight="1">
      <c r="AL677" s="363"/>
      <c r="AO677" s="364"/>
    </row>
    <row r="678" spans="10:41" ht="20.25" customHeight="1">
      <c r="AL678" s="363"/>
      <c r="AO678" s="364"/>
    </row>
    <row r="679" spans="10:41" ht="20.25" customHeight="1">
      <c r="AL679" s="363"/>
      <c r="AO679" s="364"/>
    </row>
    <row r="680" spans="10:41" ht="20.25" customHeight="1">
      <c r="AL680" s="363"/>
      <c r="AO680" s="364"/>
    </row>
    <row r="681" spans="10:41" ht="20.25" customHeight="1">
      <c r="AL681" s="363"/>
      <c r="AO681" s="364"/>
    </row>
    <row r="682" spans="10:41" ht="20.25" customHeight="1">
      <c r="AL682" s="363"/>
      <c r="AO682" s="364"/>
    </row>
    <row r="683" spans="10:41" ht="20.25" customHeight="1">
      <c r="AL683" s="363"/>
      <c r="AO683" s="364"/>
    </row>
    <row r="684" spans="10:41" ht="20.25" customHeight="1">
      <c r="AL684" s="363"/>
      <c r="AO684" s="364"/>
    </row>
    <row r="685" spans="10:41" ht="20.25" customHeight="1">
      <c r="AL685" s="363"/>
      <c r="AO685" s="364"/>
    </row>
    <row r="686" spans="10:41" ht="20.25" customHeight="1">
      <c r="AL686" s="363"/>
      <c r="AO686" s="364"/>
    </row>
    <row r="687" spans="10:41" ht="20.25" customHeight="1">
      <c r="AL687" s="363"/>
      <c r="AO687" s="364"/>
    </row>
    <row r="688" spans="10:41" ht="20.25" customHeight="1">
      <c r="AL688" s="363"/>
      <c r="AO688" s="364"/>
    </row>
    <row r="689" spans="38:41" ht="20.25" customHeight="1">
      <c r="AL689" s="363"/>
      <c r="AO689" s="364"/>
    </row>
    <row r="690" spans="38:41" ht="20.25" customHeight="1">
      <c r="AL690" s="363"/>
      <c r="AO690" s="364"/>
    </row>
    <row r="691" spans="38:41" ht="20.25" customHeight="1">
      <c r="AL691" s="363"/>
      <c r="AO691" s="364"/>
    </row>
    <row r="692" spans="38:41" ht="20.25" customHeight="1">
      <c r="AL692" s="363"/>
      <c r="AO692" s="364"/>
    </row>
    <row r="693" spans="38:41" ht="20.25" customHeight="1">
      <c r="AL693" s="363"/>
      <c r="AO693" s="364"/>
    </row>
    <row r="694" spans="38:41" ht="20.25" customHeight="1">
      <c r="AL694" s="363"/>
      <c r="AO694" s="364"/>
    </row>
    <row r="695" spans="38:41" ht="20.25" customHeight="1">
      <c r="AL695" s="363"/>
      <c r="AO695" s="364"/>
    </row>
    <row r="696" spans="38:41" ht="20.25" customHeight="1">
      <c r="AL696" s="363"/>
      <c r="AO696" s="364"/>
    </row>
    <row r="697" spans="38:41" ht="20.25" customHeight="1">
      <c r="AL697" s="363"/>
      <c r="AO697" s="364"/>
    </row>
    <row r="698" spans="38:41" ht="20.25" customHeight="1">
      <c r="AL698" s="363"/>
      <c r="AO698" s="364"/>
    </row>
    <row r="699" spans="38:41" ht="20.25" customHeight="1">
      <c r="AL699" s="363"/>
      <c r="AO699" s="364"/>
    </row>
    <row r="700" spans="38:41" ht="20.25" customHeight="1">
      <c r="AL700" s="363"/>
      <c r="AO700" s="364"/>
    </row>
    <row r="701" spans="38:41" ht="20.25" customHeight="1">
      <c r="AL701" s="363"/>
      <c r="AO701" s="364"/>
    </row>
    <row r="702" spans="38:41" ht="20.25" customHeight="1">
      <c r="AL702" s="363"/>
      <c r="AO702" s="364"/>
    </row>
    <row r="703" spans="38:41" ht="20.25" customHeight="1">
      <c r="AL703" s="363"/>
      <c r="AO703" s="364"/>
    </row>
    <row r="704" spans="38:41" ht="20.25" customHeight="1">
      <c r="AL704" s="363"/>
      <c r="AO704" s="364"/>
    </row>
    <row r="705" spans="10:41" ht="20.25" customHeight="1">
      <c r="AL705" s="363"/>
      <c r="AO705" s="364"/>
    </row>
    <row r="706" spans="10:41" ht="20.25" customHeight="1">
      <c r="AL706" s="363"/>
      <c r="AO706" s="364"/>
    </row>
    <row r="707" spans="10:41" ht="20.25" customHeight="1">
      <c r="AL707" s="363"/>
      <c r="AO707" s="364"/>
    </row>
    <row r="708" spans="10:41" ht="20.25" customHeight="1">
      <c r="AL708" s="363"/>
      <c r="AO708" s="364"/>
    </row>
    <row r="709" spans="10:41" ht="20.25" customHeight="1">
      <c r="Q709" s="357"/>
      <c r="AL709" s="363"/>
      <c r="AO709" s="364"/>
    </row>
    <row r="710" spans="10:41" ht="20.25" customHeight="1">
      <c r="Q710" s="357"/>
      <c r="AL710" s="363"/>
      <c r="AO710" s="364"/>
    </row>
    <row r="711" spans="10:41" ht="20.25" customHeight="1">
      <c r="Q711" s="357"/>
      <c r="AL711" s="363"/>
      <c r="AO711" s="364"/>
    </row>
    <row r="712" spans="10:41" ht="20.25" customHeight="1">
      <c r="Q712" s="357"/>
      <c r="AL712" s="363"/>
      <c r="AO712" s="364"/>
    </row>
    <row r="713" spans="10:41" ht="20.25" customHeight="1">
      <c r="Q713" s="357"/>
      <c r="AL713" s="363"/>
      <c r="AO713" s="364"/>
    </row>
    <row r="714" spans="10:41" ht="20.25" customHeight="1">
      <c r="J714" s="358"/>
      <c r="K714" s="359"/>
      <c r="L714" s="359"/>
      <c r="M714" s="359"/>
      <c r="N714" s="359"/>
      <c r="O714" s="359"/>
      <c r="P714" s="360"/>
      <c r="Q714" s="361"/>
      <c r="R714" s="362"/>
      <c r="S714" s="359"/>
      <c r="T714" s="359"/>
      <c r="U714" s="359"/>
      <c r="V714" s="359"/>
      <c r="W714" s="359"/>
      <c r="X714" s="359"/>
      <c r="Y714" s="359"/>
      <c r="Z714" s="359"/>
      <c r="AA714" s="359"/>
      <c r="AB714" s="359"/>
      <c r="AC714" s="359"/>
      <c r="AD714" s="359"/>
      <c r="AE714" s="359"/>
      <c r="AF714" s="359"/>
      <c r="AG714" s="359"/>
      <c r="AH714" s="359"/>
      <c r="AI714" s="359"/>
      <c r="AJ714" s="359"/>
      <c r="AK714" s="360"/>
      <c r="AL714" s="362"/>
      <c r="AM714" s="359"/>
      <c r="AN714" s="359"/>
      <c r="AO714" s="360"/>
    </row>
    <row r="715" spans="10:41" ht="20.25" customHeight="1">
      <c r="AL715" s="363"/>
      <c r="AO715" s="364"/>
    </row>
    <row r="716" spans="10:41" ht="20.25" customHeight="1">
      <c r="AL716" s="363"/>
      <c r="AO716" s="364"/>
    </row>
    <row r="717" spans="10:41" ht="20.25" customHeight="1">
      <c r="AL717" s="363"/>
      <c r="AO717" s="364"/>
    </row>
    <row r="718" spans="10:41" ht="20.25" customHeight="1">
      <c r="AL718" s="363"/>
      <c r="AO718" s="364"/>
    </row>
    <row r="719" spans="10:41" ht="20.25" customHeight="1">
      <c r="AL719" s="363"/>
      <c r="AO719" s="364"/>
    </row>
    <row r="720" spans="10:41" ht="20.25" customHeight="1">
      <c r="AL720" s="363"/>
      <c r="AO720" s="364"/>
    </row>
    <row r="721" spans="38:41" ht="20.25" customHeight="1">
      <c r="AL721" s="363"/>
      <c r="AO721" s="364"/>
    </row>
    <row r="722" spans="38:41" ht="20.25" customHeight="1">
      <c r="AL722" s="363"/>
      <c r="AO722" s="364"/>
    </row>
    <row r="723" spans="38:41" ht="20.25" customHeight="1">
      <c r="AL723" s="363"/>
      <c r="AO723" s="364"/>
    </row>
    <row r="724" spans="38:41" ht="20.25" customHeight="1">
      <c r="AL724" s="363"/>
      <c r="AO724" s="364"/>
    </row>
    <row r="725" spans="38:41" ht="20.25" customHeight="1">
      <c r="AL725" s="363"/>
      <c r="AO725" s="364"/>
    </row>
    <row r="726" spans="38:41" ht="20.25" customHeight="1">
      <c r="AL726" s="363"/>
      <c r="AO726" s="364"/>
    </row>
    <row r="727" spans="38:41" ht="20.25" customHeight="1">
      <c r="AL727" s="363"/>
      <c r="AO727" s="364"/>
    </row>
    <row r="728" spans="38:41" ht="20.25" customHeight="1">
      <c r="AL728" s="363"/>
      <c r="AO728" s="364"/>
    </row>
    <row r="729" spans="38:41" ht="20.25" customHeight="1">
      <c r="AL729" s="363"/>
      <c r="AO729" s="364"/>
    </row>
    <row r="730" spans="38:41" ht="20.25" customHeight="1">
      <c r="AL730" s="363"/>
      <c r="AO730" s="364"/>
    </row>
    <row r="731" spans="38:41" ht="20.25" customHeight="1">
      <c r="AL731" s="363"/>
      <c r="AO731" s="364"/>
    </row>
    <row r="732" spans="38:41" ht="20.25" customHeight="1">
      <c r="AL732" s="363"/>
      <c r="AO732" s="364"/>
    </row>
    <row r="733" spans="38:41" ht="20.25" customHeight="1">
      <c r="AL733" s="363"/>
      <c r="AO733" s="364"/>
    </row>
    <row r="734" spans="38:41" ht="20.25" customHeight="1">
      <c r="AL734" s="363"/>
      <c r="AO734" s="364"/>
    </row>
    <row r="735" spans="38:41" ht="20.25" customHeight="1">
      <c r="AL735" s="363"/>
      <c r="AO735" s="364"/>
    </row>
    <row r="736" spans="38:41" ht="20.25" customHeight="1">
      <c r="AL736" s="363"/>
      <c r="AO736" s="364"/>
    </row>
    <row r="737" spans="10:41" ht="20.25" customHeight="1">
      <c r="AL737" s="363"/>
      <c r="AO737" s="364"/>
    </row>
    <row r="738" spans="10:41" ht="20.25" customHeight="1">
      <c r="Q738" s="357"/>
      <c r="AL738" s="363"/>
      <c r="AO738" s="364"/>
    </row>
    <row r="739" spans="10:41" ht="20.25" customHeight="1">
      <c r="Q739" s="357"/>
      <c r="AL739" s="363"/>
      <c r="AO739" s="364"/>
    </row>
    <row r="740" spans="10:41" ht="20.25" customHeight="1">
      <c r="Q740" s="357"/>
      <c r="AL740" s="363"/>
      <c r="AO740" s="364"/>
    </row>
    <row r="741" spans="10:41" ht="20.25" customHeight="1">
      <c r="Q741" s="357"/>
      <c r="AL741" s="363"/>
      <c r="AO741" s="364"/>
    </row>
    <row r="742" spans="10:41" ht="20.25" customHeight="1">
      <c r="Q742" s="357"/>
      <c r="AL742" s="363"/>
      <c r="AO742" s="364"/>
    </row>
    <row r="743" spans="10:41" ht="20.25" customHeight="1">
      <c r="J743" s="358"/>
      <c r="K743" s="359"/>
      <c r="L743" s="359"/>
      <c r="M743" s="359"/>
      <c r="N743" s="359"/>
      <c r="O743" s="359"/>
      <c r="P743" s="360"/>
      <c r="Q743" s="361"/>
      <c r="R743" s="362"/>
      <c r="S743" s="359"/>
      <c r="T743" s="359"/>
      <c r="U743" s="359"/>
      <c r="V743" s="359"/>
      <c r="W743" s="359"/>
      <c r="X743" s="359"/>
      <c r="Y743" s="359"/>
      <c r="Z743" s="359"/>
      <c r="AA743" s="359"/>
      <c r="AB743" s="359"/>
      <c r="AC743" s="359"/>
      <c r="AD743" s="359"/>
      <c r="AE743" s="359"/>
      <c r="AF743" s="359"/>
      <c r="AG743" s="359"/>
      <c r="AH743" s="359"/>
      <c r="AI743" s="359"/>
      <c r="AJ743" s="359"/>
      <c r="AK743" s="360"/>
      <c r="AL743" s="362"/>
      <c r="AM743" s="359"/>
      <c r="AN743" s="359"/>
      <c r="AO743" s="360"/>
    </row>
    <row r="744" spans="10:41" ht="20.25" customHeight="1">
      <c r="AL744" s="363"/>
      <c r="AO744" s="364"/>
    </row>
    <row r="745" spans="10:41" ht="20.25" customHeight="1">
      <c r="AL745" s="363"/>
      <c r="AO745" s="364"/>
    </row>
    <row r="746" spans="10:41" ht="20.25" customHeight="1">
      <c r="AL746" s="363"/>
      <c r="AO746" s="364"/>
    </row>
    <row r="747" spans="10:41" ht="20.25" customHeight="1">
      <c r="AL747" s="363"/>
      <c r="AO747" s="364"/>
    </row>
    <row r="748" spans="10:41" ht="20.25" customHeight="1">
      <c r="AL748" s="363"/>
      <c r="AO748" s="364"/>
    </row>
    <row r="749" spans="10:41" ht="20.25" customHeight="1">
      <c r="AL749" s="363"/>
      <c r="AO749" s="364"/>
    </row>
    <row r="750" spans="10:41" ht="20.25" customHeight="1">
      <c r="AL750" s="363"/>
      <c r="AO750" s="364"/>
    </row>
    <row r="751" spans="10:41" ht="20.25" customHeight="1">
      <c r="AL751" s="363"/>
      <c r="AO751" s="364"/>
    </row>
    <row r="752" spans="10:41" ht="20.25" customHeight="1">
      <c r="AL752" s="363"/>
      <c r="AO752" s="364"/>
    </row>
    <row r="753" spans="38:41" ht="20.25" customHeight="1">
      <c r="AL753" s="363"/>
      <c r="AO753" s="364"/>
    </row>
    <row r="754" spans="38:41" ht="20.25" customHeight="1">
      <c r="AL754" s="363"/>
      <c r="AO754" s="364"/>
    </row>
    <row r="755" spans="38:41" ht="20.25" customHeight="1">
      <c r="AL755" s="363"/>
      <c r="AO755" s="364"/>
    </row>
    <row r="756" spans="38:41" ht="20.25" customHeight="1">
      <c r="AL756" s="363"/>
      <c r="AO756" s="364"/>
    </row>
    <row r="757" spans="38:41" ht="20.25" customHeight="1">
      <c r="AL757" s="363"/>
      <c r="AO757" s="364"/>
    </row>
    <row r="758" spans="38:41" ht="20.25" customHeight="1">
      <c r="AL758" s="363"/>
      <c r="AO758" s="364"/>
    </row>
    <row r="759" spans="38:41" ht="20.25" customHeight="1">
      <c r="AL759" s="363"/>
      <c r="AO759" s="364"/>
    </row>
    <row r="760" spans="38:41" ht="20.25" customHeight="1">
      <c r="AL760" s="363"/>
      <c r="AO760" s="364"/>
    </row>
    <row r="761" spans="38:41" ht="20.25" customHeight="1">
      <c r="AL761" s="363"/>
      <c r="AO761" s="364"/>
    </row>
    <row r="762" spans="38:41" ht="20.25" customHeight="1">
      <c r="AL762" s="363"/>
      <c r="AO762" s="364"/>
    </row>
    <row r="763" spans="38:41" ht="20.25" customHeight="1">
      <c r="AL763" s="363"/>
      <c r="AO763" s="364"/>
    </row>
    <row r="764" spans="38:41" ht="20.25" customHeight="1">
      <c r="AL764" s="363"/>
      <c r="AO764" s="364"/>
    </row>
    <row r="765" spans="38:41" ht="20.25" customHeight="1">
      <c r="AL765" s="363"/>
      <c r="AO765" s="364"/>
    </row>
    <row r="766" spans="38:41" ht="20.25" customHeight="1">
      <c r="AL766" s="363"/>
      <c r="AO766" s="364"/>
    </row>
    <row r="767" spans="38:41" ht="20.25" customHeight="1">
      <c r="AL767" s="363"/>
      <c r="AO767" s="364"/>
    </row>
    <row r="768" spans="38:41" ht="20.25" customHeight="1">
      <c r="AL768" s="363"/>
      <c r="AO768" s="364"/>
    </row>
    <row r="769" spans="10:41" ht="20.25" customHeight="1">
      <c r="AL769" s="363"/>
      <c r="AO769" s="364"/>
    </row>
    <row r="770" spans="10:41" ht="20.25" customHeight="1">
      <c r="AL770" s="363"/>
      <c r="AO770" s="364"/>
    </row>
    <row r="771" spans="10:41" ht="20.25" customHeight="1">
      <c r="AL771" s="363"/>
      <c r="AO771" s="364"/>
    </row>
    <row r="772" spans="10:41" ht="20.25" customHeight="1">
      <c r="AL772" s="363"/>
      <c r="AO772" s="364"/>
    </row>
    <row r="773" spans="10:41" ht="20.25" customHeight="1">
      <c r="AL773" s="363"/>
      <c r="AO773" s="364"/>
    </row>
    <row r="774" spans="10:41" ht="20.25" customHeight="1">
      <c r="AL774" s="363"/>
      <c r="AO774" s="364"/>
    </row>
    <row r="775" spans="10:41" ht="20.25" customHeight="1">
      <c r="AL775" s="363"/>
      <c r="AO775" s="364"/>
    </row>
    <row r="776" spans="10:41" ht="20.25" customHeight="1">
      <c r="AL776" s="363"/>
      <c r="AO776" s="364"/>
    </row>
    <row r="777" spans="10:41" ht="20.25" customHeight="1">
      <c r="Q777" s="357"/>
      <c r="AL777" s="363"/>
      <c r="AO777" s="364"/>
    </row>
    <row r="778" spans="10:41" ht="20.25" customHeight="1">
      <c r="Q778" s="357"/>
      <c r="AL778" s="363"/>
      <c r="AO778" s="364"/>
    </row>
    <row r="779" spans="10:41" ht="20.25" customHeight="1">
      <c r="Q779" s="357"/>
      <c r="AL779" s="363"/>
      <c r="AO779" s="364"/>
    </row>
    <row r="780" spans="10:41" ht="20.25" customHeight="1">
      <c r="Q780" s="357"/>
      <c r="AL780" s="363"/>
      <c r="AO780" s="364"/>
    </row>
    <row r="781" spans="10:41" ht="20.25" customHeight="1">
      <c r="Q781" s="357"/>
      <c r="AL781" s="363"/>
      <c r="AO781" s="364"/>
    </row>
    <row r="782" spans="10:41" ht="20.25" customHeight="1">
      <c r="J782" s="358"/>
      <c r="K782" s="359"/>
      <c r="L782" s="359"/>
      <c r="M782" s="359"/>
      <c r="N782" s="359"/>
      <c r="O782" s="359"/>
      <c r="P782" s="360"/>
      <c r="Q782" s="361"/>
      <c r="R782" s="362"/>
      <c r="S782" s="359"/>
      <c r="T782" s="359"/>
      <c r="U782" s="359"/>
      <c r="V782" s="359"/>
      <c r="W782" s="359"/>
      <c r="X782" s="359"/>
      <c r="Y782" s="359"/>
      <c r="Z782" s="359"/>
      <c r="AA782" s="359"/>
      <c r="AB782" s="359"/>
      <c r="AC782" s="359"/>
      <c r="AD782" s="359"/>
      <c r="AE782" s="359"/>
      <c r="AF782" s="359"/>
      <c r="AG782" s="359"/>
      <c r="AH782" s="359"/>
      <c r="AI782" s="359"/>
      <c r="AJ782" s="359"/>
      <c r="AK782" s="360"/>
      <c r="AL782" s="362"/>
      <c r="AM782" s="359"/>
      <c r="AN782" s="359"/>
      <c r="AO782" s="360"/>
    </row>
    <row r="783" spans="10:41" ht="20.25" customHeight="1">
      <c r="AL783" s="363"/>
      <c r="AO783" s="364"/>
    </row>
    <row r="784" spans="10:41" ht="20.25" customHeight="1">
      <c r="AL784" s="363"/>
      <c r="AO784" s="364"/>
    </row>
    <row r="785" spans="38:41" ht="20.25" customHeight="1">
      <c r="AL785" s="363"/>
      <c r="AO785" s="364"/>
    </row>
    <row r="786" spans="38:41" ht="20.25" customHeight="1">
      <c r="AL786" s="363"/>
      <c r="AO786" s="364"/>
    </row>
    <row r="787" spans="38:41" ht="20.25" customHeight="1">
      <c r="AL787" s="363"/>
      <c r="AO787" s="364"/>
    </row>
    <row r="788" spans="38:41" ht="20.25" customHeight="1">
      <c r="AL788" s="363"/>
      <c r="AO788" s="364"/>
    </row>
    <row r="789" spans="38:41" ht="20.25" customHeight="1">
      <c r="AL789" s="363"/>
      <c r="AO789" s="364"/>
    </row>
    <row r="790" spans="38:41" ht="20.25" customHeight="1">
      <c r="AL790" s="363"/>
      <c r="AO790" s="364"/>
    </row>
    <row r="791" spans="38:41" ht="20.25" customHeight="1">
      <c r="AL791" s="363"/>
      <c r="AO791" s="364"/>
    </row>
    <row r="792" spans="38:41" ht="20.25" customHeight="1">
      <c r="AL792" s="363"/>
      <c r="AO792" s="364"/>
    </row>
    <row r="793" spans="38:41" ht="20.25" customHeight="1">
      <c r="AL793" s="363"/>
      <c r="AO793" s="364"/>
    </row>
    <row r="794" spans="38:41" ht="20.25" customHeight="1">
      <c r="AL794" s="363"/>
      <c r="AO794" s="364"/>
    </row>
    <row r="795" spans="38:41" ht="20.25" customHeight="1">
      <c r="AL795" s="363"/>
      <c r="AO795" s="364"/>
    </row>
    <row r="796" spans="38:41" ht="20.25" customHeight="1">
      <c r="AL796" s="363"/>
      <c r="AO796" s="364"/>
    </row>
    <row r="797" spans="38:41" ht="20.25" customHeight="1">
      <c r="AL797" s="363"/>
      <c r="AO797" s="364"/>
    </row>
    <row r="798" spans="38:41" ht="20.25" customHeight="1">
      <c r="AL798" s="363"/>
      <c r="AO798" s="364"/>
    </row>
    <row r="799" spans="38:41" ht="20.25" customHeight="1">
      <c r="AL799" s="363"/>
      <c r="AO799" s="364"/>
    </row>
    <row r="800" spans="38:41" ht="20.25" customHeight="1">
      <c r="AL800" s="363"/>
      <c r="AO800" s="364"/>
    </row>
    <row r="801" spans="17:41" ht="20.25" customHeight="1">
      <c r="AL801" s="363"/>
      <c r="AO801" s="364"/>
    </row>
    <row r="802" spans="17:41" ht="20.25" customHeight="1">
      <c r="AL802" s="363"/>
      <c r="AO802" s="364"/>
    </row>
    <row r="803" spans="17:41" ht="20.25" customHeight="1">
      <c r="AL803" s="363"/>
      <c r="AO803" s="364"/>
    </row>
    <row r="804" spans="17:41" ht="20.25" customHeight="1">
      <c r="AL804" s="363"/>
      <c r="AO804" s="364"/>
    </row>
    <row r="805" spans="17:41" ht="20.25" customHeight="1">
      <c r="AL805" s="363"/>
      <c r="AO805" s="364"/>
    </row>
    <row r="806" spans="17:41" ht="20.25" customHeight="1">
      <c r="AL806" s="363"/>
      <c r="AO806" s="364"/>
    </row>
    <row r="807" spans="17:41" ht="20.25" customHeight="1">
      <c r="AL807" s="363"/>
      <c r="AO807" s="364"/>
    </row>
    <row r="808" spans="17:41" ht="20.25" customHeight="1">
      <c r="AL808" s="363"/>
      <c r="AO808" s="364"/>
    </row>
    <row r="809" spans="17:41" ht="20.25" customHeight="1">
      <c r="AL809" s="363"/>
      <c r="AO809" s="364"/>
    </row>
    <row r="810" spans="17:41" ht="20.25" customHeight="1">
      <c r="AL810" s="363"/>
      <c r="AO810" s="364"/>
    </row>
    <row r="811" spans="17:41" ht="20.25" customHeight="1">
      <c r="AL811" s="363"/>
      <c r="AO811" s="364"/>
    </row>
    <row r="812" spans="17:41" ht="20.25" customHeight="1">
      <c r="AL812" s="363"/>
      <c r="AO812" s="364"/>
    </row>
    <row r="813" spans="17:41" ht="20.25" customHeight="1">
      <c r="AL813" s="363"/>
      <c r="AO813" s="364"/>
    </row>
    <row r="814" spans="17:41" ht="20.25" customHeight="1">
      <c r="AL814" s="363"/>
      <c r="AO814" s="364"/>
    </row>
    <row r="815" spans="17:41" ht="20.25" customHeight="1">
      <c r="AL815" s="363"/>
      <c r="AO815" s="364"/>
    </row>
    <row r="816" spans="17:41" ht="20.25" customHeight="1">
      <c r="Q816" s="357"/>
      <c r="AL816" s="363"/>
      <c r="AO816" s="364"/>
    </row>
    <row r="817" spans="10:41" ht="20.25" customHeight="1">
      <c r="Q817" s="357"/>
      <c r="AL817" s="363"/>
      <c r="AO817" s="364"/>
    </row>
    <row r="818" spans="10:41" ht="20.25" customHeight="1">
      <c r="Q818" s="357"/>
      <c r="AL818" s="363"/>
      <c r="AO818" s="364"/>
    </row>
    <row r="819" spans="10:41" ht="20.25" customHeight="1">
      <c r="Q819" s="357"/>
      <c r="AL819" s="363"/>
      <c r="AO819" s="364"/>
    </row>
    <row r="820" spans="10:41" ht="20.25" customHeight="1">
      <c r="Q820" s="357"/>
      <c r="AL820" s="363"/>
      <c r="AO820" s="364"/>
    </row>
    <row r="821" spans="10:41" ht="20.25" customHeight="1">
      <c r="J821" s="358"/>
      <c r="K821" s="359"/>
      <c r="L821" s="359"/>
      <c r="M821" s="359"/>
      <c r="N821" s="359"/>
      <c r="O821" s="359"/>
      <c r="P821" s="360"/>
      <c r="Q821" s="361"/>
      <c r="R821" s="362"/>
      <c r="S821" s="359"/>
      <c r="T821" s="359"/>
      <c r="U821" s="359"/>
      <c r="V821" s="359"/>
      <c r="W821" s="359"/>
      <c r="X821" s="359"/>
      <c r="Y821" s="359"/>
      <c r="Z821" s="359"/>
      <c r="AA821" s="359"/>
      <c r="AB821" s="359"/>
      <c r="AC821" s="359"/>
      <c r="AD821" s="359"/>
      <c r="AE821" s="359"/>
      <c r="AF821" s="359"/>
      <c r="AG821" s="359"/>
      <c r="AH821" s="359"/>
      <c r="AI821" s="359"/>
      <c r="AJ821" s="359"/>
      <c r="AK821" s="360"/>
      <c r="AL821" s="362"/>
      <c r="AM821" s="359"/>
      <c r="AN821" s="359"/>
      <c r="AO821" s="360"/>
    </row>
    <row r="822" spans="10:41" ht="20.25" customHeight="1">
      <c r="AL822" s="363"/>
      <c r="AO822" s="364"/>
    </row>
    <row r="823" spans="10:41" ht="20.25" customHeight="1">
      <c r="AL823" s="363"/>
      <c r="AO823" s="364"/>
    </row>
    <row r="824" spans="10:41" ht="20.25" customHeight="1">
      <c r="AL824" s="363"/>
      <c r="AO824" s="364"/>
    </row>
    <row r="825" spans="10:41" ht="20.25" customHeight="1">
      <c r="AL825" s="363"/>
      <c r="AO825" s="364"/>
    </row>
    <row r="826" spans="10:41" ht="20.25" customHeight="1">
      <c r="AL826" s="363"/>
      <c r="AO826" s="364"/>
    </row>
    <row r="827" spans="10:41" ht="20.25" customHeight="1">
      <c r="AL827" s="363"/>
      <c r="AO827" s="364"/>
    </row>
    <row r="828" spans="10:41" ht="20.25" customHeight="1">
      <c r="AL828" s="363"/>
      <c r="AO828" s="364"/>
    </row>
    <row r="829" spans="10:41" ht="20.25" customHeight="1">
      <c r="AL829" s="363"/>
      <c r="AO829" s="364"/>
    </row>
    <row r="830" spans="10:41" ht="20.25" customHeight="1">
      <c r="AL830" s="363"/>
      <c r="AO830" s="364"/>
    </row>
    <row r="831" spans="10:41" ht="20.25" customHeight="1">
      <c r="AL831" s="363"/>
      <c r="AO831" s="364"/>
    </row>
    <row r="832" spans="10:41" ht="20.25" customHeight="1">
      <c r="AL832" s="363"/>
      <c r="AO832" s="364"/>
    </row>
    <row r="833" spans="17:41" ht="20.25" customHeight="1">
      <c r="AL833" s="363"/>
      <c r="AO833" s="364"/>
    </row>
    <row r="834" spans="17:41" ht="20.25" customHeight="1">
      <c r="AL834" s="363"/>
      <c r="AO834" s="364"/>
    </row>
    <row r="835" spans="17:41" ht="20.25" customHeight="1">
      <c r="AL835" s="363"/>
      <c r="AO835" s="364"/>
    </row>
    <row r="836" spans="17:41" ht="20.25" customHeight="1">
      <c r="AL836" s="363"/>
      <c r="AO836" s="364"/>
    </row>
    <row r="837" spans="17:41" ht="20.25" customHeight="1">
      <c r="AL837" s="363"/>
      <c r="AO837" s="364"/>
    </row>
    <row r="838" spans="17:41" ht="20.25" customHeight="1">
      <c r="AL838" s="363"/>
      <c r="AO838" s="364"/>
    </row>
    <row r="839" spans="17:41" ht="20.25" customHeight="1">
      <c r="AL839" s="363"/>
      <c r="AO839" s="364"/>
    </row>
    <row r="840" spans="17:41" ht="20.25" customHeight="1">
      <c r="AL840" s="363"/>
      <c r="AO840" s="364"/>
    </row>
    <row r="841" spans="17:41" ht="20.25" customHeight="1">
      <c r="AL841" s="363"/>
      <c r="AO841" s="364"/>
    </row>
    <row r="842" spans="17:41" ht="20.25" customHeight="1">
      <c r="AL842" s="363"/>
      <c r="AO842" s="364"/>
    </row>
    <row r="843" spans="17:41" ht="20.25" customHeight="1">
      <c r="AL843" s="363"/>
      <c r="AO843" s="364"/>
    </row>
    <row r="844" spans="17:41" ht="20.25" customHeight="1">
      <c r="Q844" s="357"/>
      <c r="AL844" s="363"/>
      <c r="AO844" s="364"/>
    </row>
    <row r="845" spans="17:41" ht="20.25" customHeight="1">
      <c r="Q845" s="357"/>
      <c r="AL845" s="363"/>
      <c r="AO845" s="364"/>
    </row>
    <row r="846" spans="17:41" ht="20.25" customHeight="1">
      <c r="Q846" s="357"/>
      <c r="AL846" s="363"/>
      <c r="AO846" s="364"/>
    </row>
    <row r="847" spans="17:41" ht="20.25" customHeight="1">
      <c r="Q847" s="357"/>
      <c r="AL847" s="363"/>
      <c r="AO847" s="364"/>
    </row>
    <row r="848" spans="17:41" ht="20.25" customHeight="1">
      <c r="Q848" s="357"/>
      <c r="AL848" s="363"/>
      <c r="AO848" s="364"/>
    </row>
    <row r="849" spans="10:41" ht="20.25" customHeight="1">
      <c r="J849" s="358"/>
      <c r="K849" s="359"/>
      <c r="L849" s="359"/>
      <c r="M849" s="359"/>
      <c r="N849" s="359"/>
      <c r="O849" s="359"/>
      <c r="P849" s="360"/>
      <c r="Q849" s="361"/>
      <c r="R849" s="362"/>
      <c r="S849" s="359"/>
      <c r="T849" s="359"/>
      <c r="U849" s="359"/>
      <c r="V849" s="359"/>
      <c r="W849" s="359"/>
      <c r="X849" s="359"/>
      <c r="Y849" s="359"/>
      <c r="Z849" s="359"/>
      <c r="AA849" s="359"/>
      <c r="AB849" s="359"/>
      <c r="AC849" s="359"/>
      <c r="AD849" s="359"/>
      <c r="AE849" s="359"/>
      <c r="AF849" s="359"/>
      <c r="AG849" s="359"/>
      <c r="AH849" s="359"/>
      <c r="AI849" s="359"/>
      <c r="AJ849" s="359"/>
      <c r="AK849" s="360"/>
      <c r="AL849" s="362"/>
      <c r="AM849" s="359"/>
      <c r="AN849" s="359"/>
      <c r="AO849" s="360"/>
    </row>
    <row r="850" spans="10:41" ht="20.25" customHeight="1">
      <c r="AL850" s="363"/>
      <c r="AO850" s="364"/>
    </row>
    <row r="851" spans="10:41" ht="20.25" customHeight="1">
      <c r="AL851" s="363"/>
      <c r="AO851" s="364"/>
    </row>
    <row r="852" spans="10:41" ht="20.25" customHeight="1">
      <c r="AL852" s="363"/>
      <c r="AO852" s="364"/>
    </row>
    <row r="853" spans="10:41" ht="20.25" customHeight="1">
      <c r="AL853" s="363"/>
      <c r="AO853" s="364"/>
    </row>
    <row r="854" spans="10:41" ht="20.25" customHeight="1">
      <c r="AL854" s="363"/>
      <c r="AO854" s="364"/>
    </row>
    <row r="855" spans="10:41" ht="20.25" customHeight="1">
      <c r="AL855" s="363"/>
      <c r="AO855" s="364"/>
    </row>
    <row r="856" spans="10:41" ht="20.25" customHeight="1">
      <c r="AL856" s="363"/>
      <c r="AO856" s="364"/>
    </row>
    <row r="857" spans="10:41" ht="20.25" customHeight="1">
      <c r="AL857" s="363"/>
      <c r="AO857" s="364"/>
    </row>
    <row r="858" spans="10:41" ht="20.25" customHeight="1">
      <c r="AL858" s="363"/>
      <c r="AO858" s="364"/>
    </row>
    <row r="859" spans="10:41" ht="20.25" customHeight="1">
      <c r="AL859" s="363"/>
      <c r="AO859" s="364"/>
    </row>
    <row r="860" spans="10:41" ht="20.25" customHeight="1">
      <c r="AL860" s="363"/>
      <c r="AO860" s="364"/>
    </row>
    <row r="861" spans="10:41" ht="20.25" customHeight="1">
      <c r="AL861" s="363"/>
      <c r="AO861" s="364"/>
    </row>
    <row r="862" spans="10:41" ht="20.25" customHeight="1">
      <c r="AL862" s="363"/>
      <c r="AO862" s="364"/>
    </row>
    <row r="863" spans="10:41" ht="20.25" customHeight="1">
      <c r="AL863" s="363"/>
      <c r="AO863" s="364"/>
    </row>
    <row r="864" spans="10:41" ht="20.25" customHeight="1">
      <c r="AL864" s="363"/>
      <c r="AO864" s="364"/>
    </row>
    <row r="865" spans="38:41" ht="20.25" customHeight="1">
      <c r="AL865" s="363"/>
      <c r="AO865" s="364"/>
    </row>
    <row r="866" spans="38:41" ht="20.25" customHeight="1">
      <c r="AL866" s="363"/>
      <c r="AO866" s="364"/>
    </row>
    <row r="867" spans="38:41" ht="20.25" customHeight="1">
      <c r="AL867" s="363"/>
      <c r="AO867" s="364"/>
    </row>
    <row r="868" spans="38:41" ht="20.25" customHeight="1">
      <c r="AL868" s="363"/>
      <c r="AO868" s="364"/>
    </row>
    <row r="869" spans="38:41" ht="20.25" customHeight="1">
      <c r="AL869" s="363"/>
      <c r="AO869" s="364"/>
    </row>
    <row r="870" spans="38:41" ht="20.25" customHeight="1">
      <c r="AL870" s="363"/>
      <c r="AO870" s="364"/>
    </row>
    <row r="871" spans="38:41" ht="20.25" customHeight="1">
      <c r="AL871" s="363"/>
      <c r="AO871" s="364"/>
    </row>
    <row r="872" spans="38:41" ht="20.25" customHeight="1">
      <c r="AL872" s="363"/>
      <c r="AO872" s="364"/>
    </row>
    <row r="873" spans="38:41" ht="20.25" customHeight="1">
      <c r="AL873" s="363"/>
      <c r="AO873" s="364"/>
    </row>
    <row r="874" spans="38:41" ht="20.25" customHeight="1">
      <c r="AL874" s="363"/>
      <c r="AO874" s="364"/>
    </row>
    <row r="875" spans="38:41" ht="20.25" customHeight="1">
      <c r="AL875" s="363"/>
      <c r="AO875" s="364"/>
    </row>
    <row r="876" spans="38:41" ht="20.25" customHeight="1">
      <c r="AL876" s="363"/>
      <c r="AO876" s="364"/>
    </row>
    <row r="877" spans="38:41" ht="20.25" customHeight="1">
      <c r="AL877" s="363"/>
      <c r="AO877" s="364"/>
    </row>
    <row r="878" spans="38:41" ht="20.25" customHeight="1">
      <c r="AL878" s="363"/>
      <c r="AO878" s="364"/>
    </row>
    <row r="879" spans="38:41" ht="20.25" customHeight="1">
      <c r="AL879" s="363"/>
      <c r="AO879" s="364"/>
    </row>
    <row r="880" spans="38:41" ht="20.25" customHeight="1">
      <c r="AL880" s="363"/>
      <c r="AO880" s="364"/>
    </row>
    <row r="881" spans="10:41" ht="20.25" customHeight="1">
      <c r="AL881" s="363"/>
      <c r="AO881" s="364"/>
    </row>
    <row r="882" spans="10:41" ht="20.25" customHeight="1">
      <c r="AL882" s="363"/>
      <c r="AO882" s="364"/>
    </row>
    <row r="883" spans="10:41" ht="20.25" customHeight="1">
      <c r="AL883" s="363"/>
      <c r="AO883" s="364"/>
    </row>
    <row r="884" spans="10:41" ht="20.25" customHeight="1">
      <c r="Q884" s="357"/>
      <c r="AL884" s="363"/>
      <c r="AO884" s="364"/>
    </row>
    <row r="885" spans="10:41" ht="20.25" customHeight="1">
      <c r="Q885" s="357"/>
      <c r="AL885" s="363"/>
      <c r="AO885" s="364"/>
    </row>
    <row r="886" spans="10:41" ht="20.25" customHeight="1">
      <c r="Q886" s="357"/>
      <c r="AL886" s="363"/>
      <c r="AO886" s="364"/>
    </row>
    <row r="887" spans="10:41" ht="20.25" customHeight="1">
      <c r="Q887" s="357"/>
      <c r="AL887" s="363"/>
      <c r="AO887" s="364"/>
    </row>
    <row r="888" spans="10:41" ht="20.25" customHeight="1">
      <c r="Q888" s="357"/>
      <c r="AL888" s="363"/>
      <c r="AO888" s="364"/>
    </row>
    <row r="889" spans="10:41" ht="20.25" customHeight="1">
      <c r="J889" s="358"/>
      <c r="K889" s="359"/>
      <c r="L889" s="359"/>
      <c r="M889" s="359"/>
      <c r="N889" s="359"/>
      <c r="O889" s="359"/>
      <c r="P889" s="360"/>
      <c r="Q889" s="361"/>
      <c r="R889" s="362"/>
      <c r="S889" s="359"/>
      <c r="T889" s="359"/>
      <c r="U889" s="359"/>
      <c r="V889" s="359"/>
      <c r="W889" s="359"/>
      <c r="X889" s="359"/>
      <c r="Y889" s="359"/>
      <c r="Z889" s="359"/>
      <c r="AA889" s="359"/>
      <c r="AB889" s="359"/>
      <c r="AC889" s="359"/>
      <c r="AD889" s="359"/>
      <c r="AE889" s="359"/>
      <c r="AF889" s="359"/>
      <c r="AG889" s="359"/>
      <c r="AH889" s="359"/>
      <c r="AI889" s="359"/>
      <c r="AJ889" s="359"/>
      <c r="AK889" s="360"/>
      <c r="AL889" s="362"/>
      <c r="AM889" s="359"/>
      <c r="AN889" s="359"/>
      <c r="AO889" s="360"/>
    </row>
    <row r="890" spans="10:41" ht="20.25" customHeight="1">
      <c r="AL890" s="363"/>
      <c r="AO890" s="364"/>
    </row>
    <row r="891" spans="10:41" ht="20.25" customHeight="1">
      <c r="AL891" s="363"/>
      <c r="AO891" s="364"/>
    </row>
    <row r="892" spans="10:41" ht="20.25" customHeight="1">
      <c r="AL892" s="363"/>
      <c r="AO892" s="364"/>
    </row>
    <row r="893" spans="10:41" ht="20.25" customHeight="1">
      <c r="AL893" s="363"/>
      <c r="AO893" s="364"/>
    </row>
    <row r="894" spans="10:41" ht="20.25" customHeight="1">
      <c r="AL894" s="363"/>
      <c r="AO894" s="364"/>
    </row>
    <row r="895" spans="10:41" ht="20.25" customHeight="1">
      <c r="AL895" s="363"/>
      <c r="AO895" s="364"/>
    </row>
    <row r="896" spans="10:41" ht="20.25" customHeight="1">
      <c r="AL896" s="363"/>
      <c r="AO896" s="364"/>
    </row>
    <row r="897" spans="38:41" ht="20.25" customHeight="1">
      <c r="AL897" s="363"/>
      <c r="AO897" s="364"/>
    </row>
    <row r="898" spans="38:41" ht="20.25" customHeight="1">
      <c r="AL898" s="363"/>
      <c r="AO898" s="364"/>
    </row>
    <row r="899" spans="38:41" ht="20.25" customHeight="1">
      <c r="AL899" s="363"/>
      <c r="AO899" s="364"/>
    </row>
    <row r="900" spans="38:41" ht="20.25" customHeight="1">
      <c r="AL900" s="363"/>
      <c r="AO900" s="364"/>
    </row>
    <row r="901" spans="38:41" ht="20.25" customHeight="1">
      <c r="AL901" s="363"/>
      <c r="AO901" s="364"/>
    </row>
    <row r="902" spans="38:41" ht="20.25" customHeight="1">
      <c r="AL902" s="363"/>
      <c r="AO902" s="364"/>
    </row>
    <row r="903" spans="38:41" ht="20.25" customHeight="1">
      <c r="AL903" s="363"/>
      <c r="AO903" s="364"/>
    </row>
    <row r="904" spans="38:41" ht="20.25" customHeight="1">
      <c r="AL904" s="363"/>
      <c r="AO904" s="364"/>
    </row>
    <row r="905" spans="38:41" ht="20.25" customHeight="1">
      <c r="AL905" s="363"/>
      <c r="AO905" s="364"/>
    </row>
    <row r="906" spans="38:41" ht="20.25" customHeight="1">
      <c r="AL906" s="363"/>
      <c r="AO906" s="364"/>
    </row>
    <row r="907" spans="38:41" ht="20.25" customHeight="1">
      <c r="AL907" s="363"/>
      <c r="AO907" s="364"/>
    </row>
    <row r="908" spans="38:41" ht="20.25" customHeight="1">
      <c r="AL908" s="363"/>
      <c r="AO908" s="364"/>
    </row>
    <row r="909" spans="38:41" ht="20.25" customHeight="1">
      <c r="AL909" s="363"/>
      <c r="AO909" s="364"/>
    </row>
    <row r="910" spans="38:41" ht="20.25" customHeight="1">
      <c r="AL910" s="363"/>
      <c r="AO910" s="364"/>
    </row>
    <row r="911" spans="38:41" ht="20.25" customHeight="1">
      <c r="AL911" s="363"/>
      <c r="AO911" s="364"/>
    </row>
    <row r="912" spans="38:41" ht="20.25" customHeight="1">
      <c r="AL912" s="363"/>
      <c r="AO912" s="364"/>
    </row>
    <row r="913" spans="17:41" ht="20.25" customHeight="1">
      <c r="AL913" s="363"/>
      <c r="AO913" s="364"/>
    </row>
    <row r="914" spans="17:41" ht="20.25" customHeight="1">
      <c r="AL914" s="363"/>
      <c r="AO914" s="364"/>
    </row>
    <row r="915" spans="17:41" ht="20.25" customHeight="1">
      <c r="AL915" s="363"/>
      <c r="AO915" s="364"/>
    </row>
    <row r="916" spans="17:41" ht="20.25" customHeight="1">
      <c r="AL916" s="363"/>
      <c r="AO916" s="364"/>
    </row>
    <row r="917" spans="17:41" ht="20.25" customHeight="1">
      <c r="AL917" s="363"/>
      <c r="AO917" s="364"/>
    </row>
    <row r="918" spans="17:41" ht="20.25" customHeight="1">
      <c r="AL918" s="363"/>
      <c r="AO918" s="364"/>
    </row>
    <row r="919" spans="17:41" ht="20.25" customHeight="1">
      <c r="AL919" s="363"/>
      <c r="AO919" s="364"/>
    </row>
    <row r="920" spans="17:41" ht="20.25" customHeight="1">
      <c r="AL920" s="363"/>
      <c r="AO920" s="364"/>
    </row>
    <row r="921" spans="17:41" ht="20.25" customHeight="1">
      <c r="AL921" s="363"/>
      <c r="AO921" s="364"/>
    </row>
    <row r="922" spans="17:41" ht="20.25" customHeight="1">
      <c r="AL922" s="363"/>
      <c r="AO922" s="364"/>
    </row>
    <row r="923" spans="17:41" ht="20.25" customHeight="1">
      <c r="AL923" s="363"/>
      <c r="AO923" s="364"/>
    </row>
    <row r="924" spans="17:41" ht="20.25" customHeight="1">
      <c r="Q924" s="357"/>
      <c r="AL924" s="363"/>
      <c r="AO924" s="364"/>
    </row>
    <row r="925" spans="17:41" ht="20.25" customHeight="1">
      <c r="Q925" s="357"/>
      <c r="AL925" s="363"/>
      <c r="AO925" s="364"/>
    </row>
    <row r="926" spans="17:41" ht="20.25" customHeight="1">
      <c r="Q926" s="357"/>
      <c r="AL926" s="363"/>
      <c r="AO926" s="364"/>
    </row>
    <row r="927" spans="17:41" ht="20.25" customHeight="1">
      <c r="Q927" s="357"/>
      <c r="AL927" s="363"/>
      <c r="AO927" s="364"/>
    </row>
    <row r="928" spans="17:41" ht="20.25" customHeight="1">
      <c r="Q928" s="357"/>
      <c r="AL928" s="363"/>
      <c r="AO928" s="364"/>
    </row>
    <row r="929" spans="10:41" ht="20.25" customHeight="1">
      <c r="J929" s="358"/>
      <c r="K929" s="359"/>
      <c r="L929" s="359"/>
      <c r="M929" s="359"/>
      <c r="N929" s="359"/>
      <c r="O929" s="359"/>
      <c r="P929" s="360"/>
      <c r="Q929" s="361"/>
      <c r="R929" s="362"/>
      <c r="S929" s="359"/>
      <c r="T929" s="359"/>
      <c r="U929" s="359"/>
      <c r="V929" s="359"/>
      <c r="W929" s="359"/>
      <c r="X929" s="359"/>
      <c r="Y929" s="359"/>
      <c r="Z929" s="359"/>
      <c r="AA929" s="359"/>
      <c r="AB929" s="359"/>
      <c r="AC929" s="359"/>
      <c r="AD929" s="359"/>
      <c r="AE929" s="359"/>
      <c r="AF929" s="359"/>
      <c r="AG929" s="359"/>
      <c r="AH929" s="359"/>
      <c r="AI929" s="359"/>
      <c r="AJ929" s="359"/>
      <c r="AK929" s="360"/>
      <c r="AL929" s="362"/>
      <c r="AM929" s="359"/>
      <c r="AN929" s="359"/>
      <c r="AO929" s="360"/>
    </row>
    <row r="930" spans="10:41" ht="20.25" customHeight="1">
      <c r="AL930" s="363"/>
      <c r="AO930" s="364"/>
    </row>
    <row r="931" spans="10:41" ht="20.25" customHeight="1">
      <c r="AL931" s="363"/>
      <c r="AO931" s="364"/>
    </row>
    <row r="932" spans="10:41" ht="20.25" customHeight="1">
      <c r="AL932" s="363"/>
      <c r="AO932" s="364"/>
    </row>
    <row r="933" spans="10:41" ht="20.25" customHeight="1">
      <c r="AL933" s="363"/>
      <c r="AO933" s="364"/>
    </row>
    <row r="934" spans="10:41" ht="20.25" customHeight="1">
      <c r="AL934" s="363"/>
      <c r="AO934" s="364"/>
    </row>
    <row r="935" spans="10:41" ht="20.25" customHeight="1">
      <c r="AL935" s="363"/>
      <c r="AO935" s="364"/>
    </row>
    <row r="936" spans="10:41" ht="20.25" customHeight="1">
      <c r="AL936" s="363"/>
      <c r="AO936" s="364"/>
    </row>
    <row r="937" spans="10:41" ht="20.25" customHeight="1">
      <c r="AL937" s="363"/>
      <c r="AO937" s="364"/>
    </row>
    <row r="938" spans="10:41" ht="20.25" customHeight="1">
      <c r="AL938" s="363"/>
      <c r="AO938" s="364"/>
    </row>
    <row r="939" spans="10:41" ht="20.25" customHeight="1">
      <c r="AL939" s="363"/>
      <c r="AO939" s="364"/>
    </row>
    <row r="940" spans="10:41" ht="20.25" customHeight="1">
      <c r="AL940" s="363"/>
      <c r="AO940" s="364"/>
    </row>
    <row r="941" spans="10:41" ht="20.25" customHeight="1">
      <c r="AL941" s="363"/>
      <c r="AO941" s="364"/>
    </row>
    <row r="942" spans="10:41" ht="20.25" customHeight="1">
      <c r="AL942" s="363"/>
      <c r="AO942" s="364"/>
    </row>
    <row r="943" spans="10:41" ht="20.25" customHeight="1">
      <c r="AL943" s="363"/>
      <c r="AO943" s="364"/>
    </row>
    <row r="944" spans="10:41" ht="20.25" customHeight="1">
      <c r="AL944" s="363"/>
      <c r="AO944" s="364"/>
    </row>
    <row r="945" spans="10:41" ht="20.25" customHeight="1">
      <c r="AL945" s="363"/>
      <c r="AO945" s="364"/>
    </row>
    <row r="946" spans="10:41" ht="20.25" customHeight="1">
      <c r="AL946" s="363"/>
      <c r="AO946" s="364"/>
    </row>
    <row r="947" spans="10:41" ht="20.25" customHeight="1">
      <c r="AL947" s="363"/>
      <c r="AO947" s="364"/>
    </row>
    <row r="948" spans="10:41" ht="20.25" customHeight="1">
      <c r="AL948" s="363"/>
      <c r="AO948" s="364"/>
    </row>
    <row r="949" spans="10:41" ht="20.25" customHeight="1">
      <c r="AL949" s="363"/>
      <c r="AO949" s="364"/>
    </row>
    <row r="950" spans="10:41" ht="20.25" customHeight="1">
      <c r="AL950" s="363"/>
      <c r="AO950" s="364"/>
    </row>
    <row r="951" spans="10:41" ht="20.25" customHeight="1">
      <c r="AL951" s="363"/>
      <c r="AO951" s="364"/>
    </row>
    <row r="952" spans="10:41" ht="20.25" customHeight="1">
      <c r="AL952" s="363"/>
      <c r="AO952" s="364"/>
    </row>
    <row r="953" spans="10:41" ht="20.25" customHeight="1">
      <c r="Q953" s="357"/>
      <c r="AL953" s="363"/>
      <c r="AO953" s="364"/>
    </row>
    <row r="954" spans="10:41" ht="20.25" customHeight="1">
      <c r="Q954" s="357"/>
      <c r="AL954" s="363"/>
      <c r="AO954" s="364"/>
    </row>
    <row r="955" spans="10:41" ht="20.25" customHeight="1">
      <c r="Q955" s="357"/>
      <c r="AL955" s="363"/>
      <c r="AO955" s="364"/>
    </row>
    <row r="956" spans="10:41" ht="20.25" customHeight="1">
      <c r="Q956" s="357"/>
      <c r="AL956" s="363"/>
      <c r="AO956" s="364"/>
    </row>
    <row r="957" spans="10:41" ht="20.25" customHeight="1">
      <c r="Q957" s="357"/>
      <c r="AL957" s="363"/>
      <c r="AO957" s="364"/>
    </row>
    <row r="958" spans="10:41" ht="20.25" customHeight="1">
      <c r="J958" s="358"/>
      <c r="K958" s="359"/>
      <c r="L958" s="359"/>
      <c r="M958" s="359"/>
      <c r="N958" s="359"/>
      <c r="O958" s="359"/>
      <c r="P958" s="360"/>
      <c r="Q958" s="361"/>
      <c r="R958" s="362"/>
      <c r="S958" s="359"/>
      <c r="T958" s="359"/>
      <c r="U958" s="359"/>
      <c r="V958" s="359"/>
      <c r="W958" s="359"/>
      <c r="X958" s="359"/>
      <c r="Y958" s="359"/>
      <c r="Z958" s="359"/>
      <c r="AA958" s="359"/>
      <c r="AB958" s="359"/>
      <c r="AC958" s="359"/>
      <c r="AD958" s="359"/>
      <c r="AE958" s="359"/>
      <c r="AF958" s="359"/>
      <c r="AG958" s="359"/>
      <c r="AH958" s="359"/>
      <c r="AI958" s="359"/>
      <c r="AJ958" s="359"/>
      <c r="AK958" s="360"/>
      <c r="AL958" s="362"/>
      <c r="AM958" s="359"/>
      <c r="AN958" s="359"/>
      <c r="AO958" s="360"/>
    </row>
  </sheetData>
  <autoFilter ref="A1:BD161" xr:uid="{00000000-0009-0000-0000-000002000000}">
    <filterColumn colId="4">
      <filters>
        <filter val="○"/>
      </filters>
    </filterColumn>
  </autoFilter>
  <mergeCells count="29">
    <mergeCell ref="K151:P151"/>
    <mergeCell ref="K156:P156"/>
    <mergeCell ref="K157:P157"/>
    <mergeCell ref="K158:P158"/>
    <mergeCell ref="K159:T159"/>
    <mergeCell ref="K139:R139"/>
    <mergeCell ref="K66:P66"/>
    <mergeCell ref="K67:Z67"/>
    <mergeCell ref="K68:Z68"/>
    <mergeCell ref="K69:Z69"/>
    <mergeCell ref="K77:W77"/>
    <mergeCell ref="K81:W81"/>
    <mergeCell ref="K85:R85"/>
    <mergeCell ref="K113:X113"/>
    <mergeCell ref="K123:P123"/>
    <mergeCell ref="K130:T130"/>
    <mergeCell ref="K131:P131"/>
    <mergeCell ref="K65:P65"/>
    <mergeCell ref="K15:T15"/>
    <mergeCell ref="K16:P16"/>
    <mergeCell ref="K33:P33"/>
    <mergeCell ref="K35:T35"/>
    <mergeCell ref="K55:Z55"/>
    <mergeCell ref="K56:P56"/>
    <mergeCell ref="K59:Z59"/>
    <mergeCell ref="K60:V60"/>
    <mergeCell ref="K61:P61"/>
    <mergeCell ref="K63:P63"/>
    <mergeCell ref="K64:P64"/>
  </mergeCells>
  <phoneticPr fontId="3"/>
  <printOptions horizontalCentered="1"/>
  <pageMargins left="0.23622047244094491" right="0.23622047244094491" top="0.74803149606299213" bottom="0.74803149606299213" header="0.31496062992125984" footer="0.31496062992125984"/>
  <pageSetup paperSize="9" scale="53" fitToHeight="0" orientation="landscape" cellComments="asDisplayed" r:id="rId1"/>
  <headerFooter alignWithMargins="0"/>
  <rowBreaks count="1" manualBreakCount="1">
    <brk id="74" min="9" max="25" man="1"/>
  </rowBreaks>
  <colBreaks count="1" manualBreakCount="1">
    <brk id="10"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7030A0"/>
  </sheetPr>
  <dimension ref="A1:J40"/>
  <sheetViews>
    <sheetView view="pageBreakPreview" zoomScale="60" zoomScaleNormal="100" workbookViewId="0"/>
  </sheetViews>
  <sheetFormatPr defaultRowHeight="14.25"/>
  <cols>
    <col min="1" max="1" width="4" style="802" customWidth="1"/>
    <col min="2" max="3" width="7.5" style="802" customWidth="1"/>
    <col min="4" max="4" width="4" style="802" customWidth="1"/>
    <col min="5" max="5" width="7.5" style="802" customWidth="1"/>
    <col min="6" max="6" width="2.875" style="802" customWidth="1"/>
    <col min="7" max="7" width="18.625" style="802" customWidth="1"/>
    <col min="8" max="8" width="4.5" style="802" customWidth="1"/>
    <col min="9" max="9" width="9.75" style="802" customWidth="1"/>
    <col min="10" max="10" width="18.625" style="802" customWidth="1"/>
    <col min="11" max="12" width="7.5" style="802" customWidth="1"/>
    <col min="13" max="16384" width="9" style="802"/>
  </cols>
  <sheetData>
    <row r="1" spans="1:10">
      <c r="A1" s="802" t="s">
        <v>1459</v>
      </c>
      <c r="J1" s="801"/>
    </row>
    <row r="4" spans="1:10" ht="22.5" customHeight="1">
      <c r="G4" s="814" t="s">
        <v>1301</v>
      </c>
      <c r="H4" s="1975"/>
      <c r="I4" s="1975"/>
      <c r="J4" s="1975"/>
    </row>
    <row r="7" spans="1:10" ht="15.95" customHeight="1">
      <c r="A7" s="1970" t="s">
        <v>1460</v>
      </c>
      <c r="B7" s="1970"/>
      <c r="C7" s="1970"/>
      <c r="D7" s="1970"/>
      <c r="E7" s="1970"/>
      <c r="F7" s="1970"/>
      <c r="G7" s="1970"/>
      <c r="H7" s="1970"/>
      <c r="I7" s="1970"/>
      <c r="J7" s="1970"/>
    </row>
    <row r="9" spans="1:10">
      <c r="A9" s="815"/>
      <c r="B9" s="816"/>
      <c r="C9" s="816"/>
      <c r="D9" s="816"/>
      <c r="E9" s="816"/>
      <c r="F9" s="816"/>
      <c r="G9" s="817"/>
      <c r="H9" s="816"/>
      <c r="I9" s="816"/>
      <c r="J9" s="818"/>
    </row>
    <row r="10" spans="1:10" ht="15.95" customHeight="1">
      <c r="A10" s="819"/>
      <c r="B10" s="820"/>
      <c r="C10" s="820"/>
      <c r="D10" s="820"/>
      <c r="E10" s="820"/>
      <c r="F10" s="820"/>
      <c r="G10" s="821"/>
      <c r="H10" s="820"/>
      <c r="I10" s="820"/>
      <c r="J10" s="822"/>
    </row>
    <row r="11" spans="1:10" ht="15.95" customHeight="1">
      <c r="A11" s="2030" t="s">
        <v>1461</v>
      </c>
      <c r="B11" s="2031"/>
      <c r="C11" s="2031"/>
      <c r="D11" s="2031"/>
      <c r="E11" s="2031"/>
      <c r="F11" s="2031"/>
      <c r="G11" s="2032" t="s">
        <v>1462</v>
      </c>
      <c r="H11" s="2031"/>
      <c r="I11" s="2031"/>
      <c r="J11" s="822"/>
    </row>
    <row r="12" spans="1:10" ht="15.95" customHeight="1">
      <c r="A12" s="819"/>
      <c r="B12" s="820"/>
      <c r="C12" s="820"/>
      <c r="D12" s="820"/>
      <c r="E12" s="820"/>
      <c r="F12" s="820"/>
      <c r="G12" s="821"/>
      <c r="H12" s="820"/>
      <c r="I12" s="820"/>
      <c r="J12" s="822"/>
    </row>
    <row r="13" spans="1:10" ht="15" thickBot="1">
      <c r="A13" s="823"/>
      <c r="B13" s="824"/>
      <c r="C13" s="824"/>
      <c r="D13" s="824"/>
      <c r="E13" s="824"/>
      <c r="F13" s="824"/>
      <c r="G13" s="825"/>
      <c r="H13" s="824"/>
      <c r="I13" s="824"/>
      <c r="J13" s="826"/>
    </row>
    <row r="14" spans="1:10" ht="25.5" customHeight="1" thickTop="1">
      <c r="A14" s="2033" t="s">
        <v>1463</v>
      </c>
      <c r="B14" s="2036" t="s">
        <v>1388</v>
      </c>
      <c r="C14" s="2036"/>
      <c r="D14" s="2038" t="s">
        <v>1451</v>
      </c>
      <c r="E14" s="2036" t="s">
        <v>1464</v>
      </c>
      <c r="F14" s="2036"/>
      <c r="G14" s="827" t="s">
        <v>1465</v>
      </c>
      <c r="H14" s="2038" t="s">
        <v>1453</v>
      </c>
      <c r="I14" s="828" t="s">
        <v>1464</v>
      </c>
      <c r="J14" s="829" t="s">
        <v>1465</v>
      </c>
    </row>
    <row r="15" spans="1:10" ht="25.5" customHeight="1">
      <c r="A15" s="2034"/>
      <c r="B15" s="2037"/>
      <c r="C15" s="2037"/>
      <c r="D15" s="2039"/>
      <c r="E15" s="2037" t="s">
        <v>1466</v>
      </c>
      <c r="F15" s="2037"/>
      <c r="G15" s="830" t="s">
        <v>1465</v>
      </c>
      <c r="H15" s="2039"/>
      <c r="I15" s="831" t="s">
        <v>1466</v>
      </c>
      <c r="J15" s="832" t="s">
        <v>1465</v>
      </c>
    </row>
    <row r="16" spans="1:10" ht="25.5" customHeight="1">
      <c r="A16" s="2034"/>
      <c r="B16" s="2037" t="s">
        <v>1467</v>
      </c>
      <c r="C16" s="2037"/>
      <c r="D16" s="2039" t="s">
        <v>1451</v>
      </c>
      <c r="E16" s="2037" t="s">
        <v>1452</v>
      </c>
      <c r="F16" s="2037"/>
      <c r="G16" s="830" t="s">
        <v>1465</v>
      </c>
      <c r="H16" s="2039" t="s">
        <v>1453</v>
      </c>
      <c r="I16" s="831" t="s">
        <v>1452</v>
      </c>
      <c r="J16" s="832" t="s">
        <v>1465</v>
      </c>
    </row>
    <row r="17" spans="1:10" ht="25.5" customHeight="1">
      <c r="A17" s="2034"/>
      <c r="B17" s="2037"/>
      <c r="C17" s="2037"/>
      <c r="D17" s="2039"/>
      <c r="E17" s="2037" t="s">
        <v>1454</v>
      </c>
      <c r="F17" s="2037"/>
      <c r="G17" s="830" t="s">
        <v>1465</v>
      </c>
      <c r="H17" s="2039"/>
      <c r="I17" s="831" t="s">
        <v>1454</v>
      </c>
      <c r="J17" s="832" t="s">
        <v>1465</v>
      </c>
    </row>
    <row r="18" spans="1:10" ht="25.5" customHeight="1">
      <c r="A18" s="2034"/>
      <c r="B18" s="2041" t="s">
        <v>1468</v>
      </c>
      <c r="C18" s="2042"/>
      <c r="D18" s="2039" t="s">
        <v>1451</v>
      </c>
      <c r="E18" s="2037" t="s">
        <v>1452</v>
      </c>
      <c r="F18" s="2037"/>
      <c r="G18" s="830" t="s">
        <v>1465</v>
      </c>
      <c r="H18" s="2039" t="s">
        <v>1453</v>
      </c>
      <c r="I18" s="831" t="s">
        <v>1452</v>
      </c>
      <c r="J18" s="832" t="s">
        <v>1465</v>
      </c>
    </row>
    <row r="19" spans="1:10" ht="25.5" customHeight="1">
      <c r="A19" s="2035"/>
      <c r="B19" s="2044" t="s">
        <v>1469</v>
      </c>
      <c r="C19" s="2045"/>
      <c r="D19" s="2043"/>
      <c r="E19" s="2046" t="s">
        <v>1454</v>
      </c>
      <c r="F19" s="2046"/>
      <c r="G19" s="833" t="s">
        <v>1465</v>
      </c>
      <c r="H19" s="2043"/>
      <c r="I19" s="834" t="s">
        <v>1454</v>
      </c>
      <c r="J19" s="835" t="s">
        <v>1465</v>
      </c>
    </row>
    <row r="20" spans="1:10" ht="25.5" customHeight="1">
      <c r="A20" s="2047" t="s">
        <v>1470</v>
      </c>
      <c r="B20" s="2048"/>
      <c r="C20" s="2048"/>
      <c r="D20" s="2049" t="s">
        <v>1471</v>
      </c>
      <c r="E20" s="2050"/>
      <c r="F20" s="2050"/>
      <c r="G20" s="2050"/>
      <c r="H20" s="2050"/>
      <c r="I20" s="2050"/>
      <c r="J20" s="2051"/>
    </row>
    <row r="21" spans="1:10" ht="25.5" customHeight="1">
      <c r="A21" s="2052" t="s">
        <v>1472</v>
      </c>
      <c r="B21" s="2053"/>
      <c r="C21" s="2053"/>
      <c r="D21" s="2053"/>
      <c r="E21" s="2053"/>
      <c r="F21" s="2053"/>
      <c r="G21" s="2053"/>
      <c r="H21" s="2053"/>
      <c r="I21" s="2053"/>
      <c r="J21" s="2054"/>
    </row>
    <row r="22" spans="1:10">
      <c r="A22" s="2030"/>
      <c r="B22" s="2031"/>
      <c r="C22" s="2031"/>
      <c r="D22" s="2031"/>
      <c r="E22" s="2031"/>
      <c r="F22" s="2031"/>
      <c r="G22" s="2031"/>
      <c r="H22" s="2031"/>
      <c r="I22" s="2031"/>
      <c r="J22" s="2055"/>
    </row>
    <row r="23" spans="1:10">
      <c r="A23" s="2030"/>
      <c r="B23" s="2031"/>
      <c r="C23" s="2031"/>
      <c r="D23" s="2031"/>
      <c r="E23" s="2031"/>
      <c r="F23" s="2031"/>
      <c r="G23" s="2031"/>
      <c r="H23" s="2031"/>
      <c r="I23" s="2031"/>
      <c r="J23" s="2055"/>
    </row>
    <row r="24" spans="1:10">
      <c r="A24" s="2030"/>
      <c r="B24" s="2031"/>
      <c r="C24" s="2031"/>
      <c r="D24" s="2031"/>
      <c r="E24" s="2031"/>
      <c r="F24" s="2031"/>
      <c r="G24" s="2031"/>
      <c r="H24" s="2031"/>
      <c r="I24" s="2031"/>
      <c r="J24" s="2055"/>
    </row>
    <row r="25" spans="1:10">
      <c r="A25" s="2030"/>
      <c r="B25" s="2031"/>
      <c r="C25" s="2031"/>
      <c r="D25" s="2031"/>
      <c r="E25" s="2031"/>
      <c r="F25" s="2031"/>
      <c r="G25" s="2031"/>
      <c r="H25" s="2031"/>
      <c r="I25" s="2031"/>
      <c r="J25" s="2055"/>
    </row>
    <row r="26" spans="1:10">
      <c r="A26" s="2030"/>
      <c r="B26" s="2031"/>
      <c r="C26" s="2031"/>
      <c r="D26" s="2031"/>
      <c r="E26" s="2031"/>
      <c r="F26" s="2031"/>
      <c r="G26" s="2031"/>
      <c r="H26" s="2031"/>
      <c r="I26" s="2031"/>
      <c r="J26" s="2055"/>
    </row>
    <row r="27" spans="1:10">
      <c r="A27" s="2030"/>
      <c r="B27" s="2031"/>
      <c r="C27" s="2031"/>
      <c r="D27" s="2031"/>
      <c r="E27" s="2031"/>
      <c r="F27" s="2031"/>
      <c r="G27" s="2031"/>
      <c r="H27" s="2031"/>
      <c r="I27" s="2031"/>
      <c r="J27" s="2055"/>
    </row>
    <row r="28" spans="1:10">
      <c r="A28" s="2030"/>
      <c r="B28" s="2031"/>
      <c r="C28" s="2031"/>
      <c r="D28" s="2031"/>
      <c r="E28" s="2031"/>
      <c r="F28" s="2031"/>
      <c r="G28" s="2031"/>
      <c r="H28" s="2031"/>
      <c r="I28" s="2031"/>
      <c r="J28" s="2055"/>
    </row>
    <row r="29" spans="1:10">
      <c r="A29" s="2030"/>
      <c r="B29" s="2031"/>
      <c r="C29" s="2031"/>
      <c r="D29" s="2031"/>
      <c r="E29" s="2031"/>
      <c r="F29" s="2031"/>
      <c r="G29" s="2031"/>
      <c r="H29" s="2031"/>
      <c r="I29" s="2031"/>
      <c r="J29" s="2055"/>
    </row>
    <row r="30" spans="1:10">
      <c r="A30" s="2030"/>
      <c r="B30" s="2031"/>
      <c r="C30" s="2031"/>
      <c r="D30" s="2031"/>
      <c r="E30" s="2031"/>
      <c r="F30" s="2031"/>
      <c r="G30" s="2031"/>
      <c r="H30" s="2031"/>
      <c r="I30" s="2031"/>
      <c r="J30" s="2055"/>
    </row>
    <row r="31" spans="1:10">
      <c r="A31" s="2030"/>
      <c r="B31" s="2031"/>
      <c r="C31" s="2031"/>
      <c r="D31" s="2031"/>
      <c r="E31" s="2031"/>
      <c r="F31" s="2031"/>
      <c r="G31" s="2031"/>
      <c r="H31" s="2031"/>
      <c r="I31" s="2031"/>
      <c r="J31" s="2055"/>
    </row>
    <row r="32" spans="1:10">
      <c r="A32" s="2030"/>
      <c r="B32" s="2031"/>
      <c r="C32" s="2031"/>
      <c r="D32" s="2031"/>
      <c r="E32" s="2031"/>
      <c r="F32" s="2031"/>
      <c r="G32" s="2031"/>
      <c r="H32" s="2031"/>
      <c r="I32" s="2031"/>
      <c r="J32" s="2055"/>
    </row>
    <row r="33" spans="1:10">
      <c r="A33" s="2030"/>
      <c r="B33" s="2031"/>
      <c r="C33" s="2031"/>
      <c r="D33" s="2031"/>
      <c r="E33" s="2031"/>
      <c r="F33" s="2031"/>
      <c r="G33" s="2031"/>
      <c r="H33" s="2031"/>
      <c r="I33" s="2031"/>
      <c r="J33" s="2055"/>
    </row>
    <row r="34" spans="1:10">
      <c r="A34" s="2030"/>
      <c r="B34" s="2031"/>
      <c r="C34" s="2031"/>
      <c r="D34" s="2031"/>
      <c r="E34" s="2031"/>
      <c r="F34" s="2031"/>
      <c r="G34" s="2031"/>
      <c r="H34" s="2031"/>
      <c r="I34" s="2031"/>
      <c r="J34" s="2055"/>
    </row>
    <row r="35" spans="1:10">
      <c r="A35" s="2030"/>
      <c r="B35" s="2031"/>
      <c r="C35" s="2031"/>
      <c r="D35" s="2031"/>
      <c r="E35" s="2031"/>
      <c r="F35" s="2031"/>
      <c r="G35" s="2031"/>
      <c r="H35" s="2031"/>
      <c r="I35" s="2031"/>
      <c r="J35" s="2055"/>
    </row>
    <row r="36" spans="1:10">
      <c r="A36" s="2056"/>
      <c r="B36" s="2057"/>
      <c r="C36" s="2057"/>
      <c r="D36" s="2057"/>
      <c r="E36" s="2057"/>
      <c r="F36" s="2057"/>
      <c r="G36" s="2057"/>
      <c r="H36" s="2057"/>
      <c r="I36" s="2057"/>
      <c r="J36" s="2058"/>
    </row>
    <row r="37" spans="1:10" ht="7.5" customHeight="1"/>
    <row r="38" spans="1:10" s="800" customFormat="1" ht="17.25" customHeight="1">
      <c r="A38" s="2040" t="s">
        <v>1473</v>
      </c>
      <c r="B38" s="2040"/>
      <c r="C38" s="2040"/>
      <c r="D38" s="2040"/>
      <c r="E38" s="2040"/>
      <c r="F38" s="2040"/>
      <c r="G38" s="2040"/>
      <c r="H38" s="2040"/>
      <c r="I38" s="2040"/>
      <c r="J38" s="2040"/>
    </row>
    <row r="39" spans="1:10" s="800" customFormat="1" ht="17.25" customHeight="1"/>
    <row r="40" spans="1:10" s="800" customFormat="1" ht="17.25" customHeight="1"/>
  </sheetData>
  <mergeCells count="26">
    <mergeCell ref="A38:J38"/>
    <mergeCell ref="B16:C17"/>
    <mergeCell ref="D16:D17"/>
    <mergeCell ref="E16:F16"/>
    <mergeCell ref="H16:H17"/>
    <mergeCell ref="E17:F17"/>
    <mergeCell ref="B18:C18"/>
    <mergeCell ref="D18:D19"/>
    <mergeCell ref="E18:F18"/>
    <mergeCell ref="H18:H19"/>
    <mergeCell ref="B19:C19"/>
    <mergeCell ref="E19:F19"/>
    <mergeCell ref="A20:C20"/>
    <mergeCell ref="D20:J20"/>
    <mergeCell ref="A21:J21"/>
    <mergeCell ref="A22:J36"/>
    <mergeCell ref="H4:J4"/>
    <mergeCell ref="A7:J7"/>
    <mergeCell ref="A11:F11"/>
    <mergeCell ref="G11:I11"/>
    <mergeCell ref="A14:A19"/>
    <mergeCell ref="B14:C15"/>
    <mergeCell ref="D14:D15"/>
    <mergeCell ref="E14:F14"/>
    <mergeCell ref="H14:H15"/>
    <mergeCell ref="E15:F15"/>
  </mergeCells>
  <phoneticPr fontId="3"/>
  <printOptions horizontalCentered="1"/>
  <pageMargins left="0.78740157480314965" right="0.19685039370078741" top="0.98425196850393704" bottom="0.39370078740157483" header="0.39370078740157483" footer="0.39370078740157483"/>
  <pageSetup paperSize="9" orientation="portrait" r:id="rId1"/>
  <headerFooter alignWithMargins="0">
    <oddHeader>&amp;R&amp;"ＭＳ ゴシック,標準"&amp;10（福岡市様式）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7030A0"/>
  </sheetPr>
  <dimension ref="A1:J26"/>
  <sheetViews>
    <sheetView view="pageBreakPreview" zoomScale="60" zoomScaleNormal="100" workbookViewId="0"/>
  </sheetViews>
  <sheetFormatPr defaultRowHeight="14.25"/>
  <cols>
    <col min="1" max="1" width="4" style="802" customWidth="1"/>
    <col min="2" max="3" width="7.5" style="802" customWidth="1"/>
    <col min="4" max="4" width="4" style="802" customWidth="1"/>
    <col min="5" max="5" width="7.5" style="802" customWidth="1"/>
    <col min="6" max="6" width="2.875" style="802" customWidth="1"/>
    <col min="7" max="7" width="20.75" style="802" customWidth="1"/>
    <col min="8" max="8" width="4.5" style="802" customWidth="1"/>
    <col min="9" max="9" width="9.75" style="802" customWidth="1"/>
    <col min="10" max="10" width="20.75" style="802" customWidth="1"/>
    <col min="11" max="12" width="7.5" style="802" customWidth="1"/>
    <col min="13" max="16384" width="9" style="802"/>
  </cols>
  <sheetData>
    <row r="1" spans="1:10">
      <c r="A1" s="802" t="s">
        <v>1474</v>
      </c>
      <c r="J1" s="801"/>
    </row>
    <row r="2" spans="1:10">
      <c r="A2" s="800"/>
    </row>
    <row r="3" spans="1:10">
      <c r="A3" s="800"/>
    </row>
    <row r="4" spans="1:10" ht="22.5" customHeight="1">
      <c r="A4" s="800"/>
      <c r="G4" s="814" t="s">
        <v>1301</v>
      </c>
      <c r="H4" s="1967"/>
      <c r="I4" s="1968"/>
      <c r="J4" s="1969"/>
    </row>
    <row r="5" spans="1:10">
      <c r="A5" s="800"/>
    </row>
    <row r="6" spans="1:10">
      <c r="A6" s="800"/>
    </row>
    <row r="7" spans="1:10" ht="18.75" customHeight="1">
      <c r="A7" s="1970" t="s">
        <v>1475</v>
      </c>
      <c r="B7" s="1970"/>
      <c r="C7" s="1970"/>
      <c r="D7" s="1970"/>
      <c r="E7" s="1970"/>
      <c r="F7" s="1970"/>
      <c r="G7" s="1970"/>
      <c r="H7" s="1970"/>
      <c r="I7" s="1970"/>
      <c r="J7" s="1970"/>
    </row>
    <row r="8" spans="1:10" ht="18.75" customHeight="1">
      <c r="A8" s="803"/>
      <c r="B8" s="803"/>
      <c r="C8" s="803"/>
      <c r="D8" s="803"/>
      <c r="E8" s="803"/>
      <c r="F8" s="803"/>
      <c r="G8" s="803"/>
      <c r="H8" s="803"/>
      <c r="I8" s="803"/>
      <c r="J8" s="803"/>
    </row>
    <row r="10" spans="1:10" ht="31.5" customHeight="1">
      <c r="A10" s="2060" t="s">
        <v>1476</v>
      </c>
      <c r="B10" s="2061"/>
      <c r="C10" s="2062"/>
      <c r="D10" s="2066" t="s">
        <v>1451</v>
      </c>
      <c r="E10" s="2059" t="s">
        <v>1452</v>
      </c>
      <c r="F10" s="2059"/>
      <c r="G10" s="836" t="s">
        <v>1465</v>
      </c>
      <c r="H10" s="2066" t="s">
        <v>1453</v>
      </c>
      <c r="I10" s="837" t="s">
        <v>1452</v>
      </c>
      <c r="J10" s="836" t="s">
        <v>1465</v>
      </c>
    </row>
    <row r="11" spans="1:10" ht="31.5" customHeight="1">
      <c r="A11" s="2063"/>
      <c r="B11" s="2064"/>
      <c r="C11" s="2065"/>
      <c r="D11" s="2066"/>
      <c r="E11" s="2059" t="s">
        <v>1477</v>
      </c>
      <c r="F11" s="2059"/>
      <c r="G11" s="836" t="s">
        <v>1465</v>
      </c>
      <c r="H11" s="2066"/>
      <c r="I11" s="837" t="s">
        <v>1477</v>
      </c>
      <c r="J11" s="836" t="s">
        <v>1465</v>
      </c>
    </row>
    <row r="12" spans="1:10" ht="31.5" customHeight="1">
      <c r="A12" s="2067" t="s">
        <v>1470</v>
      </c>
      <c r="B12" s="2068"/>
      <c r="C12" s="2068"/>
      <c r="D12" s="2068"/>
      <c r="E12" s="2068"/>
      <c r="F12" s="2069"/>
      <c r="G12" s="2070" t="s">
        <v>1471</v>
      </c>
      <c r="H12" s="2071"/>
      <c r="I12" s="2071"/>
      <c r="J12" s="2072"/>
    </row>
    <row r="13" spans="1:10" ht="31.5" customHeight="1">
      <c r="A13" s="2056"/>
      <c r="B13" s="2057"/>
      <c r="C13" s="2057"/>
      <c r="D13" s="2057"/>
      <c r="E13" s="2057"/>
      <c r="F13" s="2058"/>
      <c r="G13" s="2073"/>
      <c r="H13" s="2074"/>
      <c r="I13" s="2074"/>
      <c r="J13" s="2075"/>
    </row>
    <row r="14" spans="1:10" ht="31.5" customHeight="1">
      <c r="A14" s="2059" t="s">
        <v>1478</v>
      </c>
      <c r="B14" s="2059"/>
      <c r="C14" s="2059"/>
      <c r="D14" s="2059"/>
      <c r="E14" s="2059"/>
      <c r="F14" s="2059"/>
      <c r="G14" s="2059"/>
      <c r="H14" s="2059"/>
      <c r="I14" s="2059"/>
      <c r="J14" s="2059"/>
    </row>
    <row r="15" spans="1:10" ht="31.5" customHeight="1">
      <c r="A15" s="2059" t="s">
        <v>1479</v>
      </c>
      <c r="B15" s="2059"/>
      <c r="C15" s="2059"/>
      <c r="D15" s="2059"/>
      <c r="E15" s="2059"/>
      <c r="F15" s="2059"/>
      <c r="G15" s="2059"/>
      <c r="H15" s="2059"/>
      <c r="I15" s="2059"/>
      <c r="J15" s="2059"/>
    </row>
    <row r="16" spans="1:10" ht="31.5" customHeight="1">
      <c r="A16" s="2059"/>
      <c r="B16" s="2059"/>
      <c r="C16" s="2059"/>
      <c r="D16" s="2059"/>
      <c r="E16" s="2059"/>
      <c r="F16" s="2059"/>
      <c r="G16" s="2059"/>
      <c r="H16" s="2059"/>
      <c r="I16" s="2059"/>
      <c r="J16" s="2059"/>
    </row>
    <row r="17" spans="1:10" ht="31.5" customHeight="1">
      <c r="A17" s="2059" t="s">
        <v>1480</v>
      </c>
      <c r="B17" s="2059"/>
      <c r="C17" s="2059"/>
      <c r="D17" s="2059"/>
      <c r="E17" s="2059"/>
      <c r="F17" s="2059"/>
      <c r="G17" s="2059"/>
      <c r="H17" s="2059"/>
      <c r="I17" s="2059"/>
      <c r="J17" s="2059"/>
    </row>
    <row r="18" spans="1:10" ht="31.5" customHeight="1">
      <c r="A18" s="2059"/>
      <c r="B18" s="2059"/>
      <c r="C18" s="2059"/>
      <c r="D18" s="2059"/>
      <c r="E18" s="2059"/>
      <c r="F18" s="2059"/>
      <c r="G18" s="2059"/>
      <c r="H18" s="2059"/>
      <c r="I18" s="2059"/>
      <c r="J18" s="2059"/>
    </row>
    <row r="19" spans="1:10" ht="31.5" customHeight="1">
      <c r="A19" s="2059" t="s">
        <v>1481</v>
      </c>
      <c r="B19" s="2059"/>
      <c r="C19" s="2059"/>
      <c r="D19" s="2059"/>
      <c r="E19" s="2059"/>
      <c r="F19" s="2059"/>
      <c r="G19" s="2059"/>
      <c r="H19" s="2059"/>
      <c r="I19" s="2059"/>
      <c r="J19" s="2059"/>
    </row>
    <row r="20" spans="1:10" ht="31.5" customHeight="1">
      <c r="A20" s="2059"/>
      <c r="B20" s="2059"/>
      <c r="C20" s="2059"/>
      <c r="D20" s="2059"/>
      <c r="E20" s="2059"/>
      <c r="F20" s="2059"/>
      <c r="G20" s="2059"/>
      <c r="H20" s="2059"/>
      <c r="I20" s="2059"/>
      <c r="J20" s="2059"/>
    </row>
    <row r="21" spans="1:10" ht="31.5" customHeight="1">
      <c r="A21" s="2059" t="s">
        <v>1482</v>
      </c>
      <c r="B21" s="2059"/>
      <c r="C21" s="2059"/>
      <c r="D21" s="2059"/>
      <c r="E21" s="2059"/>
      <c r="F21" s="2059"/>
      <c r="G21" s="2059"/>
      <c r="H21" s="2059"/>
      <c r="I21" s="2059"/>
      <c r="J21" s="2059"/>
    </row>
    <row r="22" spans="1:10" ht="31.5" customHeight="1">
      <c r="A22" s="2059"/>
      <c r="B22" s="2059"/>
      <c r="C22" s="2059"/>
      <c r="D22" s="2059"/>
      <c r="E22" s="2059"/>
      <c r="F22" s="2059"/>
      <c r="G22" s="2059"/>
      <c r="H22" s="2059"/>
      <c r="I22" s="2059"/>
      <c r="J22" s="2059"/>
    </row>
    <row r="23" spans="1:10" ht="31.5" customHeight="1">
      <c r="A23" s="2059" t="s">
        <v>1483</v>
      </c>
      <c r="B23" s="2059"/>
      <c r="C23" s="2059"/>
      <c r="D23" s="2059"/>
      <c r="E23" s="2059"/>
      <c r="F23" s="2059"/>
      <c r="G23" s="2059"/>
      <c r="H23" s="2059"/>
      <c r="I23" s="2059"/>
      <c r="J23" s="2059"/>
    </row>
    <row r="24" spans="1:10" ht="31.5" customHeight="1">
      <c r="A24" s="2059"/>
      <c r="B24" s="2059"/>
      <c r="C24" s="2059"/>
      <c r="D24" s="2059"/>
      <c r="E24" s="2059"/>
      <c r="F24" s="2059"/>
      <c r="G24" s="2059"/>
      <c r="H24" s="2059"/>
      <c r="I24" s="2059"/>
      <c r="J24" s="2059"/>
    </row>
    <row r="25" spans="1:10" s="800" customFormat="1" ht="17.25" customHeight="1"/>
    <row r="26" spans="1:10" s="800" customFormat="1" ht="17.25" customHeight="1"/>
  </sheetData>
  <mergeCells count="20">
    <mergeCell ref="A19:C20"/>
    <mergeCell ref="D19:J20"/>
    <mergeCell ref="A21:C22"/>
    <mergeCell ref="D21:J22"/>
    <mergeCell ref="A23:C24"/>
    <mergeCell ref="D23:J24"/>
    <mergeCell ref="A17:C18"/>
    <mergeCell ref="D17:J18"/>
    <mergeCell ref="H4:J4"/>
    <mergeCell ref="A7:J7"/>
    <mergeCell ref="A10:C11"/>
    <mergeCell ref="D10:D11"/>
    <mergeCell ref="E10:F10"/>
    <mergeCell ref="H10:H11"/>
    <mergeCell ref="E11:F11"/>
    <mergeCell ref="A12:F13"/>
    <mergeCell ref="G12:J13"/>
    <mergeCell ref="A14:J14"/>
    <mergeCell ref="A15:C16"/>
    <mergeCell ref="D15:J16"/>
  </mergeCells>
  <phoneticPr fontId="3"/>
  <printOptions horizontalCentered="1"/>
  <pageMargins left="0.78740157480314965" right="0.59055118110236227" top="0.98425196850393704" bottom="0.39370078740157483" header="0.51181102362204722" footer="0.51181102362204722"/>
  <pageSetup paperSize="9" scale="91" orientation="portrait" r:id="rId1"/>
  <headerFooter alignWithMargins="0">
    <oddHeader>&amp;R&amp;"ＭＳ ゴシック,標準"&amp;10（福岡市様式）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BS150"/>
  <sheetViews>
    <sheetView showGridLines="0" view="pageBreakPreview" zoomScaleNormal="55" zoomScaleSheetLayoutView="100" workbookViewId="0"/>
  </sheetViews>
  <sheetFormatPr defaultColWidth="4.5" defaultRowHeight="14.25"/>
  <cols>
    <col min="1" max="1" width="0.875" style="875" customWidth="1"/>
    <col min="2" max="6" width="5.75" style="875" customWidth="1"/>
    <col min="7" max="8" width="8.125" style="875" customWidth="1"/>
    <col min="9" max="12" width="3.25" style="875" hidden="1" customWidth="1"/>
    <col min="13" max="14" width="3.25" style="875" customWidth="1"/>
    <col min="15" max="66" width="5.75" style="875" customWidth="1"/>
    <col min="67" max="67" width="1.125" style="875" customWidth="1"/>
    <col min="68" max="16384" width="4.5" style="875"/>
  </cols>
  <sheetData>
    <row r="1" spans="2:71" s="838" customFormat="1" ht="20.25" customHeight="1">
      <c r="G1" s="839" t="s">
        <v>1501</v>
      </c>
      <c r="H1" s="839"/>
      <c r="I1" s="839"/>
      <c r="J1" s="839"/>
      <c r="K1" s="839"/>
      <c r="L1" s="839"/>
      <c r="M1" s="839"/>
      <c r="N1" s="839"/>
      <c r="Q1" s="840" t="s">
        <v>1502</v>
      </c>
      <c r="T1" s="839"/>
      <c r="U1" s="839"/>
      <c r="V1" s="839"/>
      <c r="W1" s="839"/>
      <c r="X1" s="839"/>
      <c r="Y1" s="839"/>
      <c r="Z1" s="839"/>
      <c r="AA1" s="839"/>
      <c r="AW1" s="841" t="s">
        <v>1503</v>
      </c>
      <c r="AX1" s="2076" t="s">
        <v>1504</v>
      </c>
      <c r="AY1" s="2077"/>
      <c r="AZ1" s="2077"/>
      <c r="BA1" s="2077"/>
      <c r="BB1" s="2077"/>
      <c r="BC1" s="2077"/>
      <c r="BD1" s="2077"/>
      <c r="BE1" s="2077"/>
      <c r="BF1" s="2077"/>
      <c r="BG1" s="2077"/>
      <c r="BH1" s="2077"/>
      <c r="BI1" s="2077"/>
      <c r="BJ1" s="2077"/>
      <c r="BK1" s="2077"/>
      <c r="BL1" s="2077"/>
      <c r="BM1" s="2077"/>
      <c r="BN1" s="841" t="s">
        <v>1337</v>
      </c>
    </row>
    <row r="2" spans="2:71" s="842" customFormat="1" ht="20.25" customHeight="1">
      <c r="N2" s="840"/>
      <c r="Q2" s="840"/>
      <c r="R2" s="840"/>
      <c r="T2" s="841"/>
      <c r="U2" s="841"/>
      <c r="V2" s="841"/>
      <c r="W2" s="841"/>
      <c r="X2" s="841"/>
      <c r="Y2" s="841"/>
      <c r="Z2" s="841"/>
      <c r="AA2" s="841"/>
      <c r="AF2" s="843" t="s">
        <v>1505</v>
      </c>
      <c r="AG2" s="2078">
        <v>6</v>
      </c>
      <c r="AH2" s="2078"/>
      <c r="AI2" s="843" t="s">
        <v>1506</v>
      </c>
      <c r="AJ2" s="2079">
        <f>IF(AG2=0,"",YEAR(DATE(2018+AG2,1,1)))</f>
        <v>2024</v>
      </c>
      <c r="AK2" s="2079"/>
      <c r="AL2" s="844" t="s">
        <v>1328</v>
      </c>
      <c r="AM2" s="844" t="s">
        <v>1507</v>
      </c>
      <c r="AN2" s="2078">
        <v>4</v>
      </c>
      <c r="AO2" s="2078"/>
      <c r="AP2" s="844" t="s">
        <v>1508</v>
      </c>
      <c r="AW2" s="841" t="s">
        <v>1509</v>
      </c>
      <c r="AX2" s="2078" t="s">
        <v>1510</v>
      </c>
      <c r="AY2" s="2078"/>
      <c r="AZ2" s="2078"/>
      <c r="BA2" s="2078"/>
      <c r="BB2" s="2078"/>
      <c r="BC2" s="2078"/>
      <c r="BD2" s="2078"/>
      <c r="BE2" s="2078"/>
      <c r="BF2" s="2078"/>
      <c r="BG2" s="2078"/>
      <c r="BH2" s="2078"/>
      <c r="BI2" s="2078"/>
      <c r="BJ2" s="2078"/>
      <c r="BK2" s="2078"/>
      <c r="BL2" s="2078"/>
      <c r="BM2" s="2078"/>
      <c r="BN2" s="841" t="s">
        <v>1337</v>
      </c>
      <c r="BO2" s="841"/>
      <c r="BP2" s="841"/>
      <c r="BQ2" s="841"/>
    </row>
    <row r="3" spans="2:71" s="842" customFormat="1" ht="20.25" customHeight="1">
      <c r="N3" s="840"/>
      <c r="Q3" s="840"/>
      <c r="S3" s="841"/>
      <c r="T3" s="841"/>
      <c r="U3" s="841"/>
      <c r="V3" s="841"/>
      <c r="W3" s="841"/>
      <c r="X3" s="841"/>
      <c r="Y3" s="841"/>
      <c r="AG3" s="845"/>
      <c r="AH3" s="845"/>
      <c r="AI3" s="846"/>
      <c r="AJ3" s="847"/>
      <c r="AK3" s="846"/>
      <c r="BH3" s="848" t="s">
        <v>1511</v>
      </c>
      <c r="BI3" s="2080" t="s">
        <v>1512</v>
      </c>
      <c r="BJ3" s="2081"/>
      <c r="BK3" s="2081"/>
      <c r="BL3" s="2082"/>
      <c r="BM3" s="841"/>
    </row>
    <row r="4" spans="2:71" s="842" customFormat="1" ht="20.25" customHeight="1">
      <c r="B4" s="849"/>
      <c r="C4" s="849"/>
      <c r="D4" s="849"/>
      <c r="E4" s="849"/>
      <c r="F4" s="849"/>
      <c r="G4" s="849"/>
      <c r="H4" s="849"/>
      <c r="I4" s="849"/>
      <c r="J4" s="849"/>
      <c r="K4" s="849"/>
      <c r="L4" s="849"/>
      <c r="M4" s="849"/>
      <c r="N4" s="850"/>
      <c r="O4" s="849"/>
      <c r="P4" s="849"/>
      <c r="Q4" s="850"/>
      <c r="R4" s="849"/>
      <c r="S4" s="851"/>
      <c r="T4" s="851"/>
      <c r="U4" s="851"/>
      <c r="V4" s="851"/>
      <c r="W4" s="851"/>
      <c r="X4" s="851"/>
      <c r="Y4" s="851"/>
      <c r="Z4" s="849"/>
      <c r="AA4" s="849"/>
      <c r="AB4" s="849"/>
      <c r="AC4" s="849"/>
      <c r="AD4" s="849"/>
      <c r="AE4" s="849"/>
      <c r="AF4" s="849"/>
      <c r="AG4" s="852"/>
      <c r="AH4" s="852"/>
      <c r="AI4" s="853"/>
      <c r="AJ4" s="854"/>
      <c r="AK4" s="853"/>
      <c r="AL4" s="849"/>
      <c r="AM4" s="849"/>
      <c r="AN4" s="849"/>
      <c r="AO4" s="849"/>
      <c r="AP4" s="849"/>
      <c r="AQ4" s="849"/>
      <c r="AR4" s="849"/>
      <c r="AS4" s="849"/>
      <c r="AT4" s="849"/>
      <c r="AU4" s="849"/>
      <c r="AV4" s="849"/>
      <c r="BH4" s="848" t="s">
        <v>1513</v>
      </c>
      <c r="BI4" s="2080" t="s">
        <v>1514</v>
      </c>
      <c r="BJ4" s="2081"/>
      <c r="BK4" s="2081"/>
      <c r="BL4" s="2082"/>
      <c r="BM4" s="841"/>
    </row>
    <row r="5" spans="2:71" s="842" customFormat="1" ht="9" customHeight="1">
      <c r="B5" s="849"/>
      <c r="C5" s="849"/>
      <c r="D5" s="849"/>
      <c r="E5" s="849"/>
      <c r="F5" s="849"/>
      <c r="G5" s="849"/>
      <c r="H5" s="849"/>
      <c r="I5" s="849"/>
      <c r="J5" s="849"/>
      <c r="K5" s="849"/>
      <c r="L5" s="849"/>
      <c r="M5" s="849"/>
      <c r="N5" s="850"/>
      <c r="O5" s="849"/>
      <c r="P5" s="849"/>
      <c r="Q5" s="850"/>
      <c r="R5" s="849"/>
      <c r="S5" s="851"/>
      <c r="T5" s="851"/>
      <c r="U5" s="851"/>
      <c r="V5" s="851"/>
      <c r="W5" s="851"/>
      <c r="X5" s="851"/>
      <c r="Y5" s="851"/>
      <c r="Z5" s="849"/>
      <c r="AA5" s="849"/>
      <c r="AB5" s="849"/>
      <c r="AC5" s="849"/>
      <c r="AD5" s="849"/>
      <c r="AE5" s="849"/>
      <c r="AF5" s="849"/>
      <c r="AG5" s="855"/>
      <c r="AH5" s="855"/>
      <c r="AI5" s="849"/>
      <c r="AJ5" s="849"/>
      <c r="AK5" s="849"/>
      <c r="AL5" s="849"/>
      <c r="AM5" s="849"/>
      <c r="AN5" s="856"/>
      <c r="AO5" s="856"/>
      <c r="AP5" s="856"/>
      <c r="AQ5" s="856"/>
      <c r="AR5" s="856"/>
      <c r="AS5" s="856"/>
      <c r="AT5" s="856"/>
      <c r="AU5" s="856"/>
      <c r="AV5" s="856"/>
      <c r="AW5" s="838"/>
      <c r="AX5" s="838"/>
      <c r="AY5" s="838"/>
      <c r="AZ5" s="838"/>
      <c r="BA5" s="838"/>
      <c r="BB5" s="838"/>
      <c r="BC5" s="838"/>
      <c r="BD5" s="838"/>
      <c r="BE5" s="838"/>
      <c r="BF5" s="838"/>
      <c r="BG5" s="838"/>
      <c r="BH5" s="838"/>
      <c r="BI5" s="838"/>
      <c r="BJ5" s="838"/>
      <c r="BK5" s="838"/>
      <c r="BL5" s="857"/>
      <c r="BM5" s="857"/>
    </row>
    <row r="6" spans="2:71" s="842" customFormat="1" ht="21" customHeight="1">
      <c r="B6" s="858"/>
      <c r="C6" s="858"/>
      <c r="D6" s="858"/>
      <c r="E6" s="858"/>
      <c r="F6" s="858"/>
      <c r="G6" s="859"/>
      <c r="H6" s="859"/>
      <c r="I6" s="859"/>
      <c r="J6" s="859"/>
      <c r="K6" s="859"/>
      <c r="L6" s="859"/>
      <c r="M6" s="859"/>
      <c r="N6" s="859"/>
      <c r="O6" s="860"/>
      <c r="P6" s="860"/>
      <c r="Q6" s="860"/>
      <c r="R6" s="861"/>
      <c r="S6" s="860"/>
      <c r="T6" s="860"/>
      <c r="U6" s="860"/>
      <c r="V6" s="849"/>
      <c r="W6" s="849"/>
      <c r="X6" s="849"/>
      <c r="Y6" s="849"/>
      <c r="Z6" s="849"/>
      <c r="AA6" s="849"/>
      <c r="AB6" s="849"/>
      <c r="AC6" s="849"/>
      <c r="AD6" s="849"/>
      <c r="AE6" s="849"/>
      <c r="AF6" s="849"/>
      <c r="AG6" s="849"/>
      <c r="AH6" s="849"/>
      <c r="AI6" s="849"/>
      <c r="AJ6" s="849"/>
      <c r="AK6" s="849"/>
      <c r="AL6" s="849"/>
      <c r="AM6" s="849"/>
      <c r="AN6" s="856"/>
      <c r="AO6" s="856"/>
      <c r="AP6" s="856"/>
      <c r="AQ6" s="856"/>
      <c r="AR6" s="856"/>
      <c r="AS6" s="856" t="s">
        <v>1515</v>
      </c>
      <c r="AT6" s="856"/>
      <c r="AU6" s="856"/>
      <c r="AV6" s="856"/>
      <c r="AW6" s="838"/>
      <c r="AX6" s="838"/>
      <c r="AY6" s="838"/>
      <c r="BA6" s="862"/>
      <c r="BB6" s="862"/>
      <c r="BC6" s="863"/>
      <c r="BD6" s="838"/>
      <c r="BE6" s="2107">
        <v>40</v>
      </c>
      <c r="BF6" s="2108"/>
      <c r="BG6" s="863" t="s">
        <v>1516</v>
      </c>
      <c r="BH6" s="838"/>
      <c r="BI6" s="2107">
        <v>160</v>
      </c>
      <c r="BJ6" s="2108"/>
      <c r="BK6" s="863" t="s">
        <v>1517</v>
      </c>
      <c r="BL6" s="838"/>
      <c r="BM6" s="857"/>
    </row>
    <row r="7" spans="2:71" s="842" customFormat="1" ht="5.25" customHeight="1">
      <c r="B7" s="858"/>
      <c r="C7" s="858"/>
      <c r="D7" s="858"/>
      <c r="E7" s="858"/>
      <c r="F7" s="858"/>
      <c r="G7" s="864"/>
      <c r="H7" s="864"/>
      <c r="I7" s="864"/>
      <c r="J7" s="864"/>
      <c r="K7" s="864"/>
      <c r="L7" s="864"/>
      <c r="M7" s="864"/>
      <c r="N7" s="860"/>
      <c r="O7" s="860"/>
      <c r="P7" s="860"/>
      <c r="Q7" s="861"/>
      <c r="R7" s="860"/>
      <c r="S7" s="860"/>
      <c r="T7" s="860"/>
      <c r="U7" s="860"/>
      <c r="V7" s="849"/>
      <c r="W7" s="849"/>
      <c r="X7" s="849"/>
      <c r="Y7" s="849"/>
      <c r="Z7" s="849"/>
      <c r="AA7" s="849"/>
      <c r="AB7" s="849"/>
      <c r="AC7" s="849"/>
      <c r="AD7" s="849"/>
      <c r="AE7" s="849"/>
      <c r="AF7" s="849"/>
      <c r="AG7" s="849"/>
      <c r="AH7" s="849"/>
      <c r="AI7" s="849"/>
      <c r="AJ7" s="849"/>
      <c r="AK7" s="849"/>
      <c r="AL7" s="849"/>
      <c r="AM7" s="849"/>
      <c r="AN7" s="856"/>
      <c r="AO7" s="856"/>
      <c r="AP7" s="856"/>
      <c r="AQ7" s="856"/>
      <c r="AR7" s="856"/>
      <c r="AS7" s="856"/>
      <c r="AT7" s="856"/>
      <c r="AU7" s="856"/>
      <c r="AV7" s="856"/>
      <c r="AW7" s="856"/>
      <c r="AX7" s="856"/>
      <c r="AY7" s="856"/>
      <c r="AZ7" s="856"/>
      <c r="BA7" s="856"/>
      <c r="BB7" s="856"/>
      <c r="BC7" s="856"/>
      <c r="BD7" s="856"/>
      <c r="BE7" s="856"/>
      <c r="BF7" s="856"/>
      <c r="BG7" s="856"/>
      <c r="BH7" s="856"/>
      <c r="BI7" s="856"/>
      <c r="BJ7" s="856"/>
      <c r="BK7" s="856"/>
      <c r="BL7" s="865"/>
      <c r="BM7" s="865"/>
      <c r="BN7" s="849"/>
    </row>
    <row r="8" spans="2:71" s="842" customFormat="1" ht="21" customHeight="1">
      <c r="B8" s="866"/>
      <c r="C8" s="866"/>
      <c r="D8" s="866"/>
      <c r="E8" s="866"/>
      <c r="F8" s="866"/>
      <c r="G8" s="861"/>
      <c r="H8" s="861"/>
      <c r="I8" s="861"/>
      <c r="J8" s="861"/>
      <c r="K8" s="861"/>
      <c r="L8" s="861"/>
      <c r="M8" s="861"/>
      <c r="N8" s="860"/>
      <c r="O8" s="860"/>
      <c r="P8" s="860"/>
      <c r="Q8" s="861"/>
      <c r="R8" s="860"/>
      <c r="S8" s="860"/>
      <c r="T8" s="860"/>
      <c r="U8" s="860"/>
      <c r="V8" s="849"/>
      <c r="W8" s="849"/>
      <c r="X8" s="849"/>
      <c r="Y8" s="849"/>
      <c r="Z8" s="849"/>
      <c r="AA8" s="849"/>
      <c r="AB8" s="849"/>
      <c r="AC8" s="849"/>
      <c r="AD8" s="849"/>
      <c r="AE8" s="849"/>
      <c r="AF8" s="849"/>
      <c r="AG8" s="849"/>
      <c r="AH8" s="849"/>
      <c r="AI8" s="849"/>
      <c r="AJ8" s="849"/>
      <c r="AK8" s="849"/>
      <c r="AL8" s="849"/>
      <c r="AM8" s="849"/>
      <c r="AN8" s="867"/>
      <c r="AO8" s="867"/>
      <c r="AP8" s="867"/>
      <c r="AQ8" s="859"/>
      <c r="AR8" s="868"/>
      <c r="AS8" s="869"/>
      <c r="AT8" s="869"/>
      <c r="AU8" s="858"/>
      <c r="AV8" s="862"/>
      <c r="AW8" s="862"/>
      <c r="AX8" s="862"/>
      <c r="AY8" s="870"/>
      <c r="AZ8" s="870"/>
      <c r="BA8" s="856"/>
      <c r="BB8" s="862"/>
      <c r="BC8" s="862"/>
      <c r="BD8" s="861"/>
      <c r="BE8" s="856"/>
      <c r="BF8" s="856" t="s">
        <v>1518</v>
      </c>
      <c r="BG8" s="856"/>
      <c r="BH8" s="856"/>
      <c r="BI8" s="2109">
        <f>DAY(EOMONTH(DATE(AJ2,AN2,1),0))</f>
        <v>30</v>
      </c>
      <c r="BJ8" s="2110"/>
      <c r="BK8" s="856" t="s">
        <v>1340</v>
      </c>
      <c r="BL8" s="856"/>
      <c r="BM8" s="856"/>
      <c r="BN8" s="849"/>
      <c r="BQ8" s="841"/>
      <c r="BR8" s="841"/>
      <c r="BS8" s="841"/>
    </row>
    <row r="9" spans="2:71" s="842" customFormat="1" ht="5.25" customHeight="1">
      <c r="B9" s="866"/>
      <c r="C9" s="866"/>
      <c r="D9" s="866"/>
      <c r="E9" s="866"/>
      <c r="F9" s="866"/>
      <c r="G9" s="861"/>
      <c r="H9" s="861"/>
      <c r="I9" s="861"/>
      <c r="J9" s="861"/>
      <c r="K9" s="861"/>
      <c r="L9" s="861"/>
      <c r="M9" s="861"/>
      <c r="N9" s="860"/>
      <c r="O9" s="860"/>
      <c r="P9" s="860"/>
      <c r="Q9" s="861"/>
      <c r="R9" s="860"/>
      <c r="S9" s="860"/>
      <c r="T9" s="860"/>
      <c r="U9" s="860"/>
      <c r="V9" s="849"/>
      <c r="W9" s="849"/>
      <c r="X9" s="849"/>
      <c r="Y9" s="849"/>
      <c r="Z9" s="849"/>
      <c r="AA9" s="849"/>
      <c r="AB9" s="849"/>
      <c r="AC9" s="849"/>
      <c r="AD9" s="849"/>
      <c r="AE9" s="849"/>
      <c r="AF9" s="849"/>
      <c r="AG9" s="849"/>
      <c r="AH9" s="849"/>
      <c r="AI9" s="849"/>
      <c r="AJ9" s="849"/>
      <c r="AK9" s="849"/>
      <c r="AL9" s="849"/>
      <c r="AM9" s="849"/>
      <c r="AN9" s="867"/>
      <c r="AO9" s="867"/>
      <c r="AP9" s="867"/>
      <c r="AQ9" s="859"/>
      <c r="AR9" s="868"/>
      <c r="AS9" s="869"/>
      <c r="AT9" s="869"/>
      <c r="AU9" s="858"/>
      <c r="AV9" s="862"/>
      <c r="AW9" s="862"/>
      <c r="AX9" s="862"/>
      <c r="AY9" s="870"/>
      <c r="AZ9" s="870"/>
      <c r="BA9" s="856"/>
      <c r="BB9" s="862"/>
      <c r="BC9" s="862"/>
      <c r="BD9" s="861"/>
      <c r="BE9" s="856"/>
      <c r="BF9" s="856"/>
      <c r="BG9" s="856"/>
      <c r="BH9" s="856"/>
      <c r="BI9" s="861"/>
      <c r="BJ9" s="861"/>
      <c r="BK9" s="856"/>
      <c r="BL9" s="856"/>
      <c r="BM9" s="856"/>
      <c r="BN9" s="849"/>
      <c r="BQ9" s="841"/>
      <c r="BR9" s="841"/>
      <c r="BS9" s="841"/>
    </row>
    <row r="10" spans="2:71" s="842" customFormat="1" ht="21" customHeight="1">
      <c r="B10" s="866"/>
      <c r="C10" s="866"/>
      <c r="D10" s="866"/>
      <c r="E10" s="866"/>
      <c r="F10" s="866"/>
      <c r="G10" s="861"/>
      <c r="H10" s="861"/>
      <c r="I10" s="861"/>
      <c r="J10" s="861"/>
      <c r="K10" s="861"/>
      <c r="L10" s="861"/>
      <c r="M10" s="861"/>
      <c r="N10" s="860"/>
      <c r="O10" s="860"/>
      <c r="P10" s="860"/>
      <c r="Q10" s="861"/>
      <c r="R10" s="860"/>
      <c r="S10" s="860"/>
      <c r="T10" s="860"/>
      <c r="U10" s="860"/>
      <c r="V10" s="849"/>
      <c r="W10" s="849"/>
      <c r="X10" s="849"/>
      <c r="Y10" s="849"/>
      <c r="Z10" s="849"/>
      <c r="AA10" s="849"/>
      <c r="AB10" s="849"/>
      <c r="AC10" s="849"/>
      <c r="AD10" s="849"/>
      <c r="AE10" s="849"/>
      <c r="AF10" s="849"/>
      <c r="AG10" s="849"/>
      <c r="AH10" s="849"/>
      <c r="AI10" s="849"/>
      <c r="AJ10" s="849"/>
      <c r="AK10" s="849"/>
      <c r="AL10" s="849"/>
      <c r="AM10" s="849"/>
      <c r="AN10" s="867"/>
      <c r="AO10" s="867"/>
      <c r="AP10" s="867"/>
      <c r="AQ10" s="859"/>
      <c r="AR10" s="868"/>
      <c r="AS10" s="869"/>
      <c r="AT10" s="869"/>
      <c r="AU10" s="856" t="s">
        <v>1519</v>
      </c>
      <c r="AV10" s="862"/>
      <c r="AW10" s="856"/>
      <c r="AX10" s="859"/>
      <c r="AY10" s="859"/>
      <c r="AZ10" s="871"/>
      <c r="BA10" s="856"/>
      <c r="BB10" s="872"/>
      <c r="BC10" s="872"/>
      <c r="BD10" s="872"/>
      <c r="BE10" s="856"/>
      <c r="BF10" s="856"/>
      <c r="BG10" s="865" t="s">
        <v>1520</v>
      </c>
      <c r="BH10" s="856"/>
      <c r="BI10" s="2107">
        <v>36</v>
      </c>
      <c r="BJ10" s="2108"/>
      <c r="BK10" s="863" t="s">
        <v>1431</v>
      </c>
      <c r="BL10" s="856"/>
      <c r="BM10" s="856"/>
      <c r="BN10" s="849"/>
      <c r="BQ10" s="841"/>
      <c r="BR10" s="841"/>
      <c r="BS10" s="841"/>
    </row>
    <row r="11" spans="2:71" ht="5.25" customHeight="1" thickBot="1">
      <c r="B11" s="873"/>
      <c r="C11" s="873"/>
      <c r="D11" s="873"/>
      <c r="E11" s="873"/>
      <c r="F11" s="873"/>
      <c r="G11" s="874"/>
      <c r="H11" s="874"/>
      <c r="I11" s="874"/>
      <c r="J11" s="874"/>
      <c r="K11" s="874"/>
      <c r="L11" s="874"/>
      <c r="M11" s="874"/>
      <c r="N11" s="874"/>
      <c r="O11" s="873"/>
      <c r="P11" s="873"/>
      <c r="Q11" s="873"/>
      <c r="R11" s="873"/>
      <c r="S11" s="873"/>
      <c r="T11" s="873"/>
      <c r="U11" s="873"/>
      <c r="V11" s="873"/>
      <c r="W11" s="873"/>
      <c r="X11" s="873"/>
      <c r="Y11" s="873"/>
      <c r="Z11" s="873"/>
      <c r="AA11" s="873"/>
      <c r="AB11" s="873"/>
      <c r="AC11" s="873"/>
      <c r="AD11" s="873"/>
      <c r="AE11" s="873"/>
      <c r="AF11" s="873"/>
      <c r="AG11" s="874"/>
      <c r="AH11" s="873"/>
      <c r="AI11" s="873"/>
      <c r="AJ11" s="873"/>
      <c r="AK11" s="873"/>
      <c r="AL11" s="873"/>
      <c r="AM11" s="873"/>
      <c r="AN11" s="873"/>
      <c r="AO11" s="873"/>
      <c r="AP11" s="873"/>
      <c r="AQ11" s="873"/>
      <c r="AR11" s="873"/>
      <c r="AS11" s="873"/>
      <c r="AT11" s="873"/>
      <c r="AU11" s="873"/>
      <c r="AV11" s="873"/>
      <c r="AX11" s="876"/>
      <c r="BO11" s="877"/>
      <c r="BP11" s="877"/>
      <c r="BQ11" s="877"/>
    </row>
    <row r="12" spans="2:71" ht="21.6" customHeight="1">
      <c r="B12" s="2152" t="s">
        <v>1521</v>
      </c>
      <c r="C12" s="2155" t="s">
        <v>1522</v>
      </c>
      <c r="D12" s="2095" t="s">
        <v>1523</v>
      </c>
      <c r="E12" s="2151"/>
      <c r="F12" s="2158"/>
      <c r="G12" s="2095" t="s">
        <v>1524</v>
      </c>
      <c r="H12" s="2145"/>
      <c r="I12" s="878"/>
      <c r="J12" s="879"/>
      <c r="K12" s="878"/>
      <c r="L12" s="879"/>
      <c r="M12" s="2165" t="s">
        <v>1525</v>
      </c>
      <c r="N12" s="2166"/>
      <c r="O12" s="2144" t="s">
        <v>1526</v>
      </c>
      <c r="P12" s="2096"/>
      <c r="Q12" s="2096"/>
      <c r="R12" s="2145"/>
      <c r="S12" s="2144" t="s">
        <v>1527</v>
      </c>
      <c r="T12" s="2096"/>
      <c r="U12" s="2096"/>
      <c r="V12" s="2096"/>
      <c r="W12" s="2145"/>
      <c r="X12" s="880"/>
      <c r="Y12" s="880"/>
      <c r="Z12" s="881"/>
      <c r="AA12" s="2150" t="s">
        <v>1528</v>
      </c>
      <c r="AB12" s="2151"/>
      <c r="AC12" s="2151"/>
      <c r="AD12" s="2151"/>
      <c r="AE12" s="2151"/>
      <c r="AF12" s="2151"/>
      <c r="AG12" s="2151"/>
      <c r="AH12" s="2151"/>
      <c r="AI12" s="2151"/>
      <c r="AJ12" s="2151"/>
      <c r="AK12" s="2151"/>
      <c r="AL12" s="2151"/>
      <c r="AM12" s="2151"/>
      <c r="AN12" s="2151"/>
      <c r="AO12" s="2151"/>
      <c r="AP12" s="2151"/>
      <c r="AQ12" s="2151"/>
      <c r="AR12" s="2151"/>
      <c r="AS12" s="2151"/>
      <c r="AT12" s="2151"/>
      <c r="AU12" s="2151"/>
      <c r="AV12" s="2151"/>
      <c r="AW12" s="2151"/>
      <c r="AX12" s="2151"/>
      <c r="AY12" s="2151"/>
      <c r="AZ12" s="2151"/>
      <c r="BA12" s="2151"/>
      <c r="BB12" s="2151"/>
      <c r="BC12" s="2151"/>
      <c r="BD12" s="2151"/>
      <c r="BE12" s="2151"/>
      <c r="BF12" s="2083" t="str">
        <f>IF(BI3="４週","(12)1～4週目の勤務時間数合計","(12)1か月の勤務時間数　合計")</f>
        <v>(12)1～4週目の勤務時間数合計</v>
      </c>
      <c r="BG12" s="2084"/>
      <c r="BH12" s="2089" t="s">
        <v>1529</v>
      </c>
      <c r="BI12" s="2090"/>
      <c r="BJ12" s="2095" t="s">
        <v>1530</v>
      </c>
      <c r="BK12" s="2096"/>
      <c r="BL12" s="2096"/>
      <c r="BM12" s="2096"/>
      <c r="BN12" s="2097"/>
    </row>
    <row r="13" spans="2:71" ht="20.25" customHeight="1">
      <c r="B13" s="2153"/>
      <c r="C13" s="2156"/>
      <c r="D13" s="2159"/>
      <c r="E13" s="2160"/>
      <c r="F13" s="2161"/>
      <c r="G13" s="2098"/>
      <c r="H13" s="2147"/>
      <c r="I13" s="882"/>
      <c r="J13" s="883"/>
      <c r="K13" s="882"/>
      <c r="L13" s="883"/>
      <c r="M13" s="2167"/>
      <c r="N13" s="2168"/>
      <c r="O13" s="2146"/>
      <c r="P13" s="2099"/>
      <c r="Q13" s="2099"/>
      <c r="R13" s="2147"/>
      <c r="S13" s="2146"/>
      <c r="T13" s="2099"/>
      <c r="U13" s="2099"/>
      <c r="V13" s="2099"/>
      <c r="W13" s="2147"/>
      <c r="X13" s="884"/>
      <c r="Y13" s="884"/>
      <c r="Z13" s="885"/>
      <c r="AA13" s="2104" t="s">
        <v>1531</v>
      </c>
      <c r="AB13" s="2104"/>
      <c r="AC13" s="2104"/>
      <c r="AD13" s="2104"/>
      <c r="AE13" s="2104"/>
      <c r="AF13" s="2104"/>
      <c r="AG13" s="2105"/>
      <c r="AH13" s="2106" t="s">
        <v>1532</v>
      </c>
      <c r="AI13" s="2104"/>
      <c r="AJ13" s="2104"/>
      <c r="AK13" s="2104"/>
      <c r="AL13" s="2104"/>
      <c r="AM13" s="2104"/>
      <c r="AN13" s="2105"/>
      <c r="AO13" s="2106" t="s">
        <v>1533</v>
      </c>
      <c r="AP13" s="2104"/>
      <c r="AQ13" s="2104"/>
      <c r="AR13" s="2104"/>
      <c r="AS13" s="2104"/>
      <c r="AT13" s="2104"/>
      <c r="AU13" s="2105"/>
      <c r="AV13" s="2106" t="s">
        <v>1534</v>
      </c>
      <c r="AW13" s="2104"/>
      <c r="AX13" s="2104"/>
      <c r="AY13" s="2104"/>
      <c r="AZ13" s="2104"/>
      <c r="BA13" s="2104"/>
      <c r="BB13" s="2105"/>
      <c r="BC13" s="2106" t="s">
        <v>1535</v>
      </c>
      <c r="BD13" s="2104"/>
      <c r="BE13" s="2104"/>
      <c r="BF13" s="2085"/>
      <c r="BG13" s="2086"/>
      <c r="BH13" s="2091"/>
      <c r="BI13" s="2092"/>
      <c r="BJ13" s="2098"/>
      <c r="BK13" s="2099"/>
      <c r="BL13" s="2099"/>
      <c r="BM13" s="2099"/>
      <c r="BN13" s="2100"/>
    </row>
    <row r="14" spans="2:71" ht="20.25" customHeight="1">
      <c r="B14" s="2153"/>
      <c r="C14" s="2156"/>
      <c r="D14" s="2159"/>
      <c r="E14" s="2160"/>
      <c r="F14" s="2161"/>
      <c r="G14" s="2098"/>
      <c r="H14" s="2147"/>
      <c r="I14" s="882"/>
      <c r="J14" s="883"/>
      <c r="K14" s="882"/>
      <c r="L14" s="883"/>
      <c r="M14" s="2167"/>
      <c r="N14" s="2168"/>
      <c r="O14" s="2146"/>
      <c r="P14" s="2099"/>
      <c r="Q14" s="2099"/>
      <c r="R14" s="2147"/>
      <c r="S14" s="2146"/>
      <c r="T14" s="2099"/>
      <c r="U14" s="2099"/>
      <c r="V14" s="2099"/>
      <c r="W14" s="2147"/>
      <c r="X14" s="884"/>
      <c r="Y14" s="884"/>
      <c r="Z14" s="885"/>
      <c r="AA14" s="886">
        <v>1</v>
      </c>
      <c r="AB14" s="887">
        <v>2</v>
      </c>
      <c r="AC14" s="887">
        <v>3</v>
      </c>
      <c r="AD14" s="887">
        <v>4</v>
      </c>
      <c r="AE14" s="887">
        <v>5</v>
      </c>
      <c r="AF14" s="887">
        <v>6</v>
      </c>
      <c r="AG14" s="888">
        <v>7</v>
      </c>
      <c r="AH14" s="889">
        <v>8</v>
      </c>
      <c r="AI14" s="887">
        <v>9</v>
      </c>
      <c r="AJ14" s="887">
        <v>10</v>
      </c>
      <c r="AK14" s="887">
        <v>11</v>
      </c>
      <c r="AL14" s="887">
        <v>12</v>
      </c>
      <c r="AM14" s="887">
        <v>13</v>
      </c>
      <c r="AN14" s="888">
        <v>14</v>
      </c>
      <c r="AO14" s="886">
        <v>15</v>
      </c>
      <c r="AP14" s="887">
        <v>16</v>
      </c>
      <c r="AQ14" s="887">
        <v>17</v>
      </c>
      <c r="AR14" s="887">
        <v>18</v>
      </c>
      <c r="AS14" s="887">
        <v>19</v>
      </c>
      <c r="AT14" s="887">
        <v>20</v>
      </c>
      <c r="AU14" s="888">
        <v>21</v>
      </c>
      <c r="AV14" s="889">
        <v>22</v>
      </c>
      <c r="AW14" s="887">
        <v>23</v>
      </c>
      <c r="AX14" s="887">
        <v>24</v>
      </c>
      <c r="AY14" s="887">
        <v>25</v>
      </c>
      <c r="AZ14" s="887">
        <v>26</v>
      </c>
      <c r="BA14" s="887">
        <v>27</v>
      </c>
      <c r="BB14" s="888">
        <v>28</v>
      </c>
      <c r="BC14" s="890" t="str">
        <f>IF($BI$3="実績",IF(DAY(DATE($AJ$2,$AN$2,29))=29,29,""),"")</f>
        <v/>
      </c>
      <c r="BD14" s="891" t="str">
        <f>IF($BI$3="実績",IF(DAY(DATE($AJ$2,$AN$2,30))=30,30,""),"")</f>
        <v/>
      </c>
      <c r="BE14" s="892" t="str">
        <f>IF($BI$3="実績",IF(DAY(DATE($AJ$2,$AN$2,31))=31,31,""),"")</f>
        <v/>
      </c>
      <c r="BF14" s="2085"/>
      <c r="BG14" s="2086"/>
      <c r="BH14" s="2091"/>
      <c r="BI14" s="2092"/>
      <c r="BJ14" s="2098"/>
      <c r="BK14" s="2099"/>
      <c r="BL14" s="2099"/>
      <c r="BM14" s="2099"/>
      <c r="BN14" s="2100"/>
    </row>
    <row r="15" spans="2:71" ht="20.25" hidden="1" customHeight="1">
      <c r="B15" s="2153"/>
      <c r="C15" s="2156"/>
      <c r="D15" s="2159"/>
      <c r="E15" s="2160"/>
      <c r="F15" s="2161"/>
      <c r="G15" s="2098"/>
      <c r="H15" s="2147"/>
      <c r="I15" s="882"/>
      <c r="J15" s="883"/>
      <c r="K15" s="882"/>
      <c r="L15" s="883"/>
      <c r="M15" s="2167"/>
      <c r="N15" s="2168"/>
      <c r="O15" s="2146"/>
      <c r="P15" s="2099"/>
      <c r="Q15" s="2099"/>
      <c r="R15" s="2147"/>
      <c r="S15" s="2146"/>
      <c r="T15" s="2099"/>
      <c r="U15" s="2099"/>
      <c r="V15" s="2099"/>
      <c r="W15" s="2147"/>
      <c r="X15" s="884"/>
      <c r="Y15" s="884"/>
      <c r="Z15" s="885"/>
      <c r="AA15" s="886">
        <f>WEEKDAY(DATE($AJ$2,$AN$2,1))</f>
        <v>2</v>
      </c>
      <c r="AB15" s="887">
        <f>WEEKDAY(DATE($AJ$2,$AN$2,2))</f>
        <v>3</v>
      </c>
      <c r="AC15" s="887">
        <f>WEEKDAY(DATE($AJ$2,$AN$2,3))</f>
        <v>4</v>
      </c>
      <c r="AD15" s="887">
        <f>WEEKDAY(DATE($AJ$2,$AN$2,4))</f>
        <v>5</v>
      </c>
      <c r="AE15" s="887">
        <f>WEEKDAY(DATE($AJ$2,$AN$2,5))</f>
        <v>6</v>
      </c>
      <c r="AF15" s="887">
        <f>WEEKDAY(DATE($AJ$2,$AN$2,6))</f>
        <v>7</v>
      </c>
      <c r="AG15" s="888">
        <f>WEEKDAY(DATE($AJ$2,$AN$2,7))</f>
        <v>1</v>
      </c>
      <c r="AH15" s="889">
        <f>WEEKDAY(DATE($AJ$2,$AN$2,8))</f>
        <v>2</v>
      </c>
      <c r="AI15" s="887">
        <f>WEEKDAY(DATE($AJ$2,$AN$2,9))</f>
        <v>3</v>
      </c>
      <c r="AJ15" s="887">
        <f>WEEKDAY(DATE($AJ$2,$AN$2,10))</f>
        <v>4</v>
      </c>
      <c r="AK15" s="887">
        <f>WEEKDAY(DATE($AJ$2,$AN$2,11))</f>
        <v>5</v>
      </c>
      <c r="AL15" s="887">
        <f>WEEKDAY(DATE($AJ$2,$AN$2,12))</f>
        <v>6</v>
      </c>
      <c r="AM15" s="887">
        <f>WEEKDAY(DATE($AJ$2,$AN$2,13))</f>
        <v>7</v>
      </c>
      <c r="AN15" s="888">
        <f>WEEKDAY(DATE($AJ$2,$AN$2,14))</f>
        <v>1</v>
      </c>
      <c r="AO15" s="889">
        <f>WEEKDAY(DATE($AJ$2,$AN$2,15))</f>
        <v>2</v>
      </c>
      <c r="AP15" s="887">
        <f>WEEKDAY(DATE($AJ$2,$AN$2,16))</f>
        <v>3</v>
      </c>
      <c r="AQ15" s="887">
        <f>WEEKDAY(DATE($AJ$2,$AN$2,17))</f>
        <v>4</v>
      </c>
      <c r="AR15" s="887">
        <f>WEEKDAY(DATE($AJ$2,$AN$2,18))</f>
        <v>5</v>
      </c>
      <c r="AS15" s="887">
        <f>WEEKDAY(DATE($AJ$2,$AN$2,19))</f>
        <v>6</v>
      </c>
      <c r="AT15" s="887">
        <f>WEEKDAY(DATE($AJ$2,$AN$2,20))</f>
        <v>7</v>
      </c>
      <c r="AU15" s="888">
        <f>WEEKDAY(DATE($AJ$2,$AN$2,21))</f>
        <v>1</v>
      </c>
      <c r="AV15" s="889">
        <f>WEEKDAY(DATE($AJ$2,$AN$2,22))</f>
        <v>2</v>
      </c>
      <c r="AW15" s="887">
        <f>WEEKDAY(DATE($AJ$2,$AN$2,23))</f>
        <v>3</v>
      </c>
      <c r="AX15" s="887">
        <f>WEEKDAY(DATE($AJ$2,$AN$2,24))</f>
        <v>4</v>
      </c>
      <c r="AY15" s="887">
        <f>WEEKDAY(DATE($AJ$2,$AN$2,25))</f>
        <v>5</v>
      </c>
      <c r="AZ15" s="887">
        <f>WEEKDAY(DATE($AJ$2,$AN$2,26))</f>
        <v>6</v>
      </c>
      <c r="BA15" s="887">
        <f>WEEKDAY(DATE($AJ$2,$AN$2,27))</f>
        <v>7</v>
      </c>
      <c r="BB15" s="888">
        <f>WEEKDAY(DATE($AJ$2,$AN$2,28))</f>
        <v>1</v>
      </c>
      <c r="BC15" s="889">
        <f>IF(BC14=29,WEEKDAY(DATE($AJ$2,$AN$2,29)),0)</f>
        <v>0</v>
      </c>
      <c r="BD15" s="887">
        <f>IF(BD14=30,WEEKDAY(DATE($AJ$2,$AN$2,30)),0)</f>
        <v>0</v>
      </c>
      <c r="BE15" s="888">
        <f>IF(BE14=31,WEEKDAY(DATE($AJ$2,$AN$2,31)),0)</f>
        <v>0</v>
      </c>
      <c r="BF15" s="2085"/>
      <c r="BG15" s="2086"/>
      <c r="BH15" s="2091"/>
      <c r="BI15" s="2092"/>
      <c r="BJ15" s="2098"/>
      <c r="BK15" s="2099"/>
      <c r="BL15" s="2099"/>
      <c r="BM15" s="2099"/>
      <c r="BN15" s="2100"/>
    </row>
    <row r="16" spans="2:71" ht="20.25" customHeight="1" thickBot="1">
      <c r="B16" s="2154"/>
      <c r="C16" s="2157"/>
      <c r="D16" s="2162"/>
      <c r="E16" s="2163"/>
      <c r="F16" s="2164"/>
      <c r="G16" s="2101"/>
      <c r="H16" s="2149"/>
      <c r="I16" s="893"/>
      <c r="J16" s="894"/>
      <c r="K16" s="893"/>
      <c r="L16" s="894"/>
      <c r="M16" s="2169"/>
      <c r="N16" s="2170"/>
      <c r="O16" s="2148"/>
      <c r="P16" s="2102"/>
      <c r="Q16" s="2102"/>
      <c r="R16" s="2149"/>
      <c r="S16" s="2148"/>
      <c r="T16" s="2102"/>
      <c r="U16" s="2102"/>
      <c r="V16" s="2102"/>
      <c r="W16" s="2149"/>
      <c r="X16" s="895"/>
      <c r="Y16" s="895"/>
      <c r="Z16" s="896"/>
      <c r="AA16" s="897" t="str">
        <f>IF(AA15=1,"日",IF(AA15=2,"月",IF(AA15=3,"火",IF(AA15=4,"水",IF(AA15=5,"木",IF(AA15=6,"金","土"))))))</f>
        <v>月</v>
      </c>
      <c r="AB16" s="898" t="str">
        <f t="shared" ref="AB16:BB16" si="0">IF(AB15=1,"日",IF(AB15=2,"月",IF(AB15=3,"火",IF(AB15=4,"水",IF(AB15=5,"木",IF(AB15=6,"金","土"))))))</f>
        <v>火</v>
      </c>
      <c r="AC16" s="898" t="str">
        <f t="shared" si="0"/>
        <v>水</v>
      </c>
      <c r="AD16" s="898" t="str">
        <f t="shared" si="0"/>
        <v>木</v>
      </c>
      <c r="AE16" s="898" t="str">
        <f t="shared" si="0"/>
        <v>金</v>
      </c>
      <c r="AF16" s="898" t="str">
        <f t="shared" si="0"/>
        <v>土</v>
      </c>
      <c r="AG16" s="899" t="str">
        <f t="shared" si="0"/>
        <v>日</v>
      </c>
      <c r="AH16" s="900" t="str">
        <f>IF(AH15=1,"日",IF(AH15=2,"月",IF(AH15=3,"火",IF(AH15=4,"水",IF(AH15=5,"木",IF(AH15=6,"金","土"))))))</f>
        <v>月</v>
      </c>
      <c r="AI16" s="898" t="str">
        <f t="shared" si="0"/>
        <v>火</v>
      </c>
      <c r="AJ16" s="898" t="str">
        <f t="shared" si="0"/>
        <v>水</v>
      </c>
      <c r="AK16" s="898" t="str">
        <f t="shared" si="0"/>
        <v>木</v>
      </c>
      <c r="AL16" s="898" t="str">
        <f t="shared" si="0"/>
        <v>金</v>
      </c>
      <c r="AM16" s="898" t="str">
        <f t="shared" si="0"/>
        <v>土</v>
      </c>
      <c r="AN16" s="899" t="str">
        <f t="shared" si="0"/>
        <v>日</v>
      </c>
      <c r="AO16" s="900" t="str">
        <f>IF(AO15=1,"日",IF(AO15=2,"月",IF(AO15=3,"火",IF(AO15=4,"水",IF(AO15=5,"木",IF(AO15=6,"金","土"))))))</f>
        <v>月</v>
      </c>
      <c r="AP16" s="898" t="str">
        <f t="shared" si="0"/>
        <v>火</v>
      </c>
      <c r="AQ16" s="898" t="str">
        <f t="shared" si="0"/>
        <v>水</v>
      </c>
      <c r="AR16" s="898" t="str">
        <f t="shared" si="0"/>
        <v>木</v>
      </c>
      <c r="AS16" s="898" t="str">
        <f t="shared" si="0"/>
        <v>金</v>
      </c>
      <c r="AT16" s="898" t="str">
        <f t="shared" si="0"/>
        <v>土</v>
      </c>
      <c r="AU16" s="899" t="str">
        <f t="shared" si="0"/>
        <v>日</v>
      </c>
      <c r="AV16" s="900" t="str">
        <f>IF(AV15=1,"日",IF(AV15=2,"月",IF(AV15=3,"火",IF(AV15=4,"水",IF(AV15=5,"木",IF(AV15=6,"金","土"))))))</f>
        <v>月</v>
      </c>
      <c r="AW16" s="898" t="str">
        <f t="shared" si="0"/>
        <v>火</v>
      </c>
      <c r="AX16" s="898" t="str">
        <f t="shared" si="0"/>
        <v>水</v>
      </c>
      <c r="AY16" s="898" t="str">
        <f t="shared" si="0"/>
        <v>木</v>
      </c>
      <c r="AZ16" s="898" t="str">
        <f t="shared" si="0"/>
        <v>金</v>
      </c>
      <c r="BA16" s="898" t="str">
        <f t="shared" si="0"/>
        <v>土</v>
      </c>
      <c r="BB16" s="899" t="str">
        <f t="shared" si="0"/>
        <v>日</v>
      </c>
      <c r="BC16" s="898" t="str">
        <f>IF(BC15=1,"日",IF(BC15=2,"月",IF(BC15=3,"火",IF(BC15=4,"水",IF(BC15=5,"木",IF(BC15=6,"金",IF(BC15=0,"","土")))))))</f>
        <v/>
      </c>
      <c r="BD16" s="898" t="str">
        <f>IF(BD15=1,"日",IF(BD15=2,"月",IF(BD15=3,"火",IF(BD15=4,"水",IF(BD15=5,"木",IF(BD15=6,"金",IF(BD15=0,"","土")))))))</f>
        <v/>
      </c>
      <c r="BE16" s="898" t="str">
        <f>IF(BE15=1,"日",IF(BE15=2,"月",IF(BE15=3,"火",IF(BE15=4,"水",IF(BE15=5,"木",IF(BE15=6,"金",IF(BE15=0,"","土")))))))</f>
        <v/>
      </c>
      <c r="BF16" s="2087"/>
      <c r="BG16" s="2088"/>
      <c r="BH16" s="2093"/>
      <c r="BI16" s="2094"/>
      <c r="BJ16" s="2101"/>
      <c r="BK16" s="2102"/>
      <c r="BL16" s="2102"/>
      <c r="BM16" s="2102"/>
      <c r="BN16" s="2103"/>
    </row>
    <row r="17" spans="2:66" ht="20.25" customHeight="1">
      <c r="B17" s="2111">
        <f>B15+1</f>
        <v>1</v>
      </c>
      <c r="C17" s="2126"/>
      <c r="D17" s="2127"/>
      <c r="E17" s="2128"/>
      <c r="F17" s="2129"/>
      <c r="G17" s="2130" t="s">
        <v>1536</v>
      </c>
      <c r="H17" s="2131"/>
      <c r="I17" s="901"/>
      <c r="J17" s="902"/>
      <c r="K17" s="901"/>
      <c r="L17" s="902"/>
      <c r="M17" s="2132" t="s">
        <v>1537</v>
      </c>
      <c r="N17" s="2133"/>
      <c r="O17" s="2134" t="s">
        <v>1538</v>
      </c>
      <c r="P17" s="2135"/>
      <c r="Q17" s="2135"/>
      <c r="R17" s="2131"/>
      <c r="S17" s="2138" t="s">
        <v>1539</v>
      </c>
      <c r="T17" s="2139"/>
      <c r="U17" s="2139"/>
      <c r="V17" s="2139"/>
      <c r="W17" s="2140"/>
      <c r="X17" s="903" t="s">
        <v>1540</v>
      </c>
      <c r="Y17" s="904"/>
      <c r="Z17" s="905"/>
      <c r="AA17" s="906" t="s">
        <v>1541</v>
      </c>
      <c r="AB17" s="907" t="s">
        <v>1541</v>
      </c>
      <c r="AC17" s="907" t="s">
        <v>1542</v>
      </c>
      <c r="AD17" s="907"/>
      <c r="AE17" s="907"/>
      <c r="AF17" s="907" t="s">
        <v>1541</v>
      </c>
      <c r="AG17" s="908" t="s">
        <v>1541</v>
      </c>
      <c r="AH17" s="906" t="s">
        <v>1541</v>
      </c>
      <c r="AI17" s="907" t="s">
        <v>1541</v>
      </c>
      <c r="AJ17" s="907" t="s">
        <v>1541</v>
      </c>
      <c r="AK17" s="907"/>
      <c r="AL17" s="907"/>
      <c r="AM17" s="907" t="s">
        <v>1541</v>
      </c>
      <c r="AN17" s="908" t="s">
        <v>1541</v>
      </c>
      <c r="AO17" s="906" t="s">
        <v>1541</v>
      </c>
      <c r="AP17" s="907" t="s">
        <v>1541</v>
      </c>
      <c r="AQ17" s="907" t="s">
        <v>1541</v>
      </c>
      <c r="AR17" s="907"/>
      <c r="AS17" s="907"/>
      <c r="AT17" s="907" t="s">
        <v>1541</v>
      </c>
      <c r="AU17" s="908" t="s">
        <v>1541</v>
      </c>
      <c r="AV17" s="906" t="s">
        <v>1541</v>
      </c>
      <c r="AW17" s="907" t="s">
        <v>1541</v>
      </c>
      <c r="AX17" s="907" t="s">
        <v>1541</v>
      </c>
      <c r="AY17" s="907"/>
      <c r="AZ17" s="907"/>
      <c r="BA17" s="907" t="s">
        <v>1541</v>
      </c>
      <c r="BB17" s="908" t="s">
        <v>1541</v>
      </c>
      <c r="BC17" s="906"/>
      <c r="BD17" s="907"/>
      <c r="BE17" s="907"/>
      <c r="BF17" s="2186"/>
      <c r="BG17" s="2187"/>
      <c r="BH17" s="2188"/>
      <c r="BI17" s="2189"/>
      <c r="BJ17" s="2190"/>
      <c r="BK17" s="2191"/>
      <c r="BL17" s="2191"/>
      <c r="BM17" s="2191"/>
      <c r="BN17" s="2192"/>
    </row>
    <row r="18" spans="2:66" ht="20.25" customHeight="1">
      <c r="B18" s="2112"/>
      <c r="C18" s="2114"/>
      <c r="D18" s="2117"/>
      <c r="E18" s="2081"/>
      <c r="F18" s="2116"/>
      <c r="G18" s="2120"/>
      <c r="H18" s="2121"/>
      <c r="I18" s="909"/>
      <c r="J18" s="910" t="str">
        <f>G17</f>
        <v>管理者</v>
      </c>
      <c r="K18" s="909"/>
      <c r="L18" s="910" t="str">
        <f>M17</f>
        <v>A</v>
      </c>
      <c r="M18" s="2124"/>
      <c r="N18" s="2125"/>
      <c r="O18" s="2136"/>
      <c r="P18" s="2137"/>
      <c r="Q18" s="2137"/>
      <c r="R18" s="2121"/>
      <c r="S18" s="2141"/>
      <c r="T18" s="2142"/>
      <c r="U18" s="2142"/>
      <c r="V18" s="2142"/>
      <c r="W18" s="2143"/>
      <c r="X18" s="911" t="s">
        <v>1543</v>
      </c>
      <c r="Y18" s="912"/>
      <c r="Z18" s="913"/>
      <c r="AA18" s="914">
        <f>IF(AA17="","",VLOOKUP(AA17,'【記載例】シフト記号表（勤務時間帯）'!$C$6:$L$47,10,FALSE))</f>
        <v>8</v>
      </c>
      <c r="AB18" s="915">
        <f>IF(AB17="","",VLOOKUP(AB17,'【記載例】シフト記号表（勤務時間帯）'!$C$6:$L$47,10,FALSE))</f>
        <v>8</v>
      </c>
      <c r="AC18" s="915">
        <f>IF(AC17="","",VLOOKUP(AC17,'【記載例】シフト記号表（勤務時間帯）'!$C$6:$L$47,10,FALSE))</f>
        <v>8</v>
      </c>
      <c r="AD18" s="915" t="str">
        <f>IF(AD17="","",VLOOKUP(AD17,'【記載例】シフト記号表（勤務時間帯）'!$C$6:$L$47,10,FALSE))</f>
        <v/>
      </c>
      <c r="AE18" s="915" t="str">
        <f>IF(AE17="","",VLOOKUP(AE17,'【記載例】シフト記号表（勤務時間帯）'!$C$6:$L$47,10,FALSE))</f>
        <v/>
      </c>
      <c r="AF18" s="915">
        <f>IF(AF17="","",VLOOKUP(AF17,'【記載例】シフト記号表（勤務時間帯）'!$C$6:$L$47,10,FALSE))</f>
        <v>8</v>
      </c>
      <c r="AG18" s="916">
        <f>IF(AG17="","",VLOOKUP(AG17,'【記載例】シフト記号表（勤務時間帯）'!$C$6:$L$47,10,FALSE))</f>
        <v>8</v>
      </c>
      <c r="AH18" s="914">
        <f>IF(AH17="","",VLOOKUP(AH17,'【記載例】シフト記号表（勤務時間帯）'!$C$6:$L$47,10,FALSE))</f>
        <v>8</v>
      </c>
      <c r="AI18" s="915">
        <f>IF(AI17="","",VLOOKUP(AI17,'【記載例】シフト記号表（勤務時間帯）'!$C$6:$L$47,10,FALSE))</f>
        <v>8</v>
      </c>
      <c r="AJ18" s="915">
        <f>IF(AJ17="","",VLOOKUP(AJ17,'【記載例】シフト記号表（勤務時間帯）'!$C$6:$L$47,10,FALSE))</f>
        <v>8</v>
      </c>
      <c r="AK18" s="915" t="str">
        <f>IF(AK17="","",VLOOKUP(AK17,'【記載例】シフト記号表（勤務時間帯）'!$C$6:$L$47,10,FALSE))</f>
        <v/>
      </c>
      <c r="AL18" s="915" t="str">
        <f>IF(AL17="","",VLOOKUP(AL17,'【記載例】シフト記号表（勤務時間帯）'!$C$6:$L$47,10,FALSE))</f>
        <v/>
      </c>
      <c r="AM18" s="915">
        <f>IF(AM17="","",VLOOKUP(AM17,'【記載例】シフト記号表（勤務時間帯）'!$C$6:$L$47,10,FALSE))</f>
        <v>8</v>
      </c>
      <c r="AN18" s="916">
        <f>IF(AN17="","",VLOOKUP(AN17,'【記載例】シフト記号表（勤務時間帯）'!$C$6:$L$47,10,FALSE))</f>
        <v>8</v>
      </c>
      <c r="AO18" s="914">
        <f>IF(AO17="","",VLOOKUP(AO17,'【記載例】シフト記号表（勤務時間帯）'!$C$6:$L$47,10,FALSE))</f>
        <v>8</v>
      </c>
      <c r="AP18" s="915">
        <f>IF(AP17="","",VLOOKUP(AP17,'【記載例】シフト記号表（勤務時間帯）'!$C$6:$L$47,10,FALSE))</f>
        <v>8</v>
      </c>
      <c r="AQ18" s="915">
        <f>IF(AQ17="","",VLOOKUP(AQ17,'【記載例】シフト記号表（勤務時間帯）'!$C$6:$L$47,10,FALSE))</f>
        <v>8</v>
      </c>
      <c r="AR18" s="915" t="str">
        <f>IF(AR17="","",VLOOKUP(AR17,'【記載例】シフト記号表（勤務時間帯）'!$C$6:$L$47,10,FALSE))</f>
        <v/>
      </c>
      <c r="AS18" s="915" t="str">
        <f>IF(AS17="","",VLOOKUP(AS17,'【記載例】シフト記号表（勤務時間帯）'!$C$6:$L$47,10,FALSE))</f>
        <v/>
      </c>
      <c r="AT18" s="915">
        <f>IF(AT17="","",VLOOKUP(AT17,'【記載例】シフト記号表（勤務時間帯）'!$C$6:$L$47,10,FALSE))</f>
        <v>8</v>
      </c>
      <c r="AU18" s="916">
        <f>IF(AU17="","",VLOOKUP(AU17,'【記載例】シフト記号表（勤務時間帯）'!$C$6:$L$47,10,FALSE))</f>
        <v>8</v>
      </c>
      <c r="AV18" s="914">
        <f>IF(AV17="","",VLOOKUP(AV17,'【記載例】シフト記号表（勤務時間帯）'!$C$6:$L$47,10,FALSE))</f>
        <v>8</v>
      </c>
      <c r="AW18" s="915">
        <f>IF(AW17="","",VLOOKUP(AW17,'【記載例】シフト記号表（勤務時間帯）'!$C$6:$L$47,10,FALSE))</f>
        <v>8</v>
      </c>
      <c r="AX18" s="915">
        <f>IF(AX17="","",VLOOKUP(AX17,'【記載例】シフト記号表（勤務時間帯）'!$C$6:$L$47,10,FALSE))</f>
        <v>8</v>
      </c>
      <c r="AY18" s="915" t="str">
        <f>IF(AY17="","",VLOOKUP(AY17,'【記載例】シフト記号表（勤務時間帯）'!$C$6:$L$47,10,FALSE))</f>
        <v/>
      </c>
      <c r="AZ18" s="915" t="str">
        <f>IF(AZ17="","",VLOOKUP(AZ17,'【記載例】シフト記号表（勤務時間帯）'!$C$6:$L$47,10,FALSE))</f>
        <v/>
      </c>
      <c r="BA18" s="915">
        <f>IF(BA17="","",VLOOKUP(BA17,'【記載例】シフト記号表（勤務時間帯）'!$C$6:$L$47,10,FALSE))</f>
        <v>8</v>
      </c>
      <c r="BB18" s="916">
        <f>IF(BB17="","",VLOOKUP(BB17,'【記載例】シフト記号表（勤務時間帯）'!$C$6:$L$47,10,FALSE))</f>
        <v>8</v>
      </c>
      <c r="BC18" s="914" t="str">
        <f>IF(BC17="","",VLOOKUP(BC17,'【記載例】シフト記号表（勤務時間帯）'!$C$6:$L$47,10,FALSE))</f>
        <v/>
      </c>
      <c r="BD18" s="915" t="str">
        <f>IF(BD17="","",VLOOKUP(BD17,'【記載例】シフト記号表（勤務時間帯）'!$C$6:$L$47,10,FALSE))</f>
        <v/>
      </c>
      <c r="BE18" s="915" t="str">
        <f>IF(BE17="","",VLOOKUP(BE17,'【記載例】シフト記号表（勤務時間帯）'!$C$6:$L$47,10,FALSE))</f>
        <v/>
      </c>
      <c r="BF18" s="2183">
        <f>IF($BI$3="４週",SUM(AA18:BB18),IF($BI$3="暦月",SUM(AA18:BE18),""))</f>
        <v>160</v>
      </c>
      <c r="BG18" s="2184"/>
      <c r="BH18" s="2185">
        <f>IF($BI$3="４週",BF18/4,IF($BI$3="暦月",(BF18/($BI$8/7)),""))</f>
        <v>40</v>
      </c>
      <c r="BI18" s="2184"/>
      <c r="BJ18" s="2180"/>
      <c r="BK18" s="2181"/>
      <c r="BL18" s="2181"/>
      <c r="BM18" s="2181"/>
      <c r="BN18" s="2182"/>
    </row>
    <row r="19" spans="2:66" ht="20.25" customHeight="1">
      <c r="B19" s="2111">
        <f>B17+1</f>
        <v>2</v>
      </c>
      <c r="C19" s="2113"/>
      <c r="D19" s="2115"/>
      <c r="E19" s="2081"/>
      <c r="F19" s="2116"/>
      <c r="G19" s="2118" t="s">
        <v>1544</v>
      </c>
      <c r="H19" s="2119"/>
      <c r="I19" s="917"/>
      <c r="J19" s="918"/>
      <c r="K19" s="917"/>
      <c r="L19" s="918"/>
      <c r="M19" s="2122" t="s">
        <v>1537</v>
      </c>
      <c r="N19" s="2123"/>
      <c r="O19" s="2171" t="s">
        <v>1544</v>
      </c>
      <c r="P19" s="2172"/>
      <c r="Q19" s="2172"/>
      <c r="R19" s="2119"/>
      <c r="S19" s="2141" t="s">
        <v>1545</v>
      </c>
      <c r="T19" s="2142"/>
      <c r="U19" s="2142"/>
      <c r="V19" s="2142"/>
      <c r="W19" s="2143"/>
      <c r="X19" s="919" t="s">
        <v>1540</v>
      </c>
      <c r="Y19" s="920"/>
      <c r="Z19" s="921"/>
      <c r="AA19" s="922" t="s">
        <v>1541</v>
      </c>
      <c r="AB19" s="923" t="s">
        <v>1541</v>
      </c>
      <c r="AC19" s="923" t="s">
        <v>1541</v>
      </c>
      <c r="AD19" s="923"/>
      <c r="AE19" s="923"/>
      <c r="AF19" s="923" t="s">
        <v>1541</v>
      </c>
      <c r="AG19" s="924" t="s">
        <v>1541</v>
      </c>
      <c r="AH19" s="922" t="s">
        <v>1541</v>
      </c>
      <c r="AI19" s="923" t="s">
        <v>1541</v>
      </c>
      <c r="AJ19" s="923" t="s">
        <v>1541</v>
      </c>
      <c r="AK19" s="923"/>
      <c r="AL19" s="923"/>
      <c r="AM19" s="923" t="s">
        <v>1541</v>
      </c>
      <c r="AN19" s="924" t="s">
        <v>1541</v>
      </c>
      <c r="AO19" s="922" t="s">
        <v>1541</v>
      </c>
      <c r="AP19" s="923" t="s">
        <v>1541</v>
      </c>
      <c r="AQ19" s="923" t="s">
        <v>1541</v>
      </c>
      <c r="AR19" s="923"/>
      <c r="AS19" s="923"/>
      <c r="AT19" s="923" t="s">
        <v>1541</v>
      </c>
      <c r="AU19" s="924" t="s">
        <v>1541</v>
      </c>
      <c r="AV19" s="922" t="s">
        <v>1541</v>
      </c>
      <c r="AW19" s="923" t="s">
        <v>1541</v>
      </c>
      <c r="AX19" s="923" t="s">
        <v>1541</v>
      </c>
      <c r="AY19" s="923"/>
      <c r="AZ19" s="923"/>
      <c r="BA19" s="923" t="s">
        <v>1541</v>
      </c>
      <c r="BB19" s="924" t="s">
        <v>1541</v>
      </c>
      <c r="BC19" s="922"/>
      <c r="BD19" s="923"/>
      <c r="BE19" s="925"/>
      <c r="BF19" s="2173"/>
      <c r="BG19" s="2174"/>
      <c r="BH19" s="2175"/>
      <c r="BI19" s="2176"/>
      <c r="BJ19" s="2177"/>
      <c r="BK19" s="2178"/>
      <c r="BL19" s="2178"/>
      <c r="BM19" s="2178"/>
      <c r="BN19" s="2179"/>
    </row>
    <row r="20" spans="2:66" ht="20.25" customHeight="1">
      <c r="B20" s="2112"/>
      <c r="C20" s="2114"/>
      <c r="D20" s="2117"/>
      <c r="E20" s="2081"/>
      <c r="F20" s="2116"/>
      <c r="G20" s="2120"/>
      <c r="H20" s="2121"/>
      <c r="I20" s="909"/>
      <c r="J20" s="910" t="str">
        <f>G19</f>
        <v>医師</v>
      </c>
      <c r="K20" s="909"/>
      <c r="L20" s="910" t="str">
        <f>M19</f>
        <v>A</v>
      </c>
      <c r="M20" s="2124"/>
      <c r="N20" s="2125"/>
      <c r="O20" s="2136"/>
      <c r="P20" s="2137"/>
      <c r="Q20" s="2137"/>
      <c r="R20" s="2121"/>
      <c r="S20" s="2141"/>
      <c r="T20" s="2142"/>
      <c r="U20" s="2142"/>
      <c r="V20" s="2142"/>
      <c r="W20" s="2143"/>
      <c r="X20" s="911" t="s">
        <v>1543</v>
      </c>
      <c r="Y20" s="912"/>
      <c r="Z20" s="913"/>
      <c r="AA20" s="914">
        <f>IF(AA19="","",VLOOKUP(AA19,'【記載例】シフト記号表（勤務時間帯）'!$C$6:$L$47,10,FALSE))</f>
        <v>8</v>
      </c>
      <c r="AB20" s="915">
        <f>IF(AB19="","",VLOOKUP(AB19,'【記載例】シフト記号表（勤務時間帯）'!$C$6:$L$47,10,FALSE))</f>
        <v>8</v>
      </c>
      <c r="AC20" s="915">
        <f>IF(AC19="","",VLOOKUP(AC19,'【記載例】シフト記号表（勤務時間帯）'!$C$6:$L$47,10,FALSE))</f>
        <v>8</v>
      </c>
      <c r="AD20" s="915" t="str">
        <f>IF(AD19="","",VLOOKUP(AD19,'【記載例】シフト記号表（勤務時間帯）'!$C$6:$L$47,10,FALSE))</f>
        <v/>
      </c>
      <c r="AE20" s="915" t="str">
        <f>IF(AE19="","",VLOOKUP(AE19,'【記載例】シフト記号表（勤務時間帯）'!$C$6:$L$47,10,FALSE))</f>
        <v/>
      </c>
      <c r="AF20" s="915">
        <f>IF(AF19="","",VLOOKUP(AF19,'【記載例】シフト記号表（勤務時間帯）'!$C$6:$L$47,10,FALSE))</f>
        <v>8</v>
      </c>
      <c r="AG20" s="916">
        <f>IF(AG19="","",VLOOKUP(AG19,'【記載例】シフト記号表（勤務時間帯）'!$C$6:$L$47,10,FALSE))</f>
        <v>8</v>
      </c>
      <c r="AH20" s="914">
        <f>IF(AH19="","",VLOOKUP(AH19,'【記載例】シフト記号表（勤務時間帯）'!$C$6:$L$47,10,FALSE))</f>
        <v>8</v>
      </c>
      <c r="AI20" s="915">
        <f>IF(AI19="","",VLOOKUP(AI19,'【記載例】シフト記号表（勤務時間帯）'!$C$6:$L$47,10,FALSE))</f>
        <v>8</v>
      </c>
      <c r="AJ20" s="915">
        <f>IF(AJ19="","",VLOOKUP(AJ19,'【記載例】シフト記号表（勤務時間帯）'!$C$6:$L$47,10,FALSE))</f>
        <v>8</v>
      </c>
      <c r="AK20" s="915" t="str">
        <f>IF(AK19="","",VLOOKUP(AK19,'【記載例】シフト記号表（勤務時間帯）'!$C$6:$L$47,10,FALSE))</f>
        <v/>
      </c>
      <c r="AL20" s="915" t="str">
        <f>IF(AL19="","",VLOOKUP(AL19,'【記載例】シフト記号表（勤務時間帯）'!$C$6:$L$47,10,FALSE))</f>
        <v/>
      </c>
      <c r="AM20" s="915">
        <f>IF(AM19="","",VLOOKUP(AM19,'【記載例】シフト記号表（勤務時間帯）'!$C$6:$L$47,10,FALSE))</f>
        <v>8</v>
      </c>
      <c r="AN20" s="916">
        <f>IF(AN19="","",VLOOKUP(AN19,'【記載例】シフト記号表（勤務時間帯）'!$C$6:$L$47,10,FALSE))</f>
        <v>8</v>
      </c>
      <c r="AO20" s="914">
        <f>IF(AO19="","",VLOOKUP(AO19,'【記載例】シフト記号表（勤務時間帯）'!$C$6:$L$47,10,FALSE))</f>
        <v>8</v>
      </c>
      <c r="AP20" s="915">
        <f>IF(AP19="","",VLOOKUP(AP19,'【記載例】シフト記号表（勤務時間帯）'!$C$6:$L$47,10,FALSE))</f>
        <v>8</v>
      </c>
      <c r="AQ20" s="915">
        <f>IF(AQ19="","",VLOOKUP(AQ19,'【記載例】シフト記号表（勤務時間帯）'!$C$6:$L$47,10,FALSE))</f>
        <v>8</v>
      </c>
      <c r="AR20" s="915" t="str">
        <f>IF(AR19="","",VLOOKUP(AR19,'【記載例】シフト記号表（勤務時間帯）'!$C$6:$L$47,10,FALSE))</f>
        <v/>
      </c>
      <c r="AS20" s="915" t="str">
        <f>IF(AS19="","",VLOOKUP(AS19,'【記載例】シフト記号表（勤務時間帯）'!$C$6:$L$47,10,FALSE))</f>
        <v/>
      </c>
      <c r="AT20" s="915">
        <f>IF(AT19="","",VLOOKUP(AT19,'【記載例】シフト記号表（勤務時間帯）'!$C$6:$L$47,10,FALSE))</f>
        <v>8</v>
      </c>
      <c r="AU20" s="916">
        <f>IF(AU19="","",VLOOKUP(AU19,'【記載例】シフト記号表（勤務時間帯）'!$C$6:$L$47,10,FALSE))</f>
        <v>8</v>
      </c>
      <c r="AV20" s="914">
        <f>IF(AV19="","",VLOOKUP(AV19,'【記載例】シフト記号表（勤務時間帯）'!$C$6:$L$47,10,FALSE))</f>
        <v>8</v>
      </c>
      <c r="AW20" s="915">
        <f>IF(AW19="","",VLOOKUP(AW19,'【記載例】シフト記号表（勤務時間帯）'!$C$6:$L$47,10,FALSE))</f>
        <v>8</v>
      </c>
      <c r="AX20" s="915">
        <f>IF(AX19="","",VLOOKUP(AX19,'【記載例】シフト記号表（勤務時間帯）'!$C$6:$L$47,10,FALSE))</f>
        <v>8</v>
      </c>
      <c r="AY20" s="915" t="str">
        <f>IF(AY19="","",VLOOKUP(AY19,'【記載例】シフト記号表（勤務時間帯）'!$C$6:$L$47,10,FALSE))</f>
        <v/>
      </c>
      <c r="AZ20" s="915" t="str">
        <f>IF(AZ19="","",VLOOKUP(AZ19,'【記載例】シフト記号表（勤務時間帯）'!$C$6:$L$47,10,FALSE))</f>
        <v/>
      </c>
      <c r="BA20" s="915">
        <f>IF(BA19="","",VLOOKUP(BA19,'【記載例】シフト記号表（勤務時間帯）'!$C$6:$L$47,10,FALSE))</f>
        <v>8</v>
      </c>
      <c r="BB20" s="916">
        <f>IF(BB19="","",VLOOKUP(BB19,'【記載例】シフト記号表（勤務時間帯）'!$C$6:$L$47,10,FALSE))</f>
        <v>8</v>
      </c>
      <c r="BC20" s="914" t="str">
        <f>IF(BC19="","",VLOOKUP(BC19,'【記載例】シフト記号表（勤務時間帯）'!$C$6:$L$47,10,FALSE))</f>
        <v/>
      </c>
      <c r="BD20" s="915" t="str">
        <f>IF(BD19="","",VLOOKUP(BD19,'【記載例】シフト記号表（勤務時間帯）'!$C$6:$L$47,10,FALSE))</f>
        <v/>
      </c>
      <c r="BE20" s="915" t="str">
        <f>IF(BE19="","",VLOOKUP(BE19,'【記載例】シフト記号表（勤務時間帯）'!$C$6:$L$47,10,FALSE))</f>
        <v/>
      </c>
      <c r="BF20" s="2183">
        <f>IF($BI$3="４週",SUM(AA20:BB20),IF($BI$3="暦月",SUM(AA20:BE20),""))</f>
        <v>160</v>
      </c>
      <c r="BG20" s="2184"/>
      <c r="BH20" s="2185">
        <f>IF($BI$3="４週",BF20/4,IF($BI$3="暦月",(BF20/($BI$8/7)),""))</f>
        <v>40</v>
      </c>
      <c r="BI20" s="2184"/>
      <c r="BJ20" s="2180"/>
      <c r="BK20" s="2181"/>
      <c r="BL20" s="2181"/>
      <c r="BM20" s="2181"/>
      <c r="BN20" s="2182"/>
    </row>
    <row r="21" spans="2:66" ht="20.25" customHeight="1">
      <c r="B21" s="2111">
        <f>B19+1</f>
        <v>3</v>
      </c>
      <c r="C21" s="2113"/>
      <c r="D21" s="2115"/>
      <c r="E21" s="2081"/>
      <c r="F21" s="2116"/>
      <c r="G21" s="2118" t="s">
        <v>1546</v>
      </c>
      <c r="H21" s="2119"/>
      <c r="I21" s="909"/>
      <c r="J21" s="910"/>
      <c r="K21" s="909"/>
      <c r="L21" s="910"/>
      <c r="M21" s="2122" t="s">
        <v>1537</v>
      </c>
      <c r="N21" s="2123"/>
      <c r="O21" s="2171" t="s">
        <v>1546</v>
      </c>
      <c r="P21" s="2172"/>
      <c r="Q21" s="2172"/>
      <c r="R21" s="2119"/>
      <c r="S21" s="2141" t="s">
        <v>1547</v>
      </c>
      <c r="T21" s="2142"/>
      <c r="U21" s="2142"/>
      <c r="V21" s="2142"/>
      <c r="W21" s="2143"/>
      <c r="X21" s="919" t="s">
        <v>1540</v>
      </c>
      <c r="Y21" s="920"/>
      <c r="Z21" s="921"/>
      <c r="AA21" s="922" t="s">
        <v>1541</v>
      </c>
      <c r="AB21" s="923" t="s">
        <v>1541</v>
      </c>
      <c r="AC21" s="923" t="s">
        <v>1541</v>
      </c>
      <c r="AD21" s="923"/>
      <c r="AE21" s="923"/>
      <c r="AF21" s="923" t="s">
        <v>1541</v>
      </c>
      <c r="AG21" s="924" t="s">
        <v>1541</v>
      </c>
      <c r="AH21" s="922" t="s">
        <v>1541</v>
      </c>
      <c r="AI21" s="923" t="s">
        <v>1541</v>
      </c>
      <c r="AJ21" s="923" t="s">
        <v>1541</v>
      </c>
      <c r="AK21" s="923"/>
      <c r="AL21" s="923"/>
      <c r="AM21" s="923" t="s">
        <v>1541</v>
      </c>
      <c r="AN21" s="924" t="s">
        <v>1541</v>
      </c>
      <c r="AO21" s="922" t="s">
        <v>1541</v>
      </c>
      <c r="AP21" s="923" t="s">
        <v>1541</v>
      </c>
      <c r="AQ21" s="923" t="s">
        <v>1541</v>
      </c>
      <c r="AR21" s="923"/>
      <c r="AS21" s="923"/>
      <c r="AT21" s="923" t="s">
        <v>1541</v>
      </c>
      <c r="AU21" s="924" t="s">
        <v>1541</v>
      </c>
      <c r="AV21" s="922" t="s">
        <v>1541</v>
      </c>
      <c r="AW21" s="923" t="s">
        <v>1541</v>
      </c>
      <c r="AX21" s="923" t="s">
        <v>1541</v>
      </c>
      <c r="AY21" s="923"/>
      <c r="AZ21" s="923"/>
      <c r="BA21" s="923" t="s">
        <v>1541</v>
      </c>
      <c r="BB21" s="924" t="s">
        <v>1541</v>
      </c>
      <c r="BC21" s="922"/>
      <c r="BD21" s="923"/>
      <c r="BE21" s="925"/>
      <c r="BF21" s="2173"/>
      <c r="BG21" s="2174"/>
      <c r="BH21" s="2175"/>
      <c r="BI21" s="2176"/>
      <c r="BJ21" s="2177"/>
      <c r="BK21" s="2178"/>
      <c r="BL21" s="2178"/>
      <c r="BM21" s="2178"/>
      <c r="BN21" s="2179"/>
    </row>
    <row r="22" spans="2:66" ht="20.25" customHeight="1">
      <c r="B22" s="2112"/>
      <c r="C22" s="2114"/>
      <c r="D22" s="2117"/>
      <c r="E22" s="2081"/>
      <c r="F22" s="2116"/>
      <c r="G22" s="2120"/>
      <c r="H22" s="2121"/>
      <c r="I22" s="909"/>
      <c r="J22" s="910" t="str">
        <f>G21</f>
        <v>薬剤師</v>
      </c>
      <c r="K22" s="909"/>
      <c r="L22" s="910" t="str">
        <f>M21</f>
        <v>A</v>
      </c>
      <c r="M22" s="2124"/>
      <c r="N22" s="2125"/>
      <c r="O22" s="2136"/>
      <c r="P22" s="2137"/>
      <c r="Q22" s="2137"/>
      <c r="R22" s="2121"/>
      <c r="S22" s="2141"/>
      <c r="T22" s="2142"/>
      <c r="U22" s="2142"/>
      <c r="V22" s="2142"/>
      <c r="W22" s="2143"/>
      <c r="X22" s="911" t="s">
        <v>1543</v>
      </c>
      <c r="Y22" s="912"/>
      <c r="Z22" s="913"/>
      <c r="AA22" s="914">
        <f>IF(AA21="","",VLOOKUP(AA21,'【記載例】シフト記号表（勤務時間帯）'!$C$6:$L$47,10,FALSE))</f>
        <v>8</v>
      </c>
      <c r="AB22" s="915">
        <f>IF(AB21="","",VLOOKUP(AB21,'【記載例】シフト記号表（勤務時間帯）'!$C$6:$L$47,10,FALSE))</f>
        <v>8</v>
      </c>
      <c r="AC22" s="915">
        <f>IF(AC21="","",VLOOKUP(AC21,'【記載例】シフト記号表（勤務時間帯）'!$C$6:$L$47,10,FALSE))</f>
        <v>8</v>
      </c>
      <c r="AD22" s="915" t="str">
        <f>IF(AD21="","",VLOOKUP(AD21,'【記載例】シフト記号表（勤務時間帯）'!$C$6:$L$47,10,FALSE))</f>
        <v/>
      </c>
      <c r="AE22" s="915" t="str">
        <f>IF(AE21="","",VLOOKUP(AE21,'【記載例】シフト記号表（勤務時間帯）'!$C$6:$L$47,10,FALSE))</f>
        <v/>
      </c>
      <c r="AF22" s="915">
        <f>IF(AF21="","",VLOOKUP(AF21,'【記載例】シフト記号表（勤務時間帯）'!$C$6:$L$47,10,FALSE))</f>
        <v>8</v>
      </c>
      <c r="AG22" s="916">
        <f>IF(AG21="","",VLOOKUP(AG21,'【記載例】シフト記号表（勤務時間帯）'!$C$6:$L$47,10,FALSE))</f>
        <v>8</v>
      </c>
      <c r="AH22" s="914">
        <f>IF(AH21="","",VLOOKUP(AH21,'【記載例】シフト記号表（勤務時間帯）'!$C$6:$L$47,10,FALSE))</f>
        <v>8</v>
      </c>
      <c r="AI22" s="915">
        <f>IF(AI21="","",VLOOKUP(AI21,'【記載例】シフト記号表（勤務時間帯）'!$C$6:$L$47,10,FALSE))</f>
        <v>8</v>
      </c>
      <c r="AJ22" s="915">
        <f>IF(AJ21="","",VLOOKUP(AJ21,'【記載例】シフト記号表（勤務時間帯）'!$C$6:$L$47,10,FALSE))</f>
        <v>8</v>
      </c>
      <c r="AK22" s="915" t="str">
        <f>IF(AK21="","",VLOOKUP(AK21,'【記載例】シフト記号表（勤務時間帯）'!$C$6:$L$47,10,FALSE))</f>
        <v/>
      </c>
      <c r="AL22" s="915" t="str">
        <f>IF(AL21="","",VLOOKUP(AL21,'【記載例】シフト記号表（勤務時間帯）'!$C$6:$L$47,10,FALSE))</f>
        <v/>
      </c>
      <c r="AM22" s="915">
        <f>IF(AM21="","",VLOOKUP(AM21,'【記載例】シフト記号表（勤務時間帯）'!$C$6:$L$47,10,FALSE))</f>
        <v>8</v>
      </c>
      <c r="AN22" s="916">
        <f>IF(AN21="","",VLOOKUP(AN21,'【記載例】シフト記号表（勤務時間帯）'!$C$6:$L$47,10,FALSE))</f>
        <v>8</v>
      </c>
      <c r="AO22" s="914">
        <f>IF(AO21="","",VLOOKUP(AO21,'【記載例】シフト記号表（勤務時間帯）'!$C$6:$L$47,10,FALSE))</f>
        <v>8</v>
      </c>
      <c r="AP22" s="915">
        <f>IF(AP21="","",VLOOKUP(AP21,'【記載例】シフト記号表（勤務時間帯）'!$C$6:$L$47,10,FALSE))</f>
        <v>8</v>
      </c>
      <c r="AQ22" s="915">
        <f>IF(AQ21="","",VLOOKUP(AQ21,'【記載例】シフト記号表（勤務時間帯）'!$C$6:$L$47,10,FALSE))</f>
        <v>8</v>
      </c>
      <c r="AR22" s="915" t="str">
        <f>IF(AR21="","",VLOOKUP(AR21,'【記載例】シフト記号表（勤務時間帯）'!$C$6:$L$47,10,FALSE))</f>
        <v/>
      </c>
      <c r="AS22" s="915" t="str">
        <f>IF(AS21="","",VLOOKUP(AS21,'【記載例】シフト記号表（勤務時間帯）'!$C$6:$L$47,10,FALSE))</f>
        <v/>
      </c>
      <c r="AT22" s="915">
        <f>IF(AT21="","",VLOOKUP(AT21,'【記載例】シフト記号表（勤務時間帯）'!$C$6:$L$47,10,FALSE))</f>
        <v>8</v>
      </c>
      <c r="AU22" s="916">
        <f>IF(AU21="","",VLOOKUP(AU21,'【記載例】シフト記号表（勤務時間帯）'!$C$6:$L$47,10,FALSE))</f>
        <v>8</v>
      </c>
      <c r="AV22" s="914">
        <f>IF(AV21="","",VLOOKUP(AV21,'【記載例】シフト記号表（勤務時間帯）'!$C$6:$L$47,10,FALSE))</f>
        <v>8</v>
      </c>
      <c r="AW22" s="915">
        <f>IF(AW21="","",VLOOKUP(AW21,'【記載例】シフト記号表（勤務時間帯）'!$C$6:$L$47,10,FALSE))</f>
        <v>8</v>
      </c>
      <c r="AX22" s="915">
        <f>IF(AX21="","",VLOOKUP(AX21,'【記載例】シフト記号表（勤務時間帯）'!$C$6:$L$47,10,FALSE))</f>
        <v>8</v>
      </c>
      <c r="AY22" s="915" t="str">
        <f>IF(AY21="","",VLOOKUP(AY21,'【記載例】シフト記号表（勤務時間帯）'!$C$6:$L$47,10,FALSE))</f>
        <v/>
      </c>
      <c r="AZ22" s="915" t="str">
        <f>IF(AZ21="","",VLOOKUP(AZ21,'【記載例】シフト記号表（勤務時間帯）'!$C$6:$L$47,10,FALSE))</f>
        <v/>
      </c>
      <c r="BA22" s="915">
        <f>IF(BA21="","",VLOOKUP(BA21,'【記載例】シフト記号表（勤務時間帯）'!$C$6:$L$47,10,FALSE))</f>
        <v>8</v>
      </c>
      <c r="BB22" s="916">
        <f>IF(BB21="","",VLOOKUP(BB21,'【記載例】シフト記号表（勤務時間帯）'!$C$6:$L$47,10,FALSE))</f>
        <v>8</v>
      </c>
      <c r="BC22" s="914" t="str">
        <f>IF(BC21="","",VLOOKUP(BC21,'【記載例】シフト記号表（勤務時間帯）'!$C$6:$L$47,10,FALSE))</f>
        <v/>
      </c>
      <c r="BD22" s="915" t="str">
        <f>IF(BD21="","",VLOOKUP(BD21,'【記載例】シフト記号表（勤務時間帯）'!$C$6:$L$47,10,FALSE))</f>
        <v/>
      </c>
      <c r="BE22" s="915" t="str">
        <f>IF(BE21="","",VLOOKUP(BE21,'【記載例】シフト記号表（勤務時間帯）'!$C$6:$L$47,10,FALSE))</f>
        <v/>
      </c>
      <c r="BF22" s="2183">
        <f>IF($BI$3="４週",SUM(AA22:BB22),IF($BI$3="暦月",SUM(AA22:BE22),""))</f>
        <v>160</v>
      </c>
      <c r="BG22" s="2184"/>
      <c r="BH22" s="2185">
        <f>IF($BI$3="４週",BF22/4,IF($BI$3="暦月",(BF22/($BI$8/7)),""))</f>
        <v>40</v>
      </c>
      <c r="BI22" s="2184"/>
      <c r="BJ22" s="2180"/>
      <c r="BK22" s="2181"/>
      <c r="BL22" s="2181"/>
      <c r="BM22" s="2181"/>
      <c r="BN22" s="2182"/>
    </row>
    <row r="23" spans="2:66" ht="20.25" customHeight="1">
      <c r="B23" s="2111">
        <f>B21+1</f>
        <v>4</v>
      </c>
      <c r="C23" s="2113"/>
      <c r="D23" s="2115"/>
      <c r="E23" s="2081"/>
      <c r="F23" s="2116"/>
      <c r="G23" s="2118" t="s">
        <v>1548</v>
      </c>
      <c r="H23" s="2119"/>
      <c r="I23" s="909"/>
      <c r="J23" s="910"/>
      <c r="K23" s="909"/>
      <c r="L23" s="910"/>
      <c r="M23" s="2122" t="s">
        <v>1537</v>
      </c>
      <c r="N23" s="2123"/>
      <c r="O23" s="2171" t="s">
        <v>1538</v>
      </c>
      <c r="P23" s="2172"/>
      <c r="Q23" s="2172"/>
      <c r="R23" s="2119"/>
      <c r="S23" s="2141" t="s">
        <v>1549</v>
      </c>
      <c r="T23" s="2142"/>
      <c r="U23" s="2142"/>
      <c r="V23" s="2142"/>
      <c r="W23" s="2143"/>
      <c r="X23" s="919" t="s">
        <v>1540</v>
      </c>
      <c r="Y23" s="920"/>
      <c r="Z23" s="921"/>
      <c r="AA23" s="922" t="s">
        <v>1541</v>
      </c>
      <c r="AB23" s="923" t="s">
        <v>1541</v>
      </c>
      <c r="AC23" s="923" t="s">
        <v>1541</v>
      </c>
      <c r="AD23" s="923"/>
      <c r="AE23" s="923"/>
      <c r="AF23" s="923" t="s">
        <v>1541</v>
      </c>
      <c r="AG23" s="924" t="s">
        <v>1541</v>
      </c>
      <c r="AH23" s="922" t="s">
        <v>1541</v>
      </c>
      <c r="AI23" s="923" t="s">
        <v>1541</v>
      </c>
      <c r="AJ23" s="923" t="s">
        <v>1541</v>
      </c>
      <c r="AK23" s="923"/>
      <c r="AL23" s="923"/>
      <c r="AM23" s="923" t="s">
        <v>1541</v>
      </c>
      <c r="AN23" s="924" t="s">
        <v>1541</v>
      </c>
      <c r="AO23" s="922" t="s">
        <v>1541</v>
      </c>
      <c r="AP23" s="923" t="s">
        <v>1541</v>
      </c>
      <c r="AQ23" s="923" t="s">
        <v>1541</v>
      </c>
      <c r="AR23" s="923"/>
      <c r="AS23" s="923"/>
      <c r="AT23" s="923" t="s">
        <v>1541</v>
      </c>
      <c r="AU23" s="924" t="s">
        <v>1541</v>
      </c>
      <c r="AV23" s="922" t="s">
        <v>1541</v>
      </c>
      <c r="AW23" s="923" t="s">
        <v>1541</v>
      </c>
      <c r="AX23" s="923" t="s">
        <v>1541</v>
      </c>
      <c r="AY23" s="923"/>
      <c r="AZ23" s="923"/>
      <c r="BA23" s="923" t="s">
        <v>1541</v>
      </c>
      <c r="BB23" s="924" t="s">
        <v>1541</v>
      </c>
      <c r="BC23" s="922"/>
      <c r="BD23" s="923"/>
      <c r="BE23" s="925"/>
      <c r="BF23" s="2173"/>
      <c r="BG23" s="2174"/>
      <c r="BH23" s="2175"/>
      <c r="BI23" s="2176"/>
      <c r="BJ23" s="2177"/>
      <c r="BK23" s="2178"/>
      <c r="BL23" s="2178"/>
      <c r="BM23" s="2178"/>
      <c r="BN23" s="2179"/>
    </row>
    <row r="24" spans="2:66" ht="20.25" customHeight="1">
      <c r="B24" s="2112"/>
      <c r="C24" s="2114"/>
      <c r="D24" s="2117"/>
      <c r="E24" s="2081"/>
      <c r="F24" s="2116"/>
      <c r="G24" s="2120"/>
      <c r="H24" s="2121"/>
      <c r="I24" s="909"/>
      <c r="J24" s="910" t="str">
        <f>G23</f>
        <v>支援相談員</v>
      </c>
      <c r="K24" s="909"/>
      <c r="L24" s="910" t="str">
        <f>M23</f>
        <v>A</v>
      </c>
      <c r="M24" s="2124"/>
      <c r="N24" s="2125"/>
      <c r="O24" s="2136"/>
      <c r="P24" s="2137"/>
      <c r="Q24" s="2137"/>
      <c r="R24" s="2121"/>
      <c r="S24" s="2141"/>
      <c r="T24" s="2142"/>
      <c r="U24" s="2142"/>
      <c r="V24" s="2142"/>
      <c r="W24" s="2143"/>
      <c r="X24" s="911" t="s">
        <v>1543</v>
      </c>
      <c r="Y24" s="912"/>
      <c r="Z24" s="913"/>
      <c r="AA24" s="914">
        <f>IF(AA23="","",VLOOKUP(AA23,'【記載例】シフト記号表（勤務時間帯）'!$C$6:$L$47,10,FALSE))</f>
        <v>8</v>
      </c>
      <c r="AB24" s="915">
        <f>IF(AB23="","",VLOOKUP(AB23,'【記載例】シフト記号表（勤務時間帯）'!$C$6:$L$47,10,FALSE))</f>
        <v>8</v>
      </c>
      <c r="AC24" s="915">
        <f>IF(AC23="","",VLOOKUP(AC23,'【記載例】シフト記号表（勤務時間帯）'!$C$6:$L$47,10,FALSE))</f>
        <v>8</v>
      </c>
      <c r="AD24" s="915" t="str">
        <f>IF(AD23="","",VLOOKUP(AD23,'【記載例】シフト記号表（勤務時間帯）'!$C$6:$L$47,10,FALSE))</f>
        <v/>
      </c>
      <c r="AE24" s="915" t="str">
        <f>IF(AE23="","",VLOOKUP(AE23,'【記載例】シフト記号表（勤務時間帯）'!$C$6:$L$47,10,FALSE))</f>
        <v/>
      </c>
      <c r="AF24" s="915">
        <f>IF(AF23="","",VLOOKUP(AF23,'【記載例】シフト記号表（勤務時間帯）'!$C$6:$L$47,10,FALSE))</f>
        <v>8</v>
      </c>
      <c r="AG24" s="916">
        <f>IF(AG23="","",VLOOKUP(AG23,'【記載例】シフト記号表（勤務時間帯）'!$C$6:$L$47,10,FALSE))</f>
        <v>8</v>
      </c>
      <c r="AH24" s="914">
        <f>IF(AH23="","",VLOOKUP(AH23,'【記載例】シフト記号表（勤務時間帯）'!$C$6:$L$47,10,FALSE))</f>
        <v>8</v>
      </c>
      <c r="AI24" s="915">
        <f>IF(AI23="","",VLOOKUP(AI23,'【記載例】シフト記号表（勤務時間帯）'!$C$6:$L$47,10,FALSE))</f>
        <v>8</v>
      </c>
      <c r="AJ24" s="915">
        <f>IF(AJ23="","",VLOOKUP(AJ23,'【記載例】シフト記号表（勤務時間帯）'!$C$6:$L$47,10,FALSE))</f>
        <v>8</v>
      </c>
      <c r="AK24" s="915" t="str">
        <f>IF(AK23="","",VLOOKUP(AK23,'【記載例】シフト記号表（勤務時間帯）'!$C$6:$L$47,10,FALSE))</f>
        <v/>
      </c>
      <c r="AL24" s="915" t="str">
        <f>IF(AL23="","",VLOOKUP(AL23,'【記載例】シフト記号表（勤務時間帯）'!$C$6:$L$47,10,FALSE))</f>
        <v/>
      </c>
      <c r="AM24" s="915">
        <f>IF(AM23="","",VLOOKUP(AM23,'【記載例】シフト記号表（勤務時間帯）'!$C$6:$L$47,10,FALSE))</f>
        <v>8</v>
      </c>
      <c r="AN24" s="916">
        <f>IF(AN23="","",VLOOKUP(AN23,'【記載例】シフト記号表（勤務時間帯）'!$C$6:$L$47,10,FALSE))</f>
        <v>8</v>
      </c>
      <c r="AO24" s="914">
        <f>IF(AO23="","",VLOOKUP(AO23,'【記載例】シフト記号表（勤務時間帯）'!$C$6:$L$47,10,FALSE))</f>
        <v>8</v>
      </c>
      <c r="AP24" s="915">
        <f>IF(AP23="","",VLOOKUP(AP23,'【記載例】シフト記号表（勤務時間帯）'!$C$6:$L$47,10,FALSE))</f>
        <v>8</v>
      </c>
      <c r="AQ24" s="915">
        <f>IF(AQ23="","",VLOOKUP(AQ23,'【記載例】シフト記号表（勤務時間帯）'!$C$6:$L$47,10,FALSE))</f>
        <v>8</v>
      </c>
      <c r="AR24" s="915" t="str">
        <f>IF(AR23="","",VLOOKUP(AR23,'【記載例】シフト記号表（勤務時間帯）'!$C$6:$L$47,10,FALSE))</f>
        <v/>
      </c>
      <c r="AS24" s="915" t="str">
        <f>IF(AS23="","",VLOOKUP(AS23,'【記載例】シフト記号表（勤務時間帯）'!$C$6:$L$47,10,FALSE))</f>
        <v/>
      </c>
      <c r="AT24" s="915">
        <f>IF(AT23="","",VLOOKUP(AT23,'【記載例】シフト記号表（勤務時間帯）'!$C$6:$L$47,10,FALSE))</f>
        <v>8</v>
      </c>
      <c r="AU24" s="916">
        <f>IF(AU23="","",VLOOKUP(AU23,'【記載例】シフト記号表（勤務時間帯）'!$C$6:$L$47,10,FALSE))</f>
        <v>8</v>
      </c>
      <c r="AV24" s="914">
        <f>IF(AV23="","",VLOOKUP(AV23,'【記載例】シフト記号表（勤務時間帯）'!$C$6:$L$47,10,FALSE))</f>
        <v>8</v>
      </c>
      <c r="AW24" s="915">
        <f>IF(AW23="","",VLOOKUP(AW23,'【記載例】シフト記号表（勤務時間帯）'!$C$6:$L$47,10,FALSE))</f>
        <v>8</v>
      </c>
      <c r="AX24" s="915">
        <f>IF(AX23="","",VLOOKUP(AX23,'【記載例】シフト記号表（勤務時間帯）'!$C$6:$L$47,10,FALSE))</f>
        <v>8</v>
      </c>
      <c r="AY24" s="915" t="str">
        <f>IF(AY23="","",VLOOKUP(AY23,'【記載例】シフト記号表（勤務時間帯）'!$C$6:$L$47,10,FALSE))</f>
        <v/>
      </c>
      <c r="AZ24" s="915" t="str">
        <f>IF(AZ23="","",VLOOKUP(AZ23,'【記載例】シフト記号表（勤務時間帯）'!$C$6:$L$47,10,FALSE))</f>
        <v/>
      </c>
      <c r="BA24" s="915">
        <f>IF(BA23="","",VLOOKUP(BA23,'【記載例】シフト記号表（勤務時間帯）'!$C$6:$L$47,10,FALSE))</f>
        <v>8</v>
      </c>
      <c r="BB24" s="916">
        <f>IF(BB23="","",VLOOKUP(BB23,'【記載例】シフト記号表（勤務時間帯）'!$C$6:$L$47,10,FALSE))</f>
        <v>8</v>
      </c>
      <c r="BC24" s="914" t="str">
        <f>IF(BC23="","",VLOOKUP(BC23,'【記載例】シフト記号表（勤務時間帯）'!$C$6:$L$47,10,FALSE))</f>
        <v/>
      </c>
      <c r="BD24" s="915" t="str">
        <f>IF(BD23="","",VLOOKUP(BD23,'【記載例】シフト記号表（勤務時間帯）'!$C$6:$L$47,10,FALSE))</f>
        <v/>
      </c>
      <c r="BE24" s="915" t="str">
        <f>IF(BE23="","",VLOOKUP(BE23,'【記載例】シフト記号表（勤務時間帯）'!$C$6:$L$47,10,FALSE))</f>
        <v/>
      </c>
      <c r="BF24" s="2183">
        <f>IF($BI$3="４週",SUM(AA24:BB24),IF($BI$3="暦月",SUM(AA24:BE24),""))</f>
        <v>160</v>
      </c>
      <c r="BG24" s="2184"/>
      <c r="BH24" s="2185">
        <f>IF($BI$3="４週",BF24/4,IF($BI$3="暦月",(BF24/($BI$8/7)),""))</f>
        <v>40</v>
      </c>
      <c r="BI24" s="2184"/>
      <c r="BJ24" s="2180"/>
      <c r="BK24" s="2181"/>
      <c r="BL24" s="2181"/>
      <c r="BM24" s="2181"/>
      <c r="BN24" s="2182"/>
    </row>
    <row r="25" spans="2:66" ht="20.25" customHeight="1">
      <c r="B25" s="2111">
        <f>B23+1</f>
        <v>5</v>
      </c>
      <c r="C25" s="2113"/>
      <c r="D25" s="2115"/>
      <c r="E25" s="2081"/>
      <c r="F25" s="2116"/>
      <c r="G25" s="2118" t="s">
        <v>1550</v>
      </c>
      <c r="H25" s="2119"/>
      <c r="I25" s="909"/>
      <c r="J25" s="910"/>
      <c r="K25" s="909"/>
      <c r="L25" s="910"/>
      <c r="M25" s="2122" t="s">
        <v>1537</v>
      </c>
      <c r="N25" s="2123"/>
      <c r="O25" s="2171" t="s">
        <v>1550</v>
      </c>
      <c r="P25" s="2172"/>
      <c r="Q25" s="2172"/>
      <c r="R25" s="2119"/>
      <c r="S25" s="2141" t="s">
        <v>1551</v>
      </c>
      <c r="T25" s="2142"/>
      <c r="U25" s="2142"/>
      <c r="V25" s="2142"/>
      <c r="W25" s="2143"/>
      <c r="X25" s="919" t="s">
        <v>1540</v>
      </c>
      <c r="Y25" s="920"/>
      <c r="Z25" s="921"/>
      <c r="AA25" s="922" t="s">
        <v>1541</v>
      </c>
      <c r="AB25" s="923" t="s">
        <v>1541</v>
      </c>
      <c r="AC25" s="923"/>
      <c r="AD25" s="923"/>
      <c r="AE25" s="923" t="s">
        <v>1541</v>
      </c>
      <c r="AF25" s="923" t="s">
        <v>1541</v>
      </c>
      <c r="AG25" s="924" t="s">
        <v>1541</v>
      </c>
      <c r="AH25" s="922" t="s">
        <v>1541</v>
      </c>
      <c r="AI25" s="923" t="s">
        <v>1541</v>
      </c>
      <c r="AJ25" s="923"/>
      <c r="AK25" s="923"/>
      <c r="AL25" s="923" t="s">
        <v>1541</v>
      </c>
      <c r="AM25" s="923" t="s">
        <v>1541</v>
      </c>
      <c r="AN25" s="924" t="s">
        <v>1541</v>
      </c>
      <c r="AO25" s="922" t="s">
        <v>1541</v>
      </c>
      <c r="AP25" s="923" t="s">
        <v>1541</v>
      </c>
      <c r="AQ25" s="923"/>
      <c r="AR25" s="923"/>
      <c r="AS25" s="923" t="s">
        <v>1541</v>
      </c>
      <c r="AT25" s="923" t="s">
        <v>1541</v>
      </c>
      <c r="AU25" s="924" t="s">
        <v>1541</v>
      </c>
      <c r="AV25" s="922" t="s">
        <v>1541</v>
      </c>
      <c r="AW25" s="923" t="s">
        <v>1541</v>
      </c>
      <c r="AX25" s="923"/>
      <c r="AY25" s="923"/>
      <c r="AZ25" s="923" t="s">
        <v>1541</v>
      </c>
      <c r="BA25" s="923" t="s">
        <v>1541</v>
      </c>
      <c r="BB25" s="924" t="s">
        <v>1541</v>
      </c>
      <c r="BC25" s="922"/>
      <c r="BD25" s="923"/>
      <c r="BE25" s="925"/>
      <c r="BF25" s="2173"/>
      <c r="BG25" s="2174"/>
      <c r="BH25" s="2175"/>
      <c r="BI25" s="2176"/>
      <c r="BJ25" s="2177"/>
      <c r="BK25" s="2178"/>
      <c r="BL25" s="2178"/>
      <c r="BM25" s="2178"/>
      <c r="BN25" s="2179"/>
    </row>
    <row r="26" spans="2:66" ht="20.25" customHeight="1">
      <c r="B26" s="2112"/>
      <c r="C26" s="2114"/>
      <c r="D26" s="2117"/>
      <c r="E26" s="2081"/>
      <c r="F26" s="2116"/>
      <c r="G26" s="2120"/>
      <c r="H26" s="2121"/>
      <c r="I26" s="909"/>
      <c r="J26" s="910" t="str">
        <f>G25</f>
        <v>理学療法士</v>
      </c>
      <c r="K26" s="909"/>
      <c r="L26" s="910" t="str">
        <f>M25</f>
        <v>A</v>
      </c>
      <c r="M26" s="2124"/>
      <c r="N26" s="2125"/>
      <c r="O26" s="2136"/>
      <c r="P26" s="2137"/>
      <c r="Q26" s="2137"/>
      <c r="R26" s="2121"/>
      <c r="S26" s="2141"/>
      <c r="T26" s="2142"/>
      <c r="U26" s="2142"/>
      <c r="V26" s="2142"/>
      <c r="W26" s="2143"/>
      <c r="X26" s="926" t="s">
        <v>1543</v>
      </c>
      <c r="Y26" s="927"/>
      <c r="Z26" s="928"/>
      <c r="AA26" s="914">
        <f>IF(AA25="","",VLOOKUP(AA25,'【記載例】シフト記号表（勤務時間帯）'!$C$6:$L$47,10,FALSE))</f>
        <v>8</v>
      </c>
      <c r="AB26" s="915">
        <f>IF(AB25="","",VLOOKUP(AB25,'【記載例】シフト記号表（勤務時間帯）'!$C$6:$L$47,10,FALSE))</f>
        <v>8</v>
      </c>
      <c r="AC26" s="915" t="str">
        <f>IF(AC25="","",VLOOKUP(AC25,'【記載例】シフト記号表（勤務時間帯）'!$C$6:$L$47,10,FALSE))</f>
        <v/>
      </c>
      <c r="AD26" s="915" t="str">
        <f>IF(AD25="","",VLOOKUP(AD25,'【記載例】シフト記号表（勤務時間帯）'!$C$6:$L$47,10,FALSE))</f>
        <v/>
      </c>
      <c r="AE26" s="915">
        <f>IF(AE25="","",VLOOKUP(AE25,'【記載例】シフト記号表（勤務時間帯）'!$C$6:$L$47,10,FALSE))</f>
        <v>8</v>
      </c>
      <c r="AF26" s="915">
        <f>IF(AF25="","",VLOOKUP(AF25,'【記載例】シフト記号表（勤務時間帯）'!$C$6:$L$47,10,FALSE))</f>
        <v>8</v>
      </c>
      <c r="AG26" s="916">
        <f>IF(AG25="","",VLOOKUP(AG25,'【記載例】シフト記号表（勤務時間帯）'!$C$6:$L$47,10,FALSE))</f>
        <v>8</v>
      </c>
      <c r="AH26" s="914">
        <f>IF(AH25="","",VLOOKUP(AH25,'【記載例】シフト記号表（勤務時間帯）'!$C$6:$L$47,10,FALSE))</f>
        <v>8</v>
      </c>
      <c r="AI26" s="915">
        <f>IF(AI25="","",VLOOKUP(AI25,'【記載例】シフト記号表（勤務時間帯）'!$C$6:$L$47,10,FALSE))</f>
        <v>8</v>
      </c>
      <c r="AJ26" s="915" t="str">
        <f>IF(AJ25="","",VLOOKUP(AJ25,'【記載例】シフト記号表（勤務時間帯）'!$C$6:$L$47,10,FALSE))</f>
        <v/>
      </c>
      <c r="AK26" s="915" t="str">
        <f>IF(AK25="","",VLOOKUP(AK25,'【記載例】シフト記号表（勤務時間帯）'!$C$6:$L$47,10,FALSE))</f>
        <v/>
      </c>
      <c r="AL26" s="915">
        <f>IF(AL25="","",VLOOKUP(AL25,'【記載例】シフト記号表（勤務時間帯）'!$C$6:$L$47,10,FALSE))</f>
        <v>8</v>
      </c>
      <c r="AM26" s="915">
        <f>IF(AM25="","",VLOOKUP(AM25,'【記載例】シフト記号表（勤務時間帯）'!$C$6:$L$47,10,FALSE))</f>
        <v>8</v>
      </c>
      <c r="AN26" s="916">
        <f>IF(AN25="","",VLOOKUP(AN25,'【記載例】シフト記号表（勤務時間帯）'!$C$6:$L$47,10,FALSE))</f>
        <v>8</v>
      </c>
      <c r="AO26" s="914">
        <f>IF(AO25="","",VLOOKUP(AO25,'【記載例】シフト記号表（勤務時間帯）'!$C$6:$L$47,10,FALSE))</f>
        <v>8</v>
      </c>
      <c r="AP26" s="915">
        <f>IF(AP25="","",VLOOKUP(AP25,'【記載例】シフト記号表（勤務時間帯）'!$C$6:$L$47,10,FALSE))</f>
        <v>8</v>
      </c>
      <c r="AQ26" s="915" t="str">
        <f>IF(AQ25="","",VLOOKUP(AQ25,'【記載例】シフト記号表（勤務時間帯）'!$C$6:$L$47,10,FALSE))</f>
        <v/>
      </c>
      <c r="AR26" s="915" t="str">
        <f>IF(AR25="","",VLOOKUP(AR25,'【記載例】シフト記号表（勤務時間帯）'!$C$6:$L$47,10,FALSE))</f>
        <v/>
      </c>
      <c r="AS26" s="915">
        <f>IF(AS25="","",VLOOKUP(AS25,'【記載例】シフト記号表（勤務時間帯）'!$C$6:$L$47,10,FALSE))</f>
        <v>8</v>
      </c>
      <c r="AT26" s="915">
        <f>IF(AT25="","",VLOOKUP(AT25,'【記載例】シフト記号表（勤務時間帯）'!$C$6:$L$47,10,FALSE))</f>
        <v>8</v>
      </c>
      <c r="AU26" s="916">
        <f>IF(AU25="","",VLOOKUP(AU25,'【記載例】シフト記号表（勤務時間帯）'!$C$6:$L$47,10,FALSE))</f>
        <v>8</v>
      </c>
      <c r="AV26" s="914">
        <f>IF(AV25="","",VLOOKUP(AV25,'【記載例】シフト記号表（勤務時間帯）'!$C$6:$L$47,10,FALSE))</f>
        <v>8</v>
      </c>
      <c r="AW26" s="915">
        <f>IF(AW25="","",VLOOKUP(AW25,'【記載例】シフト記号表（勤務時間帯）'!$C$6:$L$47,10,FALSE))</f>
        <v>8</v>
      </c>
      <c r="AX26" s="915" t="str">
        <f>IF(AX25="","",VLOOKUP(AX25,'【記載例】シフト記号表（勤務時間帯）'!$C$6:$L$47,10,FALSE))</f>
        <v/>
      </c>
      <c r="AY26" s="915" t="str">
        <f>IF(AY25="","",VLOOKUP(AY25,'【記載例】シフト記号表（勤務時間帯）'!$C$6:$L$47,10,FALSE))</f>
        <v/>
      </c>
      <c r="AZ26" s="915">
        <f>IF(AZ25="","",VLOOKUP(AZ25,'【記載例】シフト記号表（勤務時間帯）'!$C$6:$L$47,10,FALSE))</f>
        <v>8</v>
      </c>
      <c r="BA26" s="915">
        <f>IF(BA25="","",VLOOKUP(BA25,'【記載例】シフト記号表（勤務時間帯）'!$C$6:$L$47,10,FALSE))</f>
        <v>8</v>
      </c>
      <c r="BB26" s="916">
        <f>IF(BB25="","",VLOOKUP(BB25,'【記載例】シフト記号表（勤務時間帯）'!$C$6:$L$47,10,FALSE))</f>
        <v>8</v>
      </c>
      <c r="BC26" s="914" t="str">
        <f>IF(BC25="","",VLOOKUP(BC25,'【記載例】シフト記号表（勤務時間帯）'!$C$6:$L$47,10,FALSE))</f>
        <v/>
      </c>
      <c r="BD26" s="915" t="str">
        <f>IF(BD25="","",VLOOKUP(BD25,'【記載例】シフト記号表（勤務時間帯）'!$C$6:$L$47,10,FALSE))</f>
        <v/>
      </c>
      <c r="BE26" s="915" t="str">
        <f>IF(BE25="","",VLOOKUP(BE25,'【記載例】シフト記号表（勤務時間帯）'!$C$6:$L$47,10,FALSE))</f>
        <v/>
      </c>
      <c r="BF26" s="2183">
        <f>IF($BI$3="４週",SUM(AA26:BB26),IF($BI$3="暦月",SUM(AA26:BE26),""))</f>
        <v>160</v>
      </c>
      <c r="BG26" s="2184"/>
      <c r="BH26" s="2185">
        <f>IF($BI$3="４週",BF26/4,IF($BI$3="暦月",(BF26/($BI$8/7)),""))</f>
        <v>40</v>
      </c>
      <c r="BI26" s="2184"/>
      <c r="BJ26" s="2180"/>
      <c r="BK26" s="2181"/>
      <c r="BL26" s="2181"/>
      <c r="BM26" s="2181"/>
      <c r="BN26" s="2182"/>
    </row>
    <row r="27" spans="2:66" ht="20.25" customHeight="1">
      <c r="B27" s="2111">
        <f>B25+1</f>
        <v>6</v>
      </c>
      <c r="C27" s="2113"/>
      <c r="D27" s="2115"/>
      <c r="E27" s="2081"/>
      <c r="F27" s="2116"/>
      <c r="G27" s="2118" t="s">
        <v>1552</v>
      </c>
      <c r="H27" s="2119"/>
      <c r="I27" s="909"/>
      <c r="J27" s="910"/>
      <c r="K27" s="909"/>
      <c r="L27" s="910"/>
      <c r="M27" s="2122" t="s">
        <v>1537</v>
      </c>
      <c r="N27" s="2123"/>
      <c r="O27" s="2171" t="s">
        <v>1552</v>
      </c>
      <c r="P27" s="2172"/>
      <c r="Q27" s="2172"/>
      <c r="R27" s="2119"/>
      <c r="S27" s="2141" t="s">
        <v>1553</v>
      </c>
      <c r="T27" s="2142"/>
      <c r="U27" s="2142"/>
      <c r="V27" s="2142"/>
      <c r="W27" s="2143"/>
      <c r="X27" s="929" t="s">
        <v>1540</v>
      </c>
      <c r="Y27" s="930"/>
      <c r="Z27" s="931"/>
      <c r="AA27" s="922" t="s">
        <v>1541</v>
      </c>
      <c r="AB27" s="923" t="s">
        <v>1541</v>
      </c>
      <c r="AC27" s="923"/>
      <c r="AD27" s="923"/>
      <c r="AE27" s="923" t="s">
        <v>1541</v>
      </c>
      <c r="AF27" s="923" t="s">
        <v>1541</v>
      </c>
      <c r="AG27" s="924" t="s">
        <v>1541</v>
      </c>
      <c r="AH27" s="922" t="s">
        <v>1541</v>
      </c>
      <c r="AI27" s="923" t="s">
        <v>1541</v>
      </c>
      <c r="AJ27" s="923"/>
      <c r="AK27" s="923"/>
      <c r="AL27" s="923" t="s">
        <v>1541</v>
      </c>
      <c r="AM27" s="923" t="s">
        <v>1541</v>
      </c>
      <c r="AN27" s="924" t="s">
        <v>1541</v>
      </c>
      <c r="AO27" s="922" t="s">
        <v>1541</v>
      </c>
      <c r="AP27" s="923" t="s">
        <v>1541</v>
      </c>
      <c r="AQ27" s="923"/>
      <c r="AR27" s="923"/>
      <c r="AS27" s="923" t="s">
        <v>1541</v>
      </c>
      <c r="AT27" s="923" t="s">
        <v>1541</v>
      </c>
      <c r="AU27" s="924" t="s">
        <v>1541</v>
      </c>
      <c r="AV27" s="922" t="s">
        <v>1541</v>
      </c>
      <c r="AW27" s="923" t="s">
        <v>1541</v>
      </c>
      <c r="AX27" s="923"/>
      <c r="AY27" s="923"/>
      <c r="AZ27" s="923" t="s">
        <v>1541</v>
      </c>
      <c r="BA27" s="923" t="s">
        <v>1541</v>
      </c>
      <c r="BB27" s="924" t="s">
        <v>1541</v>
      </c>
      <c r="BC27" s="922"/>
      <c r="BD27" s="923"/>
      <c r="BE27" s="925"/>
      <c r="BF27" s="2173"/>
      <c r="BG27" s="2174"/>
      <c r="BH27" s="2175"/>
      <c r="BI27" s="2176"/>
      <c r="BJ27" s="2177"/>
      <c r="BK27" s="2178"/>
      <c r="BL27" s="2178"/>
      <c r="BM27" s="2178"/>
      <c r="BN27" s="2179"/>
    </row>
    <row r="28" spans="2:66" ht="20.25" customHeight="1">
      <c r="B28" s="2112"/>
      <c r="C28" s="2114"/>
      <c r="D28" s="2117"/>
      <c r="E28" s="2081"/>
      <c r="F28" s="2116"/>
      <c r="G28" s="2120"/>
      <c r="H28" s="2121"/>
      <c r="I28" s="909"/>
      <c r="J28" s="910" t="str">
        <f>G27</f>
        <v>介護支援専門員</v>
      </c>
      <c r="K28" s="909"/>
      <c r="L28" s="910" t="str">
        <f>M27</f>
        <v>A</v>
      </c>
      <c r="M28" s="2124"/>
      <c r="N28" s="2125"/>
      <c r="O28" s="2136"/>
      <c r="P28" s="2137"/>
      <c r="Q28" s="2137"/>
      <c r="R28" s="2121"/>
      <c r="S28" s="2141"/>
      <c r="T28" s="2142"/>
      <c r="U28" s="2142"/>
      <c r="V28" s="2142"/>
      <c r="W28" s="2143"/>
      <c r="X28" s="911" t="s">
        <v>1543</v>
      </c>
      <c r="Y28" s="912"/>
      <c r="Z28" s="913"/>
      <c r="AA28" s="914">
        <f>IF(AA27="","",VLOOKUP(AA27,'【記載例】シフト記号表（勤務時間帯）'!$C$6:$L$47,10,FALSE))</f>
        <v>8</v>
      </c>
      <c r="AB28" s="915">
        <f>IF(AB27="","",VLOOKUP(AB27,'【記載例】シフト記号表（勤務時間帯）'!$C$6:$L$47,10,FALSE))</f>
        <v>8</v>
      </c>
      <c r="AC28" s="915" t="str">
        <f>IF(AC27="","",VLOOKUP(AC27,'【記載例】シフト記号表（勤務時間帯）'!$C$6:$L$47,10,FALSE))</f>
        <v/>
      </c>
      <c r="AD28" s="915" t="str">
        <f>IF(AD27="","",VLOOKUP(AD27,'【記載例】シフト記号表（勤務時間帯）'!$C$6:$L$47,10,FALSE))</f>
        <v/>
      </c>
      <c r="AE28" s="915">
        <f>IF(AE27="","",VLOOKUP(AE27,'【記載例】シフト記号表（勤務時間帯）'!$C$6:$L$47,10,FALSE))</f>
        <v>8</v>
      </c>
      <c r="AF28" s="915">
        <f>IF(AF27="","",VLOOKUP(AF27,'【記載例】シフト記号表（勤務時間帯）'!$C$6:$L$47,10,FALSE))</f>
        <v>8</v>
      </c>
      <c r="AG28" s="916">
        <f>IF(AG27="","",VLOOKUP(AG27,'【記載例】シフト記号表（勤務時間帯）'!$C$6:$L$47,10,FALSE))</f>
        <v>8</v>
      </c>
      <c r="AH28" s="914">
        <f>IF(AH27="","",VLOOKUP(AH27,'【記載例】シフト記号表（勤務時間帯）'!$C$6:$L$47,10,FALSE))</f>
        <v>8</v>
      </c>
      <c r="AI28" s="915">
        <f>IF(AI27="","",VLOOKUP(AI27,'【記載例】シフト記号表（勤務時間帯）'!$C$6:$L$47,10,FALSE))</f>
        <v>8</v>
      </c>
      <c r="AJ28" s="915" t="str">
        <f>IF(AJ27="","",VLOOKUP(AJ27,'【記載例】シフト記号表（勤務時間帯）'!$C$6:$L$47,10,FALSE))</f>
        <v/>
      </c>
      <c r="AK28" s="915" t="str">
        <f>IF(AK27="","",VLOOKUP(AK27,'【記載例】シフト記号表（勤務時間帯）'!$C$6:$L$47,10,FALSE))</f>
        <v/>
      </c>
      <c r="AL28" s="915">
        <f>IF(AL27="","",VLOOKUP(AL27,'【記載例】シフト記号表（勤務時間帯）'!$C$6:$L$47,10,FALSE))</f>
        <v>8</v>
      </c>
      <c r="AM28" s="915">
        <f>IF(AM27="","",VLOOKUP(AM27,'【記載例】シフト記号表（勤務時間帯）'!$C$6:$L$47,10,FALSE))</f>
        <v>8</v>
      </c>
      <c r="AN28" s="916">
        <f>IF(AN27="","",VLOOKUP(AN27,'【記載例】シフト記号表（勤務時間帯）'!$C$6:$L$47,10,FALSE))</f>
        <v>8</v>
      </c>
      <c r="AO28" s="914">
        <f>IF(AO27="","",VLOOKUP(AO27,'【記載例】シフト記号表（勤務時間帯）'!$C$6:$L$47,10,FALSE))</f>
        <v>8</v>
      </c>
      <c r="AP28" s="915">
        <f>IF(AP27="","",VLOOKUP(AP27,'【記載例】シフト記号表（勤務時間帯）'!$C$6:$L$47,10,FALSE))</f>
        <v>8</v>
      </c>
      <c r="AQ28" s="915" t="str">
        <f>IF(AQ27="","",VLOOKUP(AQ27,'【記載例】シフト記号表（勤務時間帯）'!$C$6:$L$47,10,FALSE))</f>
        <v/>
      </c>
      <c r="AR28" s="915" t="str">
        <f>IF(AR27="","",VLOOKUP(AR27,'【記載例】シフト記号表（勤務時間帯）'!$C$6:$L$47,10,FALSE))</f>
        <v/>
      </c>
      <c r="AS28" s="915">
        <f>IF(AS27="","",VLOOKUP(AS27,'【記載例】シフト記号表（勤務時間帯）'!$C$6:$L$47,10,FALSE))</f>
        <v>8</v>
      </c>
      <c r="AT28" s="915">
        <f>IF(AT27="","",VLOOKUP(AT27,'【記載例】シフト記号表（勤務時間帯）'!$C$6:$L$47,10,FALSE))</f>
        <v>8</v>
      </c>
      <c r="AU28" s="916">
        <f>IF(AU27="","",VLOOKUP(AU27,'【記載例】シフト記号表（勤務時間帯）'!$C$6:$L$47,10,FALSE))</f>
        <v>8</v>
      </c>
      <c r="AV28" s="914">
        <f>IF(AV27="","",VLOOKUP(AV27,'【記載例】シフト記号表（勤務時間帯）'!$C$6:$L$47,10,FALSE))</f>
        <v>8</v>
      </c>
      <c r="AW28" s="915">
        <f>IF(AW27="","",VLOOKUP(AW27,'【記載例】シフト記号表（勤務時間帯）'!$C$6:$L$47,10,FALSE))</f>
        <v>8</v>
      </c>
      <c r="AX28" s="915" t="str">
        <f>IF(AX27="","",VLOOKUP(AX27,'【記載例】シフト記号表（勤務時間帯）'!$C$6:$L$47,10,FALSE))</f>
        <v/>
      </c>
      <c r="AY28" s="915" t="str">
        <f>IF(AY27="","",VLOOKUP(AY27,'【記載例】シフト記号表（勤務時間帯）'!$C$6:$L$47,10,FALSE))</f>
        <v/>
      </c>
      <c r="AZ28" s="915">
        <f>IF(AZ27="","",VLOOKUP(AZ27,'【記載例】シフト記号表（勤務時間帯）'!$C$6:$L$47,10,FALSE))</f>
        <v>8</v>
      </c>
      <c r="BA28" s="915">
        <f>IF(BA27="","",VLOOKUP(BA27,'【記載例】シフト記号表（勤務時間帯）'!$C$6:$L$47,10,FALSE))</f>
        <v>8</v>
      </c>
      <c r="BB28" s="916">
        <f>IF(BB27="","",VLOOKUP(BB27,'【記載例】シフト記号表（勤務時間帯）'!$C$6:$L$47,10,FALSE))</f>
        <v>8</v>
      </c>
      <c r="BC28" s="914" t="str">
        <f>IF(BC27="","",VLOOKUP(BC27,'【記載例】シフト記号表（勤務時間帯）'!$C$6:$L$47,10,FALSE))</f>
        <v/>
      </c>
      <c r="BD28" s="915" t="str">
        <f>IF(BD27="","",VLOOKUP(BD27,'【記載例】シフト記号表（勤務時間帯）'!$C$6:$L$47,10,FALSE))</f>
        <v/>
      </c>
      <c r="BE28" s="915" t="str">
        <f>IF(BE27="","",VLOOKUP(BE27,'【記載例】シフト記号表（勤務時間帯）'!$C$6:$L$47,10,FALSE))</f>
        <v/>
      </c>
      <c r="BF28" s="2183">
        <f>IF($BI$3="４週",SUM(AA28:BB28),IF($BI$3="暦月",SUM(AA28:BE28),""))</f>
        <v>160</v>
      </c>
      <c r="BG28" s="2184"/>
      <c r="BH28" s="2185">
        <f>IF($BI$3="４週",BF28/4,IF($BI$3="暦月",(BF28/($BI$8/7)),""))</f>
        <v>40</v>
      </c>
      <c r="BI28" s="2184"/>
      <c r="BJ28" s="2180"/>
      <c r="BK28" s="2181"/>
      <c r="BL28" s="2181"/>
      <c r="BM28" s="2181"/>
      <c r="BN28" s="2182"/>
    </row>
    <row r="29" spans="2:66" ht="20.25" customHeight="1">
      <c r="B29" s="2111">
        <f>B27+1</f>
        <v>7</v>
      </c>
      <c r="C29" s="2113"/>
      <c r="D29" s="2115"/>
      <c r="E29" s="2081"/>
      <c r="F29" s="2116"/>
      <c r="G29" s="2118" t="s">
        <v>1554</v>
      </c>
      <c r="H29" s="2119"/>
      <c r="I29" s="909"/>
      <c r="J29" s="910"/>
      <c r="K29" s="909"/>
      <c r="L29" s="910"/>
      <c r="M29" s="2122" t="s">
        <v>1537</v>
      </c>
      <c r="N29" s="2123"/>
      <c r="O29" s="2171" t="s">
        <v>1555</v>
      </c>
      <c r="P29" s="2172"/>
      <c r="Q29" s="2172"/>
      <c r="R29" s="2119"/>
      <c r="S29" s="2141" t="s">
        <v>1556</v>
      </c>
      <c r="T29" s="2142"/>
      <c r="U29" s="2142"/>
      <c r="V29" s="2142"/>
      <c r="W29" s="2143"/>
      <c r="X29" s="919" t="s">
        <v>1540</v>
      </c>
      <c r="Y29" s="920"/>
      <c r="Z29" s="921"/>
      <c r="AA29" s="922" t="s">
        <v>1541</v>
      </c>
      <c r="AB29" s="923" t="s">
        <v>1541</v>
      </c>
      <c r="AC29" s="923" t="s">
        <v>1541</v>
      </c>
      <c r="AD29" s="923"/>
      <c r="AE29" s="923"/>
      <c r="AF29" s="923" t="s">
        <v>1541</v>
      </c>
      <c r="AG29" s="924" t="s">
        <v>1541</v>
      </c>
      <c r="AH29" s="922" t="s">
        <v>1541</v>
      </c>
      <c r="AI29" s="923" t="s">
        <v>1541</v>
      </c>
      <c r="AJ29" s="923" t="s">
        <v>1541</v>
      </c>
      <c r="AK29" s="923"/>
      <c r="AL29" s="923"/>
      <c r="AM29" s="923" t="s">
        <v>1541</v>
      </c>
      <c r="AN29" s="924" t="s">
        <v>1541</v>
      </c>
      <c r="AO29" s="922" t="s">
        <v>1541</v>
      </c>
      <c r="AP29" s="923" t="s">
        <v>1541</v>
      </c>
      <c r="AQ29" s="923" t="s">
        <v>1541</v>
      </c>
      <c r="AR29" s="923"/>
      <c r="AS29" s="923"/>
      <c r="AT29" s="923" t="s">
        <v>1541</v>
      </c>
      <c r="AU29" s="924" t="s">
        <v>1541</v>
      </c>
      <c r="AV29" s="922" t="s">
        <v>1541</v>
      </c>
      <c r="AW29" s="923" t="s">
        <v>1541</v>
      </c>
      <c r="AX29" s="923" t="s">
        <v>1541</v>
      </c>
      <c r="AY29" s="923"/>
      <c r="AZ29" s="923"/>
      <c r="BA29" s="923" t="s">
        <v>1541</v>
      </c>
      <c r="BB29" s="924" t="s">
        <v>1541</v>
      </c>
      <c r="BC29" s="922"/>
      <c r="BD29" s="923"/>
      <c r="BE29" s="925"/>
      <c r="BF29" s="2173"/>
      <c r="BG29" s="2174"/>
      <c r="BH29" s="2175"/>
      <c r="BI29" s="2176"/>
      <c r="BJ29" s="2177"/>
      <c r="BK29" s="2178"/>
      <c r="BL29" s="2178"/>
      <c r="BM29" s="2178"/>
      <c r="BN29" s="2179"/>
    </row>
    <row r="30" spans="2:66" ht="20.25" customHeight="1">
      <c r="B30" s="2112"/>
      <c r="C30" s="2114"/>
      <c r="D30" s="2117"/>
      <c r="E30" s="2081"/>
      <c r="F30" s="2116"/>
      <c r="G30" s="2120"/>
      <c r="H30" s="2121"/>
      <c r="I30" s="909"/>
      <c r="J30" s="910" t="str">
        <f>G29</f>
        <v>看護職員</v>
      </c>
      <c r="K30" s="909"/>
      <c r="L30" s="910" t="str">
        <f>M29</f>
        <v>A</v>
      </c>
      <c r="M30" s="2124"/>
      <c r="N30" s="2125"/>
      <c r="O30" s="2136"/>
      <c r="P30" s="2137"/>
      <c r="Q30" s="2137"/>
      <c r="R30" s="2121"/>
      <c r="S30" s="2141"/>
      <c r="T30" s="2142"/>
      <c r="U30" s="2142"/>
      <c r="V30" s="2142"/>
      <c r="W30" s="2143"/>
      <c r="X30" s="911" t="s">
        <v>1543</v>
      </c>
      <c r="Y30" s="912"/>
      <c r="Z30" s="913"/>
      <c r="AA30" s="914">
        <f>IF(AA29="","",VLOOKUP(AA29,'【記載例】シフト記号表（勤務時間帯）'!$C$6:$L$47,10,FALSE))</f>
        <v>8</v>
      </c>
      <c r="AB30" s="915">
        <f>IF(AB29="","",VLOOKUP(AB29,'【記載例】シフト記号表（勤務時間帯）'!$C$6:$L$47,10,FALSE))</f>
        <v>8</v>
      </c>
      <c r="AC30" s="915">
        <f>IF(AC29="","",VLOOKUP(AC29,'【記載例】シフト記号表（勤務時間帯）'!$C$6:$L$47,10,FALSE))</f>
        <v>8</v>
      </c>
      <c r="AD30" s="915" t="str">
        <f>IF(AD29="","",VLOOKUP(AD29,'【記載例】シフト記号表（勤務時間帯）'!$C$6:$L$47,10,FALSE))</f>
        <v/>
      </c>
      <c r="AE30" s="915" t="str">
        <f>IF(AE29="","",VLOOKUP(AE29,'【記載例】シフト記号表（勤務時間帯）'!$C$6:$L$47,10,FALSE))</f>
        <v/>
      </c>
      <c r="AF30" s="915">
        <f>IF(AF29="","",VLOOKUP(AF29,'【記載例】シフト記号表（勤務時間帯）'!$C$6:$L$47,10,FALSE))</f>
        <v>8</v>
      </c>
      <c r="AG30" s="916">
        <f>IF(AG29="","",VLOOKUP(AG29,'【記載例】シフト記号表（勤務時間帯）'!$C$6:$L$47,10,FALSE))</f>
        <v>8</v>
      </c>
      <c r="AH30" s="914">
        <f>IF(AH29="","",VLOOKUP(AH29,'【記載例】シフト記号表（勤務時間帯）'!$C$6:$L$47,10,FALSE))</f>
        <v>8</v>
      </c>
      <c r="AI30" s="915">
        <f>IF(AI29="","",VLOOKUP(AI29,'【記載例】シフト記号表（勤務時間帯）'!$C$6:$L$47,10,FALSE))</f>
        <v>8</v>
      </c>
      <c r="AJ30" s="915">
        <f>IF(AJ29="","",VLOOKUP(AJ29,'【記載例】シフト記号表（勤務時間帯）'!$C$6:$L$47,10,FALSE))</f>
        <v>8</v>
      </c>
      <c r="AK30" s="915" t="str">
        <f>IF(AK29="","",VLOOKUP(AK29,'【記載例】シフト記号表（勤務時間帯）'!$C$6:$L$47,10,FALSE))</f>
        <v/>
      </c>
      <c r="AL30" s="915" t="str">
        <f>IF(AL29="","",VLOOKUP(AL29,'【記載例】シフト記号表（勤務時間帯）'!$C$6:$L$47,10,FALSE))</f>
        <v/>
      </c>
      <c r="AM30" s="915">
        <f>IF(AM29="","",VLOOKUP(AM29,'【記載例】シフト記号表（勤務時間帯）'!$C$6:$L$47,10,FALSE))</f>
        <v>8</v>
      </c>
      <c r="AN30" s="916">
        <f>IF(AN29="","",VLOOKUP(AN29,'【記載例】シフト記号表（勤務時間帯）'!$C$6:$L$47,10,FALSE))</f>
        <v>8</v>
      </c>
      <c r="AO30" s="914">
        <f>IF(AO29="","",VLOOKUP(AO29,'【記載例】シフト記号表（勤務時間帯）'!$C$6:$L$47,10,FALSE))</f>
        <v>8</v>
      </c>
      <c r="AP30" s="915">
        <f>IF(AP29="","",VLOOKUP(AP29,'【記載例】シフト記号表（勤務時間帯）'!$C$6:$L$47,10,FALSE))</f>
        <v>8</v>
      </c>
      <c r="AQ30" s="915">
        <f>IF(AQ29="","",VLOOKUP(AQ29,'【記載例】シフト記号表（勤務時間帯）'!$C$6:$L$47,10,FALSE))</f>
        <v>8</v>
      </c>
      <c r="AR30" s="915" t="str">
        <f>IF(AR29="","",VLOOKUP(AR29,'【記載例】シフト記号表（勤務時間帯）'!$C$6:$L$47,10,FALSE))</f>
        <v/>
      </c>
      <c r="AS30" s="915" t="str">
        <f>IF(AS29="","",VLOOKUP(AS29,'【記載例】シフト記号表（勤務時間帯）'!$C$6:$L$47,10,FALSE))</f>
        <v/>
      </c>
      <c r="AT30" s="915">
        <f>IF(AT29="","",VLOOKUP(AT29,'【記載例】シフト記号表（勤務時間帯）'!$C$6:$L$47,10,FALSE))</f>
        <v>8</v>
      </c>
      <c r="AU30" s="916">
        <f>IF(AU29="","",VLOOKUP(AU29,'【記載例】シフト記号表（勤務時間帯）'!$C$6:$L$47,10,FALSE))</f>
        <v>8</v>
      </c>
      <c r="AV30" s="914">
        <f>IF(AV29="","",VLOOKUP(AV29,'【記載例】シフト記号表（勤務時間帯）'!$C$6:$L$47,10,FALSE))</f>
        <v>8</v>
      </c>
      <c r="AW30" s="915">
        <f>IF(AW29="","",VLOOKUP(AW29,'【記載例】シフト記号表（勤務時間帯）'!$C$6:$L$47,10,FALSE))</f>
        <v>8</v>
      </c>
      <c r="AX30" s="915">
        <f>IF(AX29="","",VLOOKUP(AX29,'【記載例】シフト記号表（勤務時間帯）'!$C$6:$L$47,10,FALSE))</f>
        <v>8</v>
      </c>
      <c r="AY30" s="915" t="str">
        <f>IF(AY29="","",VLOOKUP(AY29,'【記載例】シフト記号表（勤務時間帯）'!$C$6:$L$47,10,FALSE))</f>
        <v/>
      </c>
      <c r="AZ30" s="915" t="str">
        <f>IF(AZ29="","",VLOOKUP(AZ29,'【記載例】シフト記号表（勤務時間帯）'!$C$6:$L$47,10,FALSE))</f>
        <v/>
      </c>
      <c r="BA30" s="915">
        <f>IF(BA29="","",VLOOKUP(BA29,'【記載例】シフト記号表（勤務時間帯）'!$C$6:$L$47,10,FALSE))</f>
        <v>8</v>
      </c>
      <c r="BB30" s="916">
        <f>IF(BB29="","",VLOOKUP(BB29,'【記載例】シフト記号表（勤務時間帯）'!$C$6:$L$47,10,FALSE))</f>
        <v>8</v>
      </c>
      <c r="BC30" s="914" t="str">
        <f>IF(BC29="","",VLOOKUP(BC29,'【記載例】シフト記号表（勤務時間帯）'!$C$6:$L$47,10,FALSE))</f>
        <v/>
      </c>
      <c r="BD30" s="915" t="str">
        <f>IF(BD29="","",VLOOKUP(BD29,'【記載例】シフト記号表（勤務時間帯）'!$C$6:$L$47,10,FALSE))</f>
        <v/>
      </c>
      <c r="BE30" s="915" t="str">
        <f>IF(BE29="","",VLOOKUP(BE29,'【記載例】シフト記号表（勤務時間帯）'!$C$6:$L$47,10,FALSE))</f>
        <v/>
      </c>
      <c r="BF30" s="2183">
        <f>IF($BI$3="４週",SUM(AA30:BB30),IF($BI$3="暦月",SUM(AA30:BE30),""))</f>
        <v>160</v>
      </c>
      <c r="BG30" s="2184"/>
      <c r="BH30" s="2185">
        <f>IF($BI$3="４週",BF30/4,IF($BI$3="暦月",(BF30/($BI$8/7)),""))</f>
        <v>40</v>
      </c>
      <c r="BI30" s="2184"/>
      <c r="BJ30" s="2180"/>
      <c r="BK30" s="2181"/>
      <c r="BL30" s="2181"/>
      <c r="BM30" s="2181"/>
      <c r="BN30" s="2182"/>
    </row>
    <row r="31" spans="2:66" ht="20.25" customHeight="1">
      <c r="B31" s="2111">
        <f>B29+1</f>
        <v>8</v>
      </c>
      <c r="C31" s="2113"/>
      <c r="D31" s="2115"/>
      <c r="E31" s="2081"/>
      <c r="F31" s="2116"/>
      <c r="G31" s="2118" t="s">
        <v>1554</v>
      </c>
      <c r="H31" s="2119"/>
      <c r="I31" s="909"/>
      <c r="J31" s="910"/>
      <c r="K31" s="909"/>
      <c r="L31" s="910"/>
      <c r="M31" s="2122" t="s">
        <v>1537</v>
      </c>
      <c r="N31" s="2123"/>
      <c r="O31" s="2171" t="s">
        <v>1555</v>
      </c>
      <c r="P31" s="2172"/>
      <c r="Q31" s="2172"/>
      <c r="R31" s="2119"/>
      <c r="S31" s="2141" t="s">
        <v>1557</v>
      </c>
      <c r="T31" s="2142"/>
      <c r="U31" s="2142"/>
      <c r="V31" s="2142"/>
      <c r="W31" s="2143"/>
      <c r="X31" s="919" t="s">
        <v>1540</v>
      </c>
      <c r="Y31" s="920"/>
      <c r="Z31" s="921"/>
      <c r="AA31" s="922"/>
      <c r="AB31" s="923"/>
      <c r="AC31" s="923" t="s">
        <v>1541</v>
      </c>
      <c r="AD31" s="923" t="s">
        <v>1541</v>
      </c>
      <c r="AE31" s="923" t="s">
        <v>1541</v>
      </c>
      <c r="AF31" s="923" t="s">
        <v>1541</v>
      </c>
      <c r="AG31" s="924" t="s">
        <v>1541</v>
      </c>
      <c r="AH31" s="922"/>
      <c r="AI31" s="923"/>
      <c r="AJ31" s="923" t="s">
        <v>1541</v>
      </c>
      <c r="AK31" s="923" t="s">
        <v>1541</v>
      </c>
      <c r="AL31" s="923" t="s">
        <v>1541</v>
      </c>
      <c r="AM31" s="923" t="s">
        <v>1541</v>
      </c>
      <c r="AN31" s="924" t="s">
        <v>1541</v>
      </c>
      <c r="AO31" s="922"/>
      <c r="AP31" s="923"/>
      <c r="AQ31" s="923" t="s">
        <v>1541</v>
      </c>
      <c r="AR31" s="923" t="s">
        <v>1541</v>
      </c>
      <c r="AS31" s="923" t="s">
        <v>1541</v>
      </c>
      <c r="AT31" s="923" t="s">
        <v>1541</v>
      </c>
      <c r="AU31" s="924" t="s">
        <v>1541</v>
      </c>
      <c r="AV31" s="922"/>
      <c r="AW31" s="923"/>
      <c r="AX31" s="923" t="s">
        <v>1541</v>
      </c>
      <c r="AY31" s="923" t="s">
        <v>1541</v>
      </c>
      <c r="AZ31" s="923" t="s">
        <v>1541</v>
      </c>
      <c r="BA31" s="923" t="s">
        <v>1541</v>
      </c>
      <c r="BB31" s="924" t="s">
        <v>1541</v>
      </c>
      <c r="BC31" s="922"/>
      <c r="BD31" s="923"/>
      <c r="BE31" s="925"/>
      <c r="BF31" s="2173"/>
      <c r="BG31" s="2174"/>
      <c r="BH31" s="2175"/>
      <c r="BI31" s="2176"/>
      <c r="BJ31" s="2177"/>
      <c r="BK31" s="2178"/>
      <c r="BL31" s="2178"/>
      <c r="BM31" s="2178"/>
      <c r="BN31" s="2179"/>
    </row>
    <row r="32" spans="2:66" ht="20.25" customHeight="1">
      <c r="B32" s="2112"/>
      <c r="C32" s="2114"/>
      <c r="D32" s="2117"/>
      <c r="E32" s="2081"/>
      <c r="F32" s="2116"/>
      <c r="G32" s="2120"/>
      <c r="H32" s="2121"/>
      <c r="I32" s="909"/>
      <c r="J32" s="910" t="str">
        <f>G31</f>
        <v>看護職員</v>
      </c>
      <c r="K32" s="909"/>
      <c r="L32" s="910" t="str">
        <f>M31</f>
        <v>A</v>
      </c>
      <c r="M32" s="2124"/>
      <c r="N32" s="2125"/>
      <c r="O32" s="2136"/>
      <c r="P32" s="2137"/>
      <c r="Q32" s="2137"/>
      <c r="R32" s="2121"/>
      <c r="S32" s="2141"/>
      <c r="T32" s="2142"/>
      <c r="U32" s="2142"/>
      <c r="V32" s="2142"/>
      <c r="W32" s="2143"/>
      <c r="X32" s="911" t="s">
        <v>1543</v>
      </c>
      <c r="Y32" s="912"/>
      <c r="Z32" s="913"/>
      <c r="AA32" s="914" t="str">
        <f>IF(AA31="","",VLOOKUP(AA31,'【記載例】シフト記号表（勤務時間帯）'!$C$6:$L$47,10,FALSE))</f>
        <v/>
      </c>
      <c r="AB32" s="915" t="str">
        <f>IF(AB31="","",VLOOKUP(AB31,'【記載例】シフト記号表（勤務時間帯）'!$C$6:$L$47,10,FALSE))</f>
        <v/>
      </c>
      <c r="AC32" s="915">
        <f>IF(AC31="","",VLOOKUP(AC31,'【記載例】シフト記号表（勤務時間帯）'!$C$6:$L$47,10,FALSE))</f>
        <v>8</v>
      </c>
      <c r="AD32" s="915">
        <f>IF(AD31="","",VLOOKUP(AD31,'【記載例】シフト記号表（勤務時間帯）'!$C$6:$L$47,10,FALSE))</f>
        <v>8</v>
      </c>
      <c r="AE32" s="915">
        <f>IF(AE31="","",VLOOKUP(AE31,'【記載例】シフト記号表（勤務時間帯）'!$C$6:$L$47,10,FALSE))</f>
        <v>8</v>
      </c>
      <c r="AF32" s="915">
        <f>IF(AF31="","",VLOOKUP(AF31,'【記載例】シフト記号表（勤務時間帯）'!$C$6:$L$47,10,FALSE))</f>
        <v>8</v>
      </c>
      <c r="AG32" s="916">
        <f>IF(AG31="","",VLOOKUP(AG31,'【記載例】シフト記号表（勤務時間帯）'!$C$6:$L$47,10,FALSE))</f>
        <v>8</v>
      </c>
      <c r="AH32" s="914" t="str">
        <f>IF(AH31="","",VLOOKUP(AH31,'【記載例】シフト記号表（勤務時間帯）'!$C$6:$L$47,10,FALSE))</f>
        <v/>
      </c>
      <c r="AI32" s="915" t="str">
        <f>IF(AI31="","",VLOOKUP(AI31,'【記載例】シフト記号表（勤務時間帯）'!$C$6:$L$47,10,FALSE))</f>
        <v/>
      </c>
      <c r="AJ32" s="915">
        <f>IF(AJ31="","",VLOOKUP(AJ31,'【記載例】シフト記号表（勤務時間帯）'!$C$6:$L$47,10,FALSE))</f>
        <v>8</v>
      </c>
      <c r="AK32" s="915">
        <f>IF(AK31="","",VLOOKUP(AK31,'【記載例】シフト記号表（勤務時間帯）'!$C$6:$L$47,10,FALSE))</f>
        <v>8</v>
      </c>
      <c r="AL32" s="915">
        <f>IF(AL31="","",VLOOKUP(AL31,'【記載例】シフト記号表（勤務時間帯）'!$C$6:$L$47,10,FALSE))</f>
        <v>8</v>
      </c>
      <c r="AM32" s="915">
        <f>IF(AM31="","",VLOOKUP(AM31,'【記載例】シフト記号表（勤務時間帯）'!$C$6:$L$47,10,FALSE))</f>
        <v>8</v>
      </c>
      <c r="AN32" s="916">
        <f>IF(AN31="","",VLOOKUP(AN31,'【記載例】シフト記号表（勤務時間帯）'!$C$6:$L$47,10,FALSE))</f>
        <v>8</v>
      </c>
      <c r="AO32" s="914" t="str">
        <f>IF(AO31="","",VLOOKUP(AO31,'【記載例】シフト記号表（勤務時間帯）'!$C$6:$L$47,10,FALSE))</f>
        <v/>
      </c>
      <c r="AP32" s="915" t="str">
        <f>IF(AP31="","",VLOOKUP(AP31,'【記載例】シフト記号表（勤務時間帯）'!$C$6:$L$47,10,FALSE))</f>
        <v/>
      </c>
      <c r="AQ32" s="915">
        <f>IF(AQ31="","",VLOOKUP(AQ31,'【記載例】シフト記号表（勤務時間帯）'!$C$6:$L$47,10,FALSE))</f>
        <v>8</v>
      </c>
      <c r="AR32" s="915">
        <f>IF(AR31="","",VLOOKUP(AR31,'【記載例】シフト記号表（勤務時間帯）'!$C$6:$L$47,10,FALSE))</f>
        <v>8</v>
      </c>
      <c r="AS32" s="915">
        <f>IF(AS31="","",VLOOKUP(AS31,'【記載例】シフト記号表（勤務時間帯）'!$C$6:$L$47,10,FALSE))</f>
        <v>8</v>
      </c>
      <c r="AT32" s="915">
        <f>IF(AT31="","",VLOOKUP(AT31,'【記載例】シフト記号表（勤務時間帯）'!$C$6:$L$47,10,FALSE))</f>
        <v>8</v>
      </c>
      <c r="AU32" s="916">
        <f>IF(AU31="","",VLOOKUP(AU31,'【記載例】シフト記号表（勤務時間帯）'!$C$6:$L$47,10,FALSE))</f>
        <v>8</v>
      </c>
      <c r="AV32" s="914" t="str">
        <f>IF(AV31="","",VLOOKUP(AV31,'【記載例】シフト記号表（勤務時間帯）'!$C$6:$L$47,10,FALSE))</f>
        <v/>
      </c>
      <c r="AW32" s="915" t="str">
        <f>IF(AW31="","",VLOOKUP(AW31,'【記載例】シフト記号表（勤務時間帯）'!$C$6:$L$47,10,FALSE))</f>
        <v/>
      </c>
      <c r="AX32" s="915">
        <f>IF(AX31="","",VLOOKUP(AX31,'【記載例】シフト記号表（勤務時間帯）'!$C$6:$L$47,10,FALSE))</f>
        <v>8</v>
      </c>
      <c r="AY32" s="915">
        <f>IF(AY31="","",VLOOKUP(AY31,'【記載例】シフト記号表（勤務時間帯）'!$C$6:$L$47,10,FALSE))</f>
        <v>8</v>
      </c>
      <c r="AZ32" s="915">
        <f>IF(AZ31="","",VLOOKUP(AZ31,'【記載例】シフト記号表（勤務時間帯）'!$C$6:$L$47,10,FALSE))</f>
        <v>8</v>
      </c>
      <c r="BA32" s="915">
        <f>IF(BA31="","",VLOOKUP(BA31,'【記載例】シフト記号表（勤務時間帯）'!$C$6:$L$47,10,FALSE))</f>
        <v>8</v>
      </c>
      <c r="BB32" s="916">
        <f>IF(BB31="","",VLOOKUP(BB31,'【記載例】シフト記号表（勤務時間帯）'!$C$6:$L$47,10,FALSE))</f>
        <v>8</v>
      </c>
      <c r="BC32" s="914" t="str">
        <f>IF(BC31="","",VLOOKUP(BC31,'【記載例】シフト記号表（勤務時間帯）'!$C$6:$L$47,10,FALSE))</f>
        <v/>
      </c>
      <c r="BD32" s="915" t="str">
        <f>IF(BD31="","",VLOOKUP(BD31,'【記載例】シフト記号表（勤務時間帯）'!$C$6:$L$47,10,FALSE))</f>
        <v/>
      </c>
      <c r="BE32" s="915" t="str">
        <f>IF(BE31="","",VLOOKUP(BE31,'【記載例】シフト記号表（勤務時間帯）'!$C$6:$L$47,10,FALSE))</f>
        <v/>
      </c>
      <c r="BF32" s="2183">
        <f>IF($BI$3="４週",SUM(AA32:BB32),IF($BI$3="暦月",SUM(AA32:BE32),""))</f>
        <v>160</v>
      </c>
      <c r="BG32" s="2184"/>
      <c r="BH32" s="2185">
        <f>IF($BI$3="４週",BF32/4,IF($BI$3="暦月",(BF32/($BI$8/7)),""))</f>
        <v>40</v>
      </c>
      <c r="BI32" s="2184"/>
      <c r="BJ32" s="2180"/>
      <c r="BK32" s="2181"/>
      <c r="BL32" s="2181"/>
      <c r="BM32" s="2181"/>
      <c r="BN32" s="2182"/>
    </row>
    <row r="33" spans="2:66" ht="20.25" customHeight="1">
      <c r="B33" s="2111">
        <f>B31+1</f>
        <v>9</v>
      </c>
      <c r="C33" s="2113"/>
      <c r="D33" s="2115"/>
      <c r="E33" s="2081"/>
      <c r="F33" s="2116"/>
      <c r="G33" s="2118" t="s">
        <v>1554</v>
      </c>
      <c r="H33" s="2119"/>
      <c r="I33" s="909"/>
      <c r="J33" s="910"/>
      <c r="K33" s="909"/>
      <c r="L33" s="910"/>
      <c r="M33" s="2122" t="s">
        <v>1558</v>
      </c>
      <c r="N33" s="2123"/>
      <c r="O33" s="2171" t="s">
        <v>1555</v>
      </c>
      <c r="P33" s="2172"/>
      <c r="Q33" s="2172"/>
      <c r="R33" s="2119"/>
      <c r="S33" s="2141" t="s">
        <v>1559</v>
      </c>
      <c r="T33" s="2142"/>
      <c r="U33" s="2142"/>
      <c r="V33" s="2142"/>
      <c r="W33" s="2143"/>
      <c r="X33" s="919" t="s">
        <v>1540</v>
      </c>
      <c r="Y33" s="920"/>
      <c r="Z33" s="921"/>
      <c r="AA33" s="922" t="s">
        <v>1541</v>
      </c>
      <c r="AB33" s="923" t="s">
        <v>1541</v>
      </c>
      <c r="AC33" s="923"/>
      <c r="AD33" s="923" t="s">
        <v>1541</v>
      </c>
      <c r="AE33" s="923" t="s">
        <v>1541</v>
      </c>
      <c r="AF33" s="923"/>
      <c r="AG33" s="924"/>
      <c r="AH33" s="922" t="s">
        <v>1541</v>
      </c>
      <c r="AI33" s="923" t="s">
        <v>1541</v>
      </c>
      <c r="AJ33" s="923"/>
      <c r="AK33" s="923" t="s">
        <v>1541</v>
      </c>
      <c r="AL33" s="923" t="s">
        <v>1541</v>
      </c>
      <c r="AM33" s="923"/>
      <c r="AN33" s="924"/>
      <c r="AO33" s="922" t="s">
        <v>1541</v>
      </c>
      <c r="AP33" s="923" t="s">
        <v>1541</v>
      </c>
      <c r="AQ33" s="923"/>
      <c r="AR33" s="923" t="s">
        <v>1541</v>
      </c>
      <c r="AS33" s="923" t="s">
        <v>1541</v>
      </c>
      <c r="AT33" s="923"/>
      <c r="AU33" s="924"/>
      <c r="AV33" s="922" t="s">
        <v>1541</v>
      </c>
      <c r="AW33" s="923" t="s">
        <v>1541</v>
      </c>
      <c r="AX33" s="923"/>
      <c r="AY33" s="923" t="s">
        <v>1541</v>
      </c>
      <c r="AZ33" s="923" t="s">
        <v>1541</v>
      </c>
      <c r="BA33" s="923"/>
      <c r="BB33" s="924"/>
      <c r="BC33" s="922"/>
      <c r="BD33" s="923"/>
      <c r="BE33" s="925"/>
      <c r="BF33" s="2173"/>
      <c r="BG33" s="2174"/>
      <c r="BH33" s="2175"/>
      <c r="BI33" s="2176"/>
      <c r="BJ33" s="2177"/>
      <c r="BK33" s="2178"/>
      <c r="BL33" s="2178"/>
      <c r="BM33" s="2178"/>
      <c r="BN33" s="2179"/>
    </row>
    <row r="34" spans="2:66" ht="20.25" customHeight="1">
      <c r="B34" s="2112"/>
      <c r="C34" s="2114"/>
      <c r="D34" s="2117"/>
      <c r="E34" s="2081"/>
      <c r="F34" s="2116"/>
      <c r="G34" s="2120"/>
      <c r="H34" s="2121"/>
      <c r="I34" s="909"/>
      <c r="J34" s="910" t="str">
        <f>G33</f>
        <v>看護職員</v>
      </c>
      <c r="K34" s="909"/>
      <c r="L34" s="910" t="str">
        <f>M33</f>
        <v>C</v>
      </c>
      <c r="M34" s="2124"/>
      <c r="N34" s="2125"/>
      <c r="O34" s="2136"/>
      <c r="P34" s="2137"/>
      <c r="Q34" s="2137"/>
      <c r="R34" s="2121"/>
      <c r="S34" s="2141"/>
      <c r="T34" s="2142"/>
      <c r="U34" s="2142"/>
      <c r="V34" s="2142"/>
      <c r="W34" s="2143"/>
      <c r="X34" s="926" t="s">
        <v>1543</v>
      </c>
      <c r="Y34" s="927"/>
      <c r="Z34" s="928"/>
      <c r="AA34" s="914">
        <f>IF(AA33="","",VLOOKUP(AA33,'【記載例】シフト記号表（勤務時間帯）'!$C$6:$L$47,10,FALSE))</f>
        <v>8</v>
      </c>
      <c r="AB34" s="915">
        <f>IF(AB33="","",VLOOKUP(AB33,'【記載例】シフト記号表（勤務時間帯）'!$C$6:$L$47,10,FALSE))</f>
        <v>8</v>
      </c>
      <c r="AC34" s="915" t="str">
        <f>IF(AC33="","",VLOOKUP(AC33,'【記載例】シフト記号表（勤務時間帯）'!$C$6:$L$47,10,FALSE))</f>
        <v/>
      </c>
      <c r="AD34" s="915">
        <f>IF(AD33="","",VLOOKUP(AD33,'【記載例】シフト記号表（勤務時間帯）'!$C$6:$L$47,10,FALSE))</f>
        <v>8</v>
      </c>
      <c r="AE34" s="915">
        <f>IF(AE33="","",VLOOKUP(AE33,'【記載例】シフト記号表（勤務時間帯）'!$C$6:$L$47,10,FALSE))</f>
        <v>8</v>
      </c>
      <c r="AF34" s="915" t="str">
        <f>IF(AF33="","",VLOOKUP(AF33,'【記載例】シフト記号表（勤務時間帯）'!$C$6:$L$47,10,FALSE))</f>
        <v/>
      </c>
      <c r="AG34" s="916" t="str">
        <f>IF(AG33="","",VLOOKUP(AG33,'【記載例】シフト記号表（勤務時間帯）'!$C$6:$L$47,10,FALSE))</f>
        <v/>
      </c>
      <c r="AH34" s="914">
        <f>IF(AH33="","",VLOOKUP(AH33,'【記載例】シフト記号表（勤務時間帯）'!$C$6:$L$47,10,FALSE))</f>
        <v>8</v>
      </c>
      <c r="AI34" s="915">
        <f>IF(AI33="","",VLOOKUP(AI33,'【記載例】シフト記号表（勤務時間帯）'!$C$6:$L$47,10,FALSE))</f>
        <v>8</v>
      </c>
      <c r="AJ34" s="915" t="str">
        <f>IF(AJ33="","",VLOOKUP(AJ33,'【記載例】シフト記号表（勤務時間帯）'!$C$6:$L$47,10,FALSE))</f>
        <v/>
      </c>
      <c r="AK34" s="915">
        <f>IF(AK33="","",VLOOKUP(AK33,'【記載例】シフト記号表（勤務時間帯）'!$C$6:$L$47,10,FALSE))</f>
        <v>8</v>
      </c>
      <c r="AL34" s="915">
        <f>IF(AL33="","",VLOOKUP(AL33,'【記載例】シフト記号表（勤務時間帯）'!$C$6:$L$47,10,FALSE))</f>
        <v>8</v>
      </c>
      <c r="AM34" s="915" t="str">
        <f>IF(AM33="","",VLOOKUP(AM33,'【記載例】シフト記号表（勤務時間帯）'!$C$6:$L$47,10,FALSE))</f>
        <v/>
      </c>
      <c r="AN34" s="916" t="str">
        <f>IF(AN33="","",VLOOKUP(AN33,'【記載例】シフト記号表（勤務時間帯）'!$C$6:$L$47,10,FALSE))</f>
        <v/>
      </c>
      <c r="AO34" s="914">
        <f>IF(AO33="","",VLOOKUP(AO33,'【記載例】シフト記号表（勤務時間帯）'!$C$6:$L$47,10,FALSE))</f>
        <v>8</v>
      </c>
      <c r="AP34" s="915">
        <f>IF(AP33="","",VLOOKUP(AP33,'【記載例】シフト記号表（勤務時間帯）'!$C$6:$L$47,10,FALSE))</f>
        <v>8</v>
      </c>
      <c r="AQ34" s="915" t="str">
        <f>IF(AQ33="","",VLOOKUP(AQ33,'【記載例】シフト記号表（勤務時間帯）'!$C$6:$L$47,10,FALSE))</f>
        <v/>
      </c>
      <c r="AR34" s="915">
        <f>IF(AR33="","",VLOOKUP(AR33,'【記載例】シフト記号表（勤務時間帯）'!$C$6:$L$47,10,FALSE))</f>
        <v>8</v>
      </c>
      <c r="AS34" s="915">
        <f>IF(AS33="","",VLOOKUP(AS33,'【記載例】シフト記号表（勤務時間帯）'!$C$6:$L$47,10,FALSE))</f>
        <v>8</v>
      </c>
      <c r="AT34" s="915" t="str">
        <f>IF(AT33="","",VLOOKUP(AT33,'【記載例】シフト記号表（勤務時間帯）'!$C$6:$L$47,10,FALSE))</f>
        <v/>
      </c>
      <c r="AU34" s="916" t="str">
        <f>IF(AU33="","",VLOOKUP(AU33,'【記載例】シフト記号表（勤務時間帯）'!$C$6:$L$47,10,FALSE))</f>
        <v/>
      </c>
      <c r="AV34" s="914">
        <f>IF(AV33="","",VLOOKUP(AV33,'【記載例】シフト記号表（勤務時間帯）'!$C$6:$L$47,10,FALSE))</f>
        <v>8</v>
      </c>
      <c r="AW34" s="915">
        <f>IF(AW33="","",VLOOKUP(AW33,'【記載例】シフト記号表（勤務時間帯）'!$C$6:$L$47,10,FALSE))</f>
        <v>8</v>
      </c>
      <c r="AX34" s="915" t="str">
        <f>IF(AX33="","",VLOOKUP(AX33,'【記載例】シフト記号表（勤務時間帯）'!$C$6:$L$47,10,FALSE))</f>
        <v/>
      </c>
      <c r="AY34" s="915">
        <f>IF(AY33="","",VLOOKUP(AY33,'【記載例】シフト記号表（勤務時間帯）'!$C$6:$L$47,10,FALSE))</f>
        <v>8</v>
      </c>
      <c r="AZ34" s="915">
        <f>IF(AZ33="","",VLOOKUP(AZ33,'【記載例】シフト記号表（勤務時間帯）'!$C$6:$L$47,10,FALSE))</f>
        <v>8</v>
      </c>
      <c r="BA34" s="915" t="str">
        <f>IF(BA33="","",VLOOKUP(BA33,'【記載例】シフト記号表（勤務時間帯）'!$C$6:$L$47,10,FALSE))</f>
        <v/>
      </c>
      <c r="BB34" s="916" t="str">
        <f>IF(BB33="","",VLOOKUP(BB33,'【記載例】シフト記号表（勤務時間帯）'!$C$6:$L$47,10,FALSE))</f>
        <v/>
      </c>
      <c r="BC34" s="914" t="str">
        <f>IF(BC33="","",VLOOKUP(BC33,'【記載例】シフト記号表（勤務時間帯）'!$C$6:$L$47,10,FALSE))</f>
        <v/>
      </c>
      <c r="BD34" s="915" t="str">
        <f>IF(BD33="","",VLOOKUP(BD33,'【記載例】シフト記号表（勤務時間帯）'!$C$6:$L$47,10,FALSE))</f>
        <v/>
      </c>
      <c r="BE34" s="915" t="str">
        <f>IF(BE33="","",VLOOKUP(BE33,'【記載例】シフト記号表（勤務時間帯）'!$C$6:$L$47,10,FALSE))</f>
        <v/>
      </c>
      <c r="BF34" s="2183">
        <f>IF($BI$3="４週",SUM(AA34:BB34),IF($BI$3="暦月",SUM(AA34:BE34),""))</f>
        <v>128</v>
      </c>
      <c r="BG34" s="2184"/>
      <c r="BH34" s="2185">
        <f>IF($BI$3="４週",BF34/4,IF($BI$3="暦月",(BF34/($BI$8/7)),""))</f>
        <v>32</v>
      </c>
      <c r="BI34" s="2184"/>
      <c r="BJ34" s="2180"/>
      <c r="BK34" s="2181"/>
      <c r="BL34" s="2181"/>
      <c r="BM34" s="2181"/>
      <c r="BN34" s="2182"/>
    </row>
    <row r="35" spans="2:66" ht="20.25" customHeight="1">
      <c r="B35" s="2111">
        <f>B33+1</f>
        <v>10</v>
      </c>
      <c r="C35" s="2113" t="s">
        <v>1560</v>
      </c>
      <c r="D35" s="2115" t="s">
        <v>1561</v>
      </c>
      <c r="E35" s="2081"/>
      <c r="F35" s="2116"/>
      <c r="G35" s="2118" t="s">
        <v>1554</v>
      </c>
      <c r="H35" s="2119"/>
      <c r="I35" s="909"/>
      <c r="J35" s="910"/>
      <c r="K35" s="909"/>
      <c r="L35" s="910"/>
      <c r="M35" s="2122" t="s">
        <v>1537</v>
      </c>
      <c r="N35" s="2123"/>
      <c r="O35" s="2171" t="s">
        <v>1555</v>
      </c>
      <c r="P35" s="2172"/>
      <c r="Q35" s="2172"/>
      <c r="R35" s="2119"/>
      <c r="S35" s="2141" t="s">
        <v>1562</v>
      </c>
      <c r="T35" s="2142"/>
      <c r="U35" s="2142"/>
      <c r="V35" s="2142"/>
      <c r="W35" s="2143"/>
      <c r="X35" s="929" t="s">
        <v>1540</v>
      </c>
      <c r="Y35" s="930"/>
      <c r="Z35" s="931"/>
      <c r="AA35" s="922" t="s">
        <v>1563</v>
      </c>
      <c r="AB35" s="923" t="s">
        <v>1564</v>
      </c>
      <c r="AC35" s="923" t="s">
        <v>1565</v>
      </c>
      <c r="AD35" s="923" t="s">
        <v>1565</v>
      </c>
      <c r="AE35" s="923"/>
      <c r="AF35" s="923" t="s">
        <v>1566</v>
      </c>
      <c r="AG35" s="924"/>
      <c r="AH35" s="922"/>
      <c r="AI35" s="923" t="s">
        <v>1563</v>
      </c>
      <c r="AJ35" s="923" t="s">
        <v>1564</v>
      </c>
      <c r="AK35" s="923" t="s">
        <v>1565</v>
      </c>
      <c r="AL35" s="923" t="s">
        <v>1565</v>
      </c>
      <c r="AM35" s="923"/>
      <c r="AN35" s="924" t="s">
        <v>1566</v>
      </c>
      <c r="AO35" s="922" t="s">
        <v>1566</v>
      </c>
      <c r="AP35" s="923"/>
      <c r="AQ35" s="923" t="s">
        <v>1563</v>
      </c>
      <c r="AR35" s="923" t="s">
        <v>1564</v>
      </c>
      <c r="AS35" s="923" t="s">
        <v>1565</v>
      </c>
      <c r="AT35" s="923" t="s">
        <v>1565</v>
      </c>
      <c r="AU35" s="924"/>
      <c r="AV35" s="922" t="s">
        <v>1566</v>
      </c>
      <c r="AW35" s="923"/>
      <c r="AX35" s="923"/>
      <c r="AY35" s="923" t="s">
        <v>1563</v>
      </c>
      <c r="AZ35" s="923" t="s">
        <v>1564</v>
      </c>
      <c r="BA35" s="923" t="s">
        <v>1565</v>
      </c>
      <c r="BB35" s="924" t="s">
        <v>1565</v>
      </c>
      <c r="BC35" s="922"/>
      <c r="BD35" s="923"/>
      <c r="BE35" s="925"/>
      <c r="BF35" s="2173"/>
      <c r="BG35" s="2174"/>
      <c r="BH35" s="2175"/>
      <c r="BI35" s="2176"/>
      <c r="BJ35" s="2177"/>
      <c r="BK35" s="2178"/>
      <c r="BL35" s="2178"/>
      <c r="BM35" s="2178"/>
      <c r="BN35" s="2179"/>
    </row>
    <row r="36" spans="2:66" ht="20.25" customHeight="1">
      <c r="B36" s="2112"/>
      <c r="C36" s="2114"/>
      <c r="D36" s="2117"/>
      <c r="E36" s="2081"/>
      <c r="F36" s="2116"/>
      <c r="G36" s="2120"/>
      <c r="H36" s="2121"/>
      <c r="I36" s="909"/>
      <c r="J36" s="910" t="str">
        <f>G35</f>
        <v>看護職員</v>
      </c>
      <c r="K36" s="909"/>
      <c r="L36" s="910" t="str">
        <f>M35</f>
        <v>A</v>
      </c>
      <c r="M36" s="2124"/>
      <c r="N36" s="2125"/>
      <c r="O36" s="2136"/>
      <c r="P36" s="2137"/>
      <c r="Q36" s="2137"/>
      <c r="R36" s="2121"/>
      <c r="S36" s="2141"/>
      <c r="T36" s="2142"/>
      <c r="U36" s="2142"/>
      <c r="V36" s="2142"/>
      <c r="W36" s="2143"/>
      <c r="X36" s="926" t="s">
        <v>1543</v>
      </c>
      <c r="Y36" s="927"/>
      <c r="Z36" s="928"/>
      <c r="AA36" s="914">
        <f>IF(AA35="","",VLOOKUP(AA35,'【記載例】シフト記号表（勤務時間帯）'!$C$6:$L$47,10,FALSE))</f>
        <v>8</v>
      </c>
      <c r="AB36" s="915">
        <f>IF(AB35="","",VLOOKUP(AB35,'【記載例】シフト記号表（勤務時間帯）'!$C$6:$L$47,10,FALSE))</f>
        <v>8</v>
      </c>
      <c r="AC36" s="915">
        <f>IF(AC35="","",VLOOKUP(AC35,'【記載例】シフト記号表（勤務時間帯）'!$C$6:$L$47,10,FALSE))</f>
        <v>7.9999999999999982</v>
      </c>
      <c r="AD36" s="915">
        <f>IF(AD35="","",VLOOKUP(AD35,'【記載例】シフト記号表（勤務時間帯）'!$C$6:$L$47,10,FALSE))</f>
        <v>7.9999999999999982</v>
      </c>
      <c r="AE36" s="915" t="str">
        <f>IF(AE35="","",VLOOKUP(AE35,'【記載例】シフト記号表（勤務時間帯）'!$C$6:$L$47,10,FALSE))</f>
        <v/>
      </c>
      <c r="AF36" s="915">
        <f>IF(AF35="","",VLOOKUP(AF35,'【記載例】シフト記号表（勤務時間帯）'!$C$6:$L$47,10,FALSE))</f>
        <v>8</v>
      </c>
      <c r="AG36" s="916" t="str">
        <f>IF(AG35="","",VLOOKUP(AG35,'【記載例】シフト記号表（勤務時間帯）'!$C$6:$L$47,10,FALSE))</f>
        <v/>
      </c>
      <c r="AH36" s="914" t="str">
        <f>IF(AH35="","",VLOOKUP(AH35,'【記載例】シフト記号表（勤務時間帯）'!$C$6:$L$47,10,FALSE))</f>
        <v/>
      </c>
      <c r="AI36" s="915">
        <f>IF(AI35="","",VLOOKUP(AI35,'【記載例】シフト記号表（勤務時間帯）'!$C$6:$L$47,10,FALSE))</f>
        <v>8</v>
      </c>
      <c r="AJ36" s="915">
        <f>IF(AJ35="","",VLOOKUP(AJ35,'【記載例】シフト記号表（勤務時間帯）'!$C$6:$L$47,10,FALSE))</f>
        <v>8</v>
      </c>
      <c r="AK36" s="915">
        <f>IF(AK35="","",VLOOKUP(AK35,'【記載例】シフト記号表（勤務時間帯）'!$C$6:$L$47,10,FALSE))</f>
        <v>7.9999999999999982</v>
      </c>
      <c r="AL36" s="915">
        <f>IF(AL35="","",VLOOKUP(AL35,'【記載例】シフト記号表（勤務時間帯）'!$C$6:$L$47,10,FALSE))</f>
        <v>7.9999999999999982</v>
      </c>
      <c r="AM36" s="915" t="str">
        <f>IF(AM35="","",VLOOKUP(AM35,'【記載例】シフト記号表（勤務時間帯）'!$C$6:$L$47,10,FALSE))</f>
        <v/>
      </c>
      <c r="AN36" s="916">
        <f>IF(AN35="","",VLOOKUP(AN35,'【記載例】シフト記号表（勤務時間帯）'!$C$6:$L$47,10,FALSE))</f>
        <v>8</v>
      </c>
      <c r="AO36" s="914">
        <f>IF(AO35="","",VLOOKUP(AO35,'【記載例】シフト記号表（勤務時間帯）'!$C$6:$L$47,10,FALSE))</f>
        <v>8</v>
      </c>
      <c r="AP36" s="915" t="str">
        <f>IF(AP35="","",VLOOKUP(AP35,'【記載例】シフト記号表（勤務時間帯）'!$C$6:$L$47,10,FALSE))</f>
        <v/>
      </c>
      <c r="AQ36" s="915">
        <f>IF(AQ35="","",VLOOKUP(AQ35,'【記載例】シフト記号表（勤務時間帯）'!$C$6:$L$47,10,FALSE))</f>
        <v>8</v>
      </c>
      <c r="AR36" s="915">
        <f>IF(AR35="","",VLOOKUP(AR35,'【記載例】シフト記号表（勤務時間帯）'!$C$6:$L$47,10,FALSE))</f>
        <v>8</v>
      </c>
      <c r="AS36" s="915">
        <f>IF(AS35="","",VLOOKUP(AS35,'【記載例】シフト記号表（勤務時間帯）'!$C$6:$L$47,10,FALSE))</f>
        <v>7.9999999999999982</v>
      </c>
      <c r="AT36" s="915">
        <f>IF(AT35="","",VLOOKUP(AT35,'【記載例】シフト記号表（勤務時間帯）'!$C$6:$L$47,10,FALSE))</f>
        <v>7.9999999999999982</v>
      </c>
      <c r="AU36" s="916" t="str">
        <f>IF(AU35="","",VLOOKUP(AU35,'【記載例】シフト記号表（勤務時間帯）'!$C$6:$L$47,10,FALSE))</f>
        <v/>
      </c>
      <c r="AV36" s="914">
        <f>IF(AV35="","",VLOOKUP(AV35,'【記載例】シフト記号表（勤務時間帯）'!$C$6:$L$47,10,FALSE))</f>
        <v>8</v>
      </c>
      <c r="AW36" s="915" t="str">
        <f>IF(AW35="","",VLOOKUP(AW35,'【記載例】シフト記号表（勤務時間帯）'!$C$6:$L$47,10,FALSE))</f>
        <v/>
      </c>
      <c r="AX36" s="915" t="str">
        <f>IF(AX35="","",VLOOKUP(AX35,'【記載例】シフト記号表（勤務時間帯）'!$C$6:$L$47,10,FALSE))</f>
        <v/>
      </c>
      <c r="AY36" s="915">
        <f>IF(AY35="","",VLOOKUP(AY35,'【記載例】シフト記号表（勤務時間帯）'!$C$6:$L$47,10,FALSE))</f>
        <v>8</v>
      </c>
      <c r="AZ36" s="915">
        <f>IF(AZ35="","",VLOOKUP(AZ35,'【記載例】シフト記号表（勤務時間帯）'!$C$6:$L$47,10,FALSE))</f>
        <v>8</v>
      </c>
      <c r="BA36" s="915">
        <f>IF(BA35="","",VLOOKUP(BA35,'【記載例】シフト記号表（勤務時間帯）'!$C$6:$L$47,10,FALSE))</f>
        <v>7.9999999999999982</v>
      </c>
      <c r="BB36" s="916">
        <f>IF(BB35="","",VLOOKUP(BB35,'【記載例】シフト記号表（勤務時間帯）'!$C$6:$L$47,10,FALSE))</f>
        <v>7.9999999999999982</v>
      </c>
      <c r="BC36" s="914" t="str">
        <f>IF(BC35="","",VLOOKUP(BC35,'【記載例】シフト記号表（勤務時間帯）'!$C$6:$L$47,10,FALSE))</f>
        <v/>
      </c>
      <c r="BD36" s="915" t="str">
        <f>IF(BD35="","",VLOOKUP(BD35,'【記載例】シフト記号表（勤務時間帯）'!$C$6:$L$47,10,FALSE))</f>
        <v/>
      </c>
      <c r="BE36" s="915" t="str">
        <f>IF(BE35="","",VLOOKUP(BE35,'【記載例】シフト記号表（勤務時間帯）'!$C$6:$L$47,10,FALSE))</f>
        <v/>
      </c>
      <c r="BF36" s="2183">
        <f>IF($BI$3="４週",SUM(AA36:BB36),IF($BI$3="暦月",SUM(AA36:BE36),""))</f>
        <v>160</v>
      </c>
      <c r="BG36" s="2184"/>
      <c r="BH36" s="2185">
        <f>IF($BI$3="４週",BF36/4,IF($BI$3="暦月",(BF36/($BI$8/7)),""))</f>
        <v>40</v>
      </c>
      <c r="BI36" s="2184"/>
      <c r="BJ36" s="2180"/>
      <c r="BK36" s="2181"/>
      <c r="BL36" s="2181"/>
      <c r="BM36" s="2181"/>
      <c r="BN36" s="2182"/>
    </row>
    <row r="37" spans="2:66" ht="20.25" customHeight="1">
      <c r="B37" s="2111">
        <f>B35+1</f>
        <v>11</v>
      </c>
      <c r="C37" s="2113"/>
      <c r="D37" s="2115" t="s">
        <v>1561</v>
      </c>
      <c r="E37" s="2081"/>
      <c r="F37" s="2116"/>
      <c r="G37" s="2118" t="s">
        <v>1567</v>
      </c>
      <c r="H37" s="2119"/>
      <c r="I37" s="909"/>
      <c r="J37" s="910"/>
      <c r="K37" s="909"/>
      <c r="L37" s="910"/>
      <c r="M37" s="2122" t="s">
        <v>1537</v>
      </c>
      <c r="N37" s="2123"/>
      <c r="O37" s="2171" t="s">
        <v>1568</v>
      </c>
      <c r="P37" s="2172"/>
      <c r="Q37" s="2172"/>
      <c r="R37" s="2119"/>
      <c r="S37" s="2141" t="s">
        <v>1569</v>
      </c>
      <c r="T37" s="2142"/>
      <c r="U37" s="2142"/>
      <c r="V37" s="2142"/>
      <c r="W37" s="2143"/>
      <c r="X37" s="929" t="s">
        <v>1540</v>
      </c>
      <c r="Y37" s="930"/>
      <c r="Z37" s="931"/>
      <c r="AA37" s="922"/>
      <c r="AB37" s="923" t="s">
        <v>1563</v>
      </c>
      <c r="AC37" s="923" t="s">
        <v>1564</v>
      </c>
      <c r="AD37" s="923" t="s">
        <v>1566</v>
      </c>
      <c r="AE37" s="923" t="s">
        <v>1565</v>
      </c>
      <c r="AF37" s="923"/>
      <c r="AG37" s="924" t="s">
        <v>1566</v>
      </c>
      <c r="AH37" s="922" t="s">
        <v>1566</v>
      </c>
      <c r="AI37" s="923"/>
      <c r="AJ37" s="923" t="s">
        <v>1563</v>
      </c>
      <c r="AK37" s="923" t="s">
        <v>1564</v>
      </c>
      <c r="AL37" s="923" t="s">
        <v>1566</v>
      </c>
      <c r="AM37" s="923" t="s">
        <v>1565</v>
      </c>
      <c r="AN37" s="924"/>
      <c r="AO37" s="922" t="s">
        <v>1566</v>
      </c>
      <c r="AP37" s="923" t="s">
        <v>1565</v>
      </c>
      <c r="AQ37" s="923"/>
      <c r="AR37" s="923" t="s">
        <v>1563</v>
      </c>
      <c r="AS37" s="923" t="s">
        <v>1564</v>
      </c>
      <c r="AT37" s="923" t="s">
        <v>1566</v>
      </c>
      <c r="AU37" s="924"/>
      <c r="AV37" s="922"/>
      <c r="AW37" s="923" t="s">
        <v>1566</v>
      </c>
      <c r="AX37" s="923" t="s">
        <v>1565</v>
      </c>
      <c r="AY37" s="923"/>
      <c r="AZ37" s="923" t="s">
        <v>1563</v>
      </c>
      <c r="BA37" s="923" t="s">
        <v>1564</v>
      </c>
      <c r="BB37" s="924" t="s">
        <v>1566</v>
      </c>
      <c r="BC37" s="922"/>
      <c r="BD37" s="923"/>
      <c r="BE37" s="925"/>
      <c r="BF37" s="2173"/>
      <c r="BG37" s="2174"/>
      <c r="BH37" s="2175"/>
      <c r="BI37" s="2176"/>
      <c r="BJ37" s="2177"/>
      <c r="BK37" s="2178"/>
      <c r="BL37" s="2178"/>
      <c r="BM37" s="2178"/>
      <c r="BN37" s="2179"/>
    </row>
    <row r="38" spans="2:66" ht="20.25" customHeight="1">
      <c r="B38" s="2112"/>
      <c r="C38" s="2114"/>
      <c r="D38" s="2117"/>
      <c r="E38" s="2081"/>
      <c r="F38" s="2116"/>
      <c r="G38" s="2120"/>
      <c r="H38" s="2121"/>
      <c r="I38" s="909"/>
      <c r="J38" s="910" t="str">
        <f>G37</f>
        <v>介護職員</v>
      </c>
      <c r="K38" s="909"/>
      <c r="L38" s="910" t="str">
        <f>M37</f>
        <v>A</v>
      </c>
      <c r="M38" s="2124"/>
      <c r="N38" s="2125"/>
      <c r="O38" s="2136"/>
      <c r="P38" s="2137"/>
      <c r="Q38" s="2137"/>
      <c r="R38" s="2121"/>
      <c r="S38" s="2141"/>
      <c r="T38" s="2142"/>
      <c r="U38" s="2142"/>
      <c r="V38" s="2142"/>
      <c r="W38" s="2143"/>
      <c r="X38" s="926" t="s">
        <v>1543</v>
      </c>
      <c r="Y38" s="927"/>
      <c r="Z38" s="928"/>
      <c r="AA38" s="914" t="str">
        <f>IF(AA37="","",VLOOKUP(AA37,'【記載例】シフト記号表（勤務時間帯）'!$C$6:$L$47,10,FALSE))</f>
        <v/>
      </c>
      <c r="AB38" s="915">
        <f>IF(AB37="","",VLOOKUP(AB37,'【記載例】シフト記号表（勤務時間帯）'!$C$6:$L$47,10,FALSE))</f>
        <v>8</v>
      </c>
      <c r="AC38" s="915">
        <f>IF(AC37="","",VLOOKUP(AC37,'【記載例】シフト記号表（勤務時間帯）'!$C$6:$L$47,10,FALSE))</f>
        <v>8</v>
      </c>
      <c r="AD38" s="915">
        <f>IF(AD37="","",VLOOKUP(AD37,'【記載例】シフト記号表（勤務時間帯）'!$C$6:$L$47,10,FALSE))</f>
        <v>8</v>
      </c>
      <c r="AE38" s="915">
        <f>IF(AE37="","",VLOOKUP(AE37,'【記載例】シフト記号表（勤務時間帯）'!$C$6:$L$47,10,FALSE))</f>
        <v>7.9999999999999982</v>
      </c>
      <c r="AF38" s="915" t="str">
        <f>IF(AF37="","",VLOOKUP(AF37,'【記載例】シフト記号表（勤務時間帯）'!$C$6:$L$47,10,FALSE))</f>
        <v/>
      </c>
      <c r="AG38" s="916">
        <f>IF(AG37="","",VLOOKUP(AG37,'【記載例】シフト記号表（勤務時間帯）'!$C$6:$L$47,10,FALSE))</f>
        <v>8</v>
      </c>
      <c r="AH38" s="914">
        <f>IF(AH37="","",VLOOKUP(AH37,'【記載例】シフト記号表（勤務時間帯）'!$C$6:$L$47,10,FALSE))</f>
        <v>8</v>
      </c>
      <c r="AI38" s="915" t="str">
        <f>IF(AI37="","",VLOOKUP(AI37,'【記載例】シフト記号表（勤務時間帯）'!$C$6:$L$47,10,FALSE))</f>
        <v/>
      </c>
      <c r="AJ38" s="915">
        <f>IF(AJ37="","",VLOOKUP(AJ37,'【記載例】シフト記号表（勤務時間帯）'!$C$6:$L$47,10,FALSE))</f>
        <v>8</v>
      </c>
      <c r="AK38" s="915">
        <f>IF(AK37="","",VLOOKUP(AK37,'【記載例】シフト記号表（勤務時間帯）'!$C$6:$L$47,10,FALSE))</f>
        <v>8</v>
      </c>
      <c r="AL38" s="915">
        <f>IF(AL37="","",VLOOKUP(AL37,'【記載例】シフト記号表（勤務時間帯）'!$C$6:$L$47,10,FALSE))</f>
        <v>8</v>
      </c>
      <c r="AM38" s="915">
        <f>IF(AM37="","",VLOOKUP(AM37,'【記載例】シフト記号表（勤務時間帯）'!$C$6:$L$47,10,FALSE))</f>
        <v>7.9999999999999982</v>
      </c>
      <c r="AN38" s="916" t="str">
        <f>IF(AN37="","",VLOOKUP(AN37,'【記載例】シフト記号表（勤務時間帯）'!$C$6:$L$47,10,FALSE))</f>
        <v/>
      </c>
      <c r="AO38" s="914">
        <f>IF(AO37="","",VLOOKUP(AO37,'【記載例】シフト記号表（勤務時間帯）'!$C$6:$L$47,10,FALSE))</f>
        <v>8</v>
      </c>
      <c r="AP38" s="915">
        <f>IF(AP37="","",VLOOKUP(AP37,'【記載例】シフト記号表（勤務時間帯）'!$C$6:$L$47,10,FALSE))</f>
        <v>7.9999999999999982</v>
      </c>
      <c r="AQ38" s="915" t="str">
        <f>IF(AQ37="","",VLOOKUP(AQ37,'【記載例】シフト記号表（勤務時間帯）'!$C$6:$L$47,10,FALSE))</f>
        <v/>
      </c>
      <c r="AR38" s="915">
        <f>IF(AR37="","",VLOOKUP(AR37,'【記載例】シフト記号表（勤務時間帯）'!$C$6:$L$47,10,FALSE))</f>
        <v>8</v>
      </c>
      <c r="AS38" s="915">
        <f>IF(AS37="","",VLOOKUP(AS37,'【記載例】シフト記号表（勤務時間帯）'!$C$6:$L$47,10,FALSE))</f>
        <v>8</v>
      </c>
      <c r="AT38" s="915">
        <f>IF(AT37="","",VLOOKUP(AT37,'【記載例】シフト記号表（勤務時間帯）'!$C$6:$L$47,10,FALSE))</f>
        <v>8</v>
      </c>
      <c r="AU38" s="916" t="str">
        <f>IF(AU37="","",VLOOKUP(AU37,'【記載例】シフト記号表（勤務時間帯）'!$C$6:$L$47,10,FALSE))</f>
        <v/>
      </c>
      <c r="AV38" s="914" t="str">
        <f>IF(AV37="","",VLOOKUP(AV37,'【記載例】シフト記号表（勤務時間帯）'!$C$6:$L$47,10,FALSE))</f>
        <v/>
      </c>
      <c r="AW38" s="915">
        <f>IF(AW37="","",VLOOKUP(AW37,'【記載例】シフト記号表（勤務時間帯）'!$C$6:$L$47,10,FALSE))</f>
        <v>8</v>
      </c>
      <c r="AX38" s="915">
        <f>IF(AX37="","",VLOOKUP(AX37,'【記載例】シフト記号表（勤務時間帯）'!$C$6:$L$47,10,FALSE))</f>
        <v>7.9999999999999982</v>
      </c>
      <c r="AY38" s="915" t="str">
        <f>IF(AY37="","",VLOOKUP(AY37,'【記載例】シフト記号表（勤務時間帯）'!$C$6:$L$47,10,FALSE))</f>
        <v/>
      </c>
      <c r="AZ38" s="915">
        <f>IF(AZ37="","",VLOOKUP(AZ37,'【記載例】シフト記号表（勤務時間帯）'!$C$6:$L$47,10,FALSE))</f>
        <v>8</v>
      </c>
      <c r="BA38" s="915">
        <f>IF(BA37="","",VLOOKUP(BA37,'【記載例】シフト記号表（勤務時間帯）'!$C$6:$L$47,10,FALSE))</f>
        <v>8</v>
      </c>
      <c r="BB38" s="916">
        <f>IF(BB37="","",VLOOKUP(BB37,'【記載例】シフト記号表（勤務時間帯）'!$C$6:$L$47,10,FALSE))</f>
        <v>8</v>
      </c>
      <c r="BC38" s="914" t="str">
        <f>IF(BC37="","",VLOOKUP(BC37,'【記載例】シフト記号表（勤務時間帯）'!$C$6:$L$47,10,FALSE))</f>
        <v/>
      </c>
      <c r="BD38" s="915" t="str">
        <f>IF(BD37="","",VLOOKUP(BD37,'【記載例】シフト記号表（勤務時間帯）'!$C$6:$L$47,10,FALSE))</f>
        <v/>
      </c>
      <c r="BE38" s="915" t="str">
        <f>IF(BE37="","",VLOOKUP(BE37,'【記載例】シフト記号表（勤務時間帯）'!$C$6:$L$47,10,FALSE))</f>
        <v/>
      </c>
      <c r="BF38" s="2183">
        <f>IF($BI$3="４週",SUM(AA38:BB38),IF($BI$3="暦月",SUM(AA38:BE38),""))</f>
        <v>160</v>
      </c>
      <c r="BG38" s="2184"/>
      <c r="BH38" s="2185">
        <f>IF($BI$3="４週",BF38/4,IF($BI$3="暦月",(BF38/($BI$8/7)),""))</f>
        <v>40</v>
      </c>
      <c r="BI38" s="2184"/>
      <c r="BJ38" s="2180"/>
      <c r="BK38" s="2181"/>
      <c r="BL38" s="2181"/>
      <c r="BM38" s="2181"/>
      <c r="BN38" s="2182"/>
    </row>
    <row r="39" spans="2:66" ht="20.25" customHeight="1">
      <c r="B39" s="2111">
        <f>B37+1</f>
        <v>12</v>
      </c>
      <c r="C39" s="2113"/>
      <c r="D39" s="2115" t="s">
        <v>1561</v>
      </c>
      <c r="E39" s="2081"/>
      <c r="F39" s="2116"/>
      <c r="G39" s="2118" t="s">
        <v>1567</v>
      </c>
      <c r="H39" s="2119"/>
      <c r="I39" s="909"/>
      <c r="J39" s="910"/>
      <c r="K39" s="909"/>
      <c r="L39" s="910"/>
      <c r="M39" s="2122" t="s">
        <v>1537</v>
      </c>
      <c r="N39" s="2123"/>
      <c r="O39" s="2171" t="s">
        <v>1538</v>
      </c>
      <c r="P39" s="2172"/>
      <c r="Q39" s="2172"/>
      <c r="R39" s="2119"/>
      <c r="S39" s="2141" t="s">
        <v>1570</v>
      </c>
      <c r="T39" s="2142"/>
      <c r="U39" s="2142"/>
      <c r="V39" s="2142"/>
      <c r="W39" s="2143"/>
      <c r="X39" s="929" t="s">
        <v>1540</v>
      </c>
      <c r="Y39" s="930"/>
      <c r="Z39" s="931"/>
      <c r="AA39" s="922" t="s">
        <v>1566</v>
      </c>
      <c r="AB39" s="923"/>
      <c r="AC39" s="923" t="s">
        <v>1563</v>
      </c>
      <c r="AD39" s="923" t="s">
        <v>1564</v>
      </c>
      <c r="AE39" s="923" t="s">
        <v>1566</v>
      </c>
      <c r="AF39" s="923" t="s">
        <v>1565</v>
      </c>
      <c r="AG39" s="924"/>
      <c r="AH39" s="922" t="s">
        <v>1565</v>
      </c>
      <c r="AI39" s="923" t="s">
        <v>1566</v>
      </c>
      <c r="AJ39" s="923"/>
      <c r="AK39" s="923" t="s">
        <v>1563</v>
      </c>
      <c r="AL39" s="923" t="s">
        <v>1564</v>
      </c>
      <c r="AM39" s="923" t="s">
        <v>1566</v>
      </c>
      <c r="AN39" s="924"/>
      <c r="AO39" s="922" t="s">
        <v>1565</v>
      </c>
      <c r="AP39" s="923" t="s">
        <v>1566</v>
      </c>
      <c r="AQ39" s="923"/>
      <c r="AR39" s="923"/>
      <c r="AS39" s="923" t="s">
        <v>1563</v>
      </c>
      <c r="AT39" s="923" t="s">
        <v>1564</v>
      </c>
      <c r="AU39" s="924" t="s">
        <v>1565</v>
      </c>
      <c r="AV39" s="922" t="s">
        <v>1565</v>
      </c>
      <c r="AW39" s="923"/>
      <c r="AX39" s="923" t="s">
        <v>1566</v>
      </c>
      <c r="AY39" s="923" t="s">
        <v>1565</v>
      </c>
      <c r="AZ39" s="923"/>
      <c r="BA39" s="923" t="s">
        <v>1563</v>
      </c>
      <c r="BB39" s="924" t="s">
        <v>1564</v>
      </c>
      <c r="BC39" s="922"/>
      <c r="BD39" s="923"/>
      <c r="BE39" s="925"/>
      <c r="BF39" s="2173"/>
      <c r="BG39" s="2174"/>
      <c r="BH39" s="2175"/>
      <c r="BI39" s="2176"/>
      <c r="BJ39" s="2177"/>
      <c r="BK39" s="2178"/>
      <c r="BL39" s="2178"/>
      <c r="BM39" s="2178"/>
      <c r="BN39" s="2179"/>
    </row>
    <row r="40" spans="2:66" ht="20.25" customHeight="1">
      <c r="B40" s="2112"/>
      <c r="C40" s="2114"/>
      <c r="D40" s="2117"/>
      <c r="E40" s="2081"/>
      <c r="F40" s="2116"/>
      <c r="G40" s="2120"/>
      <c r="H40" s="2121"/>
      <c r="I40" s="909"/>
      <c r="J40" s="910" t="str">
        <f>G39</f>
        <v>介護職員</v>
      </c>
      <c r="K40" s="909"/>
      <c r="L40" s="910" t="str">
        <f>M39</f>
        <v>A</v>
      </c>
      <c r="M40" s="2124"/>
      <c r="N40" s="2125"/>
      <c r="O40" s="2136"/>
      <c r="P40" s="2137"/>
      <c r="Q40" s="2137"/>
      <c r="R40" s="2121"/>
      <c r="S40" s="2141"/>
      <c r="T40" s="2142"/>
      <c r="U40" s="2142"/>
      <c r="V40" s="2142"/>
      <c r="W40" s="2143"/>
      <c r="X40" s="926" t="s">
        <v>1543</v>
      </c>
      <c r="Y40" s="927"/>
      <c r="Z40" s="928"/>
      <c r="AA40" s="914">
        <f>IF(AA39="","",VLOOKUP(AA39,'【記載例】シフト記号表（勤務時間帯）'!$C$6:$L$47,10,FALSE))</f>
        <v>8</v>
      </c>
      <c r="AB40" s="915" t="str">
        <f>IF(AB39="","",VLOOKUP(AB39,'【記載例】シフト記号表（勤務時間帯）'!$C$6:$L$47,10,FALSE))</f>
        <v/>
      </c>
      <c r="AC40" s="915">
        <f>IF(AC39="","",VLOOKUP(AC39,'【記載例】シフト記号表（勤務時間帯）'!$C$6:$L$47,10,FALSE))</f>
        <v>8</v>
      </c>
      <c r="AD40" s="915">
        <f>IF(AD39="","",VLOOKUP(AD39,'【記載例】シフト記号表（勤務時間帯）'!$C$6:$L$47,10,FALSE))</f>
        <v>8</v>
      </c>
      <c r="AE40" s="915">
        <f>IF(AE39="","",VLOOKUP(AE39,'【記載例】シフト記号表（勤務時間帯）'!$C$6:$L$47,10,FALSE))</f>
        <v>8</v>
      </c>
      <c r="AF40" s="915">
        <f>IF(AF39="","",VLOOKUP(AF39,'【記載例】シフト記号表（勤務時間帯）'!$C$6:$L$47,10,FALSE))</f>
        <v>7.9999999999999982</v>
      </c>
      <c r="AG40" s="916" t="str">
        <f>IF(AG39="","",VLOOKUP(AG39,'【記載例】シフト記号表（勤務時間帯）'!$C$6:$L$47,10,FALSE))</f>
        <v/>
      </c>
      <c r="AH40" s="914">
        <f>IF(AH39="","",VLOOKUP(AH39,'【記載例】シフト記号表（勤務時間帯）'!$C$6:$L$47,10,FALSE))</f>
        <v>7.9999999999999982</v>
      </c>
      <c r="AI40" s="915">
        <f>IF(AI39="","",VLOOKUP(AI39,'【記載例】シフト記号表（勤務時間帯）'!$C$6:$L$47,10,FALSE))</f>
        <v>8</v>
      </c>
      <c r="AJ40" s="915" t="str">
        <f>IF(AJ39="","",VLOOKUP(AJ39,'【記載例】シフト記号表（勤務時間帯）'!$C$6:$L$47,10,FALSE))</f>
        <v/>
      </c>
      <c r="AK40" s="915">
        <f>IF(AK39="","",VLOOKUP(AK39,'【記載例】シフト記号表（勤務時間帯）'!$C$6:$L$47,10,FALSE))</f>
        <v>8</v>
      </c>
      <c r="AL40" s="915">
        <f>IF(AL39="","",VLOOKUP(AL39,'【記載例】シフト記号表（勤務時間帯）'!$C$6:$L$47,10,FALSE))</f>
        <v>8</v>
      </c>
      <c r="AM40" s="915">
        <f>IF(AM39="","",VLOOKUP(AM39,'【記載例】シフト記号表（勤務時間帯）'!$C$6:$L$47,10,FALSE))</f>
        <v>8</v>
      </c>
      <c r="AN40" s="916" t="str">
        <f>IF(AN39="","",VLOOKUP(AN39,'【記載例】シフト記号表（勤務時間帯）'!$C$6:$L$47,10,FALSE))</f>
        <v/>
      </c>
      <c r="AO40" s="914">
        <f>IF(AO39="","",VLOOKUP(AO39,'【記載例】シフト記号表（勤務時間帯）'!$C$6:$L$47,10,FALSE))</f>
        <v>7.9999999999999982</v>
      </c>
      <c r="AP40" s="915">
        <f>IF(AP39="","",VLOOKUP(AP39,'【記載例】シフト記号表（勤務時間帯）'!$C$6:$L$47,10,FALSE))</f>
        <v>8</v>
      </c>
      <c r="AQ40" s="915" t="str">
        <f>IF(AQ39="","",VLOOKUP(AQ39,'【記載例】シフト記号表（勤務時間帯）'!$C$6:$L$47,10,FALSE))</f>
        <v/>
      </c>
      <c r="AR40" s="915" t="str">
        <f>IF(AR39="","",VLOOKUP(AR39,'【記載例】シフト記号表（勤務時間帯）'!$C$6:$L$47,10,FALSE))</f>
        <v/>
      </c>
      <c r="AS40" s="915">
        <f>IF(AS39="","",VLOOKUP(AS39,'【記載例】シフト記号表（勤務時間帯）'!$C$6:$L$47,10,FALSE))</f>
        <v>8</v>
      </c>
      <c r="AT40" s="915">
        <f>IF(AT39="","",VLOOKUP(AT39,'【記載例】シフト記号表（勤務時間帯）'!$C$6:$L$47,10,FALSE))</f>
        <v>8</v>
      </c>
      <c r="AU40" s="916">
        <f>IF(AU39="","",VLOOKUP(AU39,'【記載例】シフト記号表（勤務時間帯）'!$C$6:$L$47,10,FALSE))</f>
        <v>7.9999999999999982</v>
      </c>
      <c r="AV40" s="914">
        <f>IF(AV39="","",VLOOKUP(AV39,'【記載例】シフト記号表（勤務時間帯）'!$C$6:$L$47,10,FALSE))</f>
        <v>7.9999999999999982</v>
      </c>
      <c r="AW40" s="915" t="str">
        <f>IF(AW39="","",VLOOKUP(AW39,'【記載例】シフト記号表（勤務時間帯）'!$C$6:$L$47,10,FALSE))</f>
        <v/>
      </c>
      <c r="AX40" s="915">
        <f>IF(AX39="","",VLOOKUP(AX39,'【記載例】シフト記号表（勤務時間帯）'!$C$6:$L$47,10,FALSE))</f>
        <v>8</v>
      </c>
      <c r="AY40" s="915">
        <f>IF(AY39="","",VLOOKUP(AY39,'【記載例】シフト記号表（勤務時間帯）'!$C$6:$L$47,10,FALSE))</f>
        <v>7.9999999999999982</v>
      </c>
      <c r="AZ40" s="915" t="str">
        <f>IF(AZ39="","",VLOOKUP(AZ39,'【記載例】シフト記号表（勤務時間帯）'!$C$6:$L$47,10,FALSE))</f>
        <v/>
      </c>
      <c r="BA40" s="915">
        <f>IF(BA39="","",VLOOKUP(BA39,'【記載例】シフト記号表（勤務時間帯）'!$C$6:$L$47,10,FALSE))</f>
        <v>8</v>
      </c>
      <c r="BB40" s="916">
        <f>IF(BB39="","",VLOOKUP(BB39,'【記載例】シフト記号表（勤務時間帯）'!$C$6:$L$47,10,FALSE))</f>
        <v>8</v>
      </c>
      <c r="BC40" s="914" t="str">
        <f>IF(BC39="","",VLOOKUP(BC39,'【記載例】シフト記号表（勤務時間帯）'!$C$6:$L$47,10,FALSE))</f>
        <v/>
      </c>
      <c r="BD40" s="915" t="str">
        <f>IF(BD39="","",VLOOKUP(BD39,'【記載例】シフト記号表（勤務時間帯）'!$C$6:$L$47,10,FALSE))</f>
        <v/>
      </c>
      <c r="BE40" s="915" t="str">
        <f>IF(BE39="","",VLOOKUP(BE39,'【記載例】シフト記号表（勤務時間帯）'!$C$6:$L$47,10,FALSE))</f>
        <v/>
      </c>
      <c r="BF40" s="2183">
        <f>IF($BI$3="４週",SUM(AA40:BB40),IF($BI$3="暦月",SUM(AA40:BE40),""))</f>
        <v>160</v>
      </c>
      <c r="BG40" s="2184"/>
      <c r="BH40" s="2185">
        <f>IF($BI$3="４週",BF40/4,IF($BI$3="暦月",(BF40/($BI$8/7)),""))</f>
        <v>40</v>
      </c>
      <c r="BI40" s="2184"/>
      <c r="BJ40" s="2180"/>
      <c r="BK40" s="2181"/>
      <c r="BL40" s="2181"/>
      <c r="BM40" s="2181"/>
      <c r="BN40" s="2182"/>
    </row>
    <row r="41" spans="2:66" ht="20.25" customHeight="1">
      <c r="B41" s="2111">
        <f>B39+1</f>
        <v>13</v>
      </c>
      <c r="C41" s="2113"/>
      <c r="D41" s="2115" t="s">
        <v>1561</v>
      </c>
      <c r="E41" s="2081"/>
      <c r="F41" s="2116"/>
      <c r="G41" s="2118" t="s">
        <v>1567</v>
      </c>
      <c r="H41" s="2119"/>
      <c r="I41" s="909"/>
      <c r="J41" s="910"/>
      <c r="K41" s="909"/>
      <c r="L41" s="910"/>
      <c r="M41" s="2122" t="s">
        <v>1537</v>
      </c>
      <c r="N41" s="2123"/>
      <c r="O41" s="2171" t="s">
        <v>1538</v>
      </c>
      <c r="P41" s="2172"/>
      <c r="Q41" s="2172"/>
      <c r="R41" s="2119"/>
      <c r="S41" s="2141" t="s">
        <v>1571</v>
      </c>
      <c r="T41" s="2142"/>
      <c r="U41" s="2142"/>
      <c r="V41" s="2142"/>
      <c r="W41" s="2143"/>
      <c r="X41" s="929" t="s">
        <v>1540</v>
      </c>
      <c r="Y41" s="930"/>
      <c r="Z41" s="931"/>
      <c r="AA41" s="922" t="s">
        <v>1565</v>
      </c>
      <c r="AB41" s="923" t="s">
        <v>1566</v>
      </c>
      <c r="AC41" s="923"/>
      <c r="AD41" s="923" t="s">
        <v>1563</v>
      </c>
      <c r="AE41" s="923" t="s">
        <v>1564</v>
      </c>
      <c r="AF41" s="923"/>
      <c r="AG41" s="924" t="s">
        <v>1565</v>
      </c>
      <c r="AH41" s="922" t="s">
        <v>1566</v>
      </c>
      <c r="AI41" s="923" t="s">
        <v>1566</v>
      </c>
      <c r="AJ41" s="923" t="s">
        <v>1565</v>
      </c>
      <c r="AK41" s="923"/>
      <c r="AL41" s="923" t="s">
        <v>1563</v>
      </c>
      <c r="AM41" s="923" t="s">
        <v>1564</v>
      </c>
      <c r="AN41" s="924"/>
      <c r="AO41" s="922" t="s">
        <v>1566</v>
      </c>
      <c r="AP41" s="923"/>
      <c r="AQ41" s="923" t="s">
        <v>1566</v>
      </c>
      <c r="AR41" s="923" t="s">
        <v>1566</v>
      </c>
      <c r="AS41" s="923"/>
      <c r="AT41" s="923" t="s">
        <v>1563</v>
      </c>
      <c r="AU41" s="924" t="s">
        <v>1564</v>
      </c>
      <c r="AV41" s="922" t="s">
        <v>1566</v>
      </c>
      <c r="AW41" s="923" t="s">
        <v>1565</v>
      </c>
      <c r="AX41" s="923"/>
      <c r="AY41" s="923" t="s">
        <v>1566</v>
      </c>
      <c r="AZ41" s="923" t="s">
        <v>1572</v>
      </c>
      <c r="BA41" s="923"/>
      <c r="BB41" s="924" t="s">
        <v>1563</v>
      </c>
      <c r="BC41" s="922"/>
      <c r="BD41" s="923"/>
      <c r="BE41" s="925"/>
      <c r="BF41" s="2173"/>
      <c r="BG41" s="2174"/>
      <c r="BH41" s="2175"/>
      <c r="BI41" s="2176"/>
      <c r="BJ41" s="2177"/>
      <c r="BK41" s="2178"/>
      <c r="BL41" s="2178"/>
      <c r="BM41" s="2178"/>
      <c r="BN41" s="2179"/>
    </row>
    <row r="42" spans="2:66" ht="20.25" customHeight="1">
      <c r="B42" s="2112"/>
      <c r="C42" s="2114"/>
      <c r="D42" s="2117"/>
      <c r="E42" s="2081"/>
      <c r="F42" s="2116"/>
      <c r="G42" s="2120"/>
      <c r="H42" s="2121"/>
      <c r="I42" s="909"/>
      <c r="J42" s="910" t="str">
        <f>G41</f>
        <v>介護職員</v>
      </c>
      <c r="K42" s="909"/>
      <c r="L42" s="910" t="str">
        <f>M41</f>
        <v>A</v>
      </c>
      <c r="M42" s="2124"/>
      <c r="N42" s="2125"/>
      <c r="O42" s="2136"/>
      <c r="P42" s="2137"/>
      <c r="Q42" s="2137"/>
      <c r="R42" s="2121"/>
      <c r="S42" s="2141"/>
      <c r="T42" s="2142"/>
      <c r="U42" s="2142"/>
      <c r="V42" s="2142"/>
      <c r="W42" s="2143"/>
      <c r="X42" s="926" t="s">
        <v>1543</v>
      </c>
      <c r="Y42" s="927"/>
      <c r="Z42" s="928"/>
      <c r="AA42" s="914">
        <f>IF(AA41="","",VLOOKUP(AA41,'【記載例】シフト記号表（勤務時間帯）'!$C$6:$L$47,10,FALSE))</f>
        <v>7.9999999999999982</v>
      </c>
      <c r="AB42" s="915">
        <f>IF(AB41="","",VLOOKUP(AB41,'【記載例】シフト記号表（勤務時間帯）'!$C$6:$L$47,10,FALSE))</f>
        <v>8</v>
      </c>
      <c r="AC42" s="915" t="str">
        <f>IF(AC41="","",VLOOKUP(AC41,'【記載例】シフト記号表（勤務時間帯）'!$C$6:$L$47,10,FALSE))</f>
        <v/>
      </c>
      <c r="AD42" s="915">
        <f>IF(AD41="","",VLOOKUP(AD41,'【記載例】シフト記号表（勤務時間帯）'!$C$6:$L$47,10,FALSE))</f>
        <v>8</v>
      </c>
      <c r="AE42" s="915">
        <f>IF(AE41="","",VLOOKUP(AE41,'【記載例】シフト記号表（勤務時間帯）'!$C$6:$L$47,10,FALSE))</f>
        <v>8</v>
      </c>
      <c r="AF42" s="915" t="str">
        <f>IF(AF41="","",VLOOKUP(AF41,'【記載例】シフト記号表（勤務時間帯）'!$C$6:$L$47,10,FALSE))</f>
        <v/>
      </c>
      <c r="AG42" s="916">
        <f>IF(AG41="","",VLOOKUP(AG41,'【記載例】シフト記号表（勤務時間帯）'!$C$6:$L$47,10,FALSE))</f>
        <v>7.9999999999999982</v>
      </c>
      <c r="AH42" s="914">
        <f>IF(AH41="","",VLOOKUP(AH41,'【記載例】シフト記号表（勤務時間帯）'!$C$6:$L$47,10,FALSE))</f>
        <v>8</v>
      </c>
      <c r="AI42" s="915">
        <f>IF(AI41="","",VLOOKUP(AI41,'【記載例】シフト記号表（勤務時間帯）'!$C$6:$L$47,10,FALSE))</f>
        <v>8</v>
      </c>
      <c r="AJ42" s="915">
        <f>IF(AJ41="","",VLOOKUP(AJ41,'【記載例】シフト記号表（勤務時間帯）'!$C$6:$L$47,10,FALSE))</f>
        <v>7.9999999999999982</v>
      </c>
      <c r="AK42" s="915" t="str">
        <f>IF(AK41="","",VLOOKUP(AK41,'【記載例】シフト記号表（勤務時間帯）'!$C$6:$L$47,10,FALSE))</f>
        <v/>
      </c>
      <c r="AL42" s="915">
        <f>IF(AL41="","",VLOOKUP(AL41,'【記載例】シフト記号表（勤務時間帯）'!$C$6:$L$47,10,FALSE))</f>
        <v>8</v>
      </c>
      <c r="AM42" s="915">
        <f>IF(AM41="","",VLOOKUP(AM41,'【記載例】シフト記号表（勤務時間帯）'!$C$6:$L$47,10,FALSE))</f>
        <v>8</v>
      </c>
      <c r="AN42" s="916" t="str">
        <f>IF(AN41="","",VLOOKUP(AN41,'【記載例】シフト記号表（勤務時間帯）'!$C$6:$L$47,10,FALSE))</f>
        <v/>
      </c>
      <c r="AO42" s="914">
        <f>IF(AO41="","",VLOOKUP(AO41,'【記載例】シフト記号表（勤務時間帯）'!$C$6:$L$47,10,FALSE))</f>
        <v>8</v>
      </c>
      <c r="AP42" s="915" t="str">
        <f>IF(AP41="","",VLOOKUP(AP41,'【記載例】シフト記号表（勤務時間帯）'!$C$6:$L$47,10,FALSE))</f>
        <v/>
      </c>
      <c r="AQ42" s="915">
        <f>IF(AQ41="","",VLOOKUP(AQ41,'【記載例】シフト記号表（勤務時間帯）'!$C$6:$L$47,10,FALSE))</f>
        <v>8</v>
      </c>
      <c r="AR42" s="915">
        <f>IF(AR41="","",VLOOKUP(AR41,'【記載例】シフト記号表（勤務時間帯）'!$C$6:$L$47,10,FALSE))</f>
        <v>8</v>
      </c>
      <c r="AS42" s="915" t="str">
        <f>IF(AS41="","",VLOOKUP(AS41,'【記載例】シフト記号表（勤務時間帯）'!$C$6:$L$47,10,FALSE))</f>
        <v/>
      </c>
      <c r="AT42" s="915">
        <f>IF(AT41="","",VLOOKUP(AT41,'【記載例】シフト記号表（勤務時間帯）'!$C$6:$L$47,10,FALSE))</f>
        <v>8</v>
      </c>
      <c r="AU42" s="916">
        <f>IF(AU41="","",VLOOKUP(AU41,'【記載例】シフト記号表（勤務時間帯）'!$C$6:$L$47,10,FALSE))</f>
        <v>8</v>
      </c>
      <c r="AV42" s="914">
        <f>IF(AV41="","",VLOOKUP(AV41,'【記載例】シフト記号表（勤務時間帯）'!$C$6:$L$47,10,FALSE))</f>
        <v>8</v>
      </c>
      <c r="AW42" s="915">
        <f>IF(AW41="","",VLOOKUP(AW41,'【記載例】シフト記号表（勤務時間帯）'!$C$6:$L$47,10,FALSE))</f>
        <v>7.9999999999999982</v>
      </c>
      <c r="AX42" s="915" t="str">
        <f>IF(AX41="","",VLOOKUP(AX41,'【記載例】シフト記号表（勤務時間帯）'!$C$6:$L$47,10,FALSE))</f>
        <v/>
      </c>
      <c r="AY42" s="915">
        <f>IF(AY41="","",VLOOKUP(AY41,'【記載例】シフト記号表（勤務時間帯）'!$C$6:$L$47,10,FALSE))</f>
        <v>8</v>
      </c>
      <c r="AZ42" s="915">
        <f>IF(AZ41="","",VLOOKUP(AZ41,'【記載例】シフト記号表（勤務時間帯）'!$C$6:$L$47,10,FALSE))</f>
        <v>8</v>
      </c>
      <c r="BA42" s="915" t="str">
        <f>IF(BA41="","",VLOOKUP(BA41,'【記載例】シフト記号表（勤務時間帯）'!$C$6:$L$47,10,FALSE))</f>
        <v/>
      </c>
      <c r="BB42" s="916">
        <f>IF(BB41="","",VLOOKUP(BB41,'【記載例】シフト記号表（勤務時間帯）'!$C$6:$L$47,10,FALSE))</f>
        <v>8</v>
      </c>
      <c r="BC42" s="914" t="str">
        <f>IF(BC41="","",VLOOKUP(BC41,'【記載例】シフト記号表（勤務時間帯）'!$C$6:$L$47,10,FALSE))</f>
        <v/>
      </c>
      <c r="BD42" s="915" t="str">
        <f>IF(BD41="","",VLOOKUP(BD41,'【記載例】シフト記号表（勤務時間帯）'!$C$6:$L$47,10,FALSE))</f>
        <v/>
      </c>
      <c r="BE42" s="915" t="str">
        <f>IF(BE41="","",VLOOKUP(BE41,'【記載例】シフト記号表（勤務時間帯）'!$C$6:$L$47,10,FALSE))</f>
        <v/>
      </c>
      <c r="BF42" s="2183">
        <f>IF($BI$3="４週",SUM(AA42:BB42),IF($BI$3="暦月",SUM(AA42:BE42),""))</f>
        <v>160</v>
      </c>
      <c r="BG42" s="2184"/>
      <c r="BH42" s="2185">
        <f>IF($BI$3="４週",BF42/4,IF($BI$3="暦月",(BF42/($BI$8/7)),""))</f>
        <v>40</v>
      </c>
      <c r="BI42" s="2184"/>
      <c r="BJ42" s="2180"/>
      <c r="BK42" s="2181"/>
      <c r="BL42" s="2181"/>
      <c r="BM42" s="2181"/>
      <c r="BN42" s="2182"/>
    </row>
    <row r="43" spans="2:66" ht="20.25" customHeight="1">
      <c r="B43" s="2111">
        <f>B41+1</f>
        <v>14</v>
      </c>
      <c r="C43" s="2113"/>
      <c r="D43" s="2115" t="s">
        <v>1561</v>
      </c>
      <c r="E43" s="2081"/>
      <c r="F43" s="2116"/>
      <c r="G43" s="2118" t="s">
        <v>1567</v>
      </c>
      <c r="H43" s="2119"/>
      <c r="I43" s="909"/>
      <c r="J43" s="910"/>
      <c r="K43" s="909"/>
      <c r="L43" s="910"/>
      <c r="M43" s="2122" t="s">
        <v>1558</v>
      </c>
      <c r="N43" s="2123"/>
      <c r="O43" s="2171" t="s">
        <v>1538</v>
      </c>
      <c r="P43" s="2172"/>
      <c r="Q43" s="2172"/>
      <c r="R43" s="2119"/>
      <c r="S43" s="2141" t="s">
        <v>1573</v>
      </c>
      <c r="T43" s="2142"/>
      <c r="U43" s="2142"/>
      <c r="V43" s="2142"/>
      <c r="W43" s="2143"/>
      <c r="X43" s="929" t="s">
        <v>1540</v>
      </c>
      <c r="Y43" s="930"/>
      <c r="Z43" s="931"/>
      <c r="AA43" s="922"/>
      <c r="AB43" s="923" t="s">
        <v>1565</v>
      </c>
      <c r="AC43" s="923" t="s">
        <v>1566</v>
      </c>
      <c r="AD43" s="923"/>
      <c r="AE43" s="923" t="s">
        <v>1566</v>
      </c>
      <c r="AF43" s="923" t="s">
        <v>1566</v>
      </c>
      <c r="AG43" s="924"/>
      <c r="AH43" s="922"/>
      <c r="AI43" s="923" t="s">
        <v>1565</v>
      </c>
      <c r="AJ43" s="923" t="s">
        <v>1566</v>
      </c>
      <c r="AK43" s="923" t="s">
        <v>1566</v>
      </c>
      <c r="AL43" s="923"/>
      <c r="AM43" s="923"/>
      <c r="AN43" s="924" t="s">
        <v>1565</v>
      </c>
      <c r="AO43" s="922"/>
      <c r="AP43" s="923"/>
      <c r="AQ43" s="923" t="s">
        <v>1565</v>
      </c>
      <c r="AR43" s="923" t="s">
        <v>1565</v>
      </c>
      <c r="AS43" s="923" t="s">
        <v>1566</v>
      </c>
      <c r="AT43" s="923"/>
      <c r="AU43" s="924" t="s">
        <v>1566</v>
      </c>
      <c r="AV43" s="922"/>
      <c r="AW43" s="923" t="s">
        <v>1566</v>
      </c>
      <c r="AX43" s="923" t="s">
        <v>1566</v>
      </c>
      <c r="AY43" s="923"/>
      <c r="AZ43" s="923" t="s">
        <v>1566</v>
      </c>
      <c r="BA43" s="923" t="s">
        <v>1565</v>
      </c>
      <c r="BB43" s="924"/>
      <c r="BC43" s="922"/>
      <c r="BD43" s="923"/>
      <c r="BE43" s="925"/>
      <c r="BF43" s="2173"/>
      <c r="BG43" s="2174"/>
      <c r="BH43" s="2175"/>
      <c r="BI43" s="2176"/>
      <c r="BJ43" s="2177"/>
      <c r="BK43" s="2178"/>
      <c r="BL43" s="2178"/>
      <c r="BM43" s="2178"/>
      <c r="BN43" s="2179"/>
    </row>
    <row r="44" spans="2:66" ht="20.25" customHeight="1">
      <c r="B44" s="2112"/>
      <c r="C44" s="2114"/>
      <c r="D44" s="2117"/>
      <c r="E44" s="2081"/>
      <c r="F44" s="2116"/>
      <c r="G44" s="2120"/>
      <c r="H44" s="2121"/>
      <c r="I44" s="909"/>
      <c r="J44" s="910" t="str">
        <f>G43</f>
        <v>介護職員</v>
      </c>
      <c r="K44" s="909"/>
      <c r="L44" s="910" t="str">
        <f>M43</f>
        <v>C</v>
      </c>
      <c r="M44" s="2124"/>
      <c r="N44" s="2125"/>
      <c r="O44" s="2136"/>
      <c r="P44" s="2137"/>
      <c r="Q44" s="2137"/>
      <c r="R44" s="2121"/>
      <c r="S44" s="2141"/>
      <c r="T44" s="2142"/>
      <c r="U44" s="2142"/>
      <c r="V44" s="2142"/>
      <c r="W44" s="2143"/>
      <c r="X44" s="926" t="s">
        <v>1543</v>
      </c>
      <c r="Y44" s="927"/>
      <c r="Z44" s="928"/>
      <c r="AA44" s="914" t="str">
        <f>IF(AA43="","",VLOOKUP(AA43,'【記載例】シフト記号表（勤務時間帯）'!$C$6:$L$47,10,FALSE))</f>
        <v/>
      </c>
      <c r="AB44" s="915">
        <f>IF(AB43="","",VLOOKUP(AB43,'【記載例】シフト記号表（勤務時間帯）'!$C$6:$L$47,10,FALSE))</f>
        <v>7.9999999999999982</v>
      </c>
      <c r="AC44" s="915">
        <f>IF(AC43="","",VLOOKUP(AC43,'【記載例】シフト記号表（勤務時間帯）'!$C$6:$L$47,10,FALSE))</f>
        <v>8</v>
      </c>
      <c r="AD44" s="915" t="str">
        <f>IF(AD43="","",VLOOKUP(AD43,'【記載例】シフト記号表（勤務時間帯）'!$C$6:$L$47,10,FALSE))</f>
        <v/>
      </c>
      <c r="AE44" s="915">
        <f>IF(AE43="","",VLOOKUP(AE43,'【記載例】シフト記号表（勤務時間帯）'!$C$6:$L$47,10,FALSE))</f>
        <v>8</v>
      </c>
      <c r="AF44" s="915">
        <f>IF(AF43="","",VLOOKUP(AF43,'【記載例】シフト記号表（勤務時間帯）'!$C$6:$L$47,10,FALSE))</f>
        <v>8</v>
      </c>
      <c r="AG44" s="916" t="str">
        <f>IF(AG43="","",VLOOKUP(AG43,'【記載例】シフト記号表（勤務時間帯）'!$C$6:$L$47,10,FALSE))</f>
        <v/>
      </c>
      <c r="AH44" s="914" t="str">
        <f>IF(AH43="","",VLOOKUP(AH43,'【記載例】シフト記号表（勤務時間帯）'!$C$6:$L$47,10,FALSE))</f>
        <v/>
      </c>
      <c r="AI44" s="915">
        <f>IF(AI43="","",VLOOKUP(AI43,'【記載例】シフト記号表（勤務時間帯）'!$C$6:$L$47,10,FALSE))</f>
        <v>7.9999999999999982</v>
      </c>
      <c r="AJ44" s="915">
        <f>IF(AJ43="","",VLOOKUP(AJ43,'【記載例】シフト記号表（勤務時間帯）'!$C$6:$L$47,10,FALSE))</f>
        <v>8</v>
      </c>
      <c r="AK44" s="915">
        <f>IF(AK43="","",VLOOKUP(AK43,'【記載例】シフト記号表（勤務時間帯）'!$C$6:$L$47,10,FALSE))</f>
        <v>8</v>
      </c>
      <c r="AL44" s="915" t="str">
        <f>IF(AL43="","",VLOOKUP(AL43,'【記載例】シフト記号表（勤務時間帯）'!$C$6:$L$47,10,FALSE))</f>
        <v/>
      </c>
      <c r="AM44" s="915" t="str">
        <f>IF(AM43="","",VLOOKUP(AM43,'【記載例】シフト記号表（勤務時間帯）'!$C$6:$L$47,10,FALSE))</f>
        <v/>
      </c>
      <c r="AN44" s="916">
        <f>IF(AN43="","",VLOOKUP(AN43,'【記載例】シフト記号表（勤務時間帯）'!$C$6:$L$47,10,FALSE))</f>
        <v>7.9999999999999982</v>
      </c>
      <c r="AO44" s="914" t="str">
        <f>IF(AO43="","",VLOOKUP(AO43,'【記載例】シフト記号表（勤務時間帯）'!$C$6:$L$47,10,FALSE))</f>
        <v/>
      </c>
      <c r="AP44" s="915" t="str">
        <f>IF(AP43="","",VLOOKUP(AP43,'【記載例】シフト記号表（勤務時間帯）'!$C$6:$L$47,10,FALSE))</f>
        <v/>
      </c>
      <c r="AQ44" s="915">
        <f>IF(AQ43="","",VLOOKUP(AQ43,'【記載例】シフト記号表（勤務時間帯）'!$C$6:$L$47,10,FALSE))</f>
        <v>7.9999999999999982</v>
      </c>
      <c r="AR44" s="915">
        <f>IF(AR43="","",VLOOKUP(AR43,'【記載例】シフト記号表（勤務時間帯）'!$C$6:$L$47,10,FALSE))</f>
        <v>7.9999999999999982</v>
      </c>
      <c r="AS44" s="915">
        <f>IF(AS43="","",VLOOKUP(AS43,'【記載例】シフト記号表（勤務時間帯）'!$C$6:$L$47,10,FALSE))</f>
        <v>8</v>
      </c>
      <c r="AT44" s="915" t="str">
        <f>IF(AT43="","",VLOOKUP(AT43,'【記載例】シフト記号表（勤務時間帯）'!$C$6:$L$47,10,FALSE))</f>
        <v/>
      </c>
      <c r="AU44" s="916">
        <f>IF(AU43="","",VLOOKUP(AU43,'【記載例】シフト記号表（勤務時間帯）'!$C$6:$L$47,10,FALSE))</f>
        <v>8</v>
      </c>
      <c r="AV44" s="914" t="str">
        <f>IF(AV43="","",VLOOKUP(AV43,'【記載例】シフト記号表（勤務時間帯）'!$C$6:$L$47,10,FALSE))</f>
        <v/>
      </c>
      <c r="AW44" s="915">
        <f>IF(AW43="","",VLOOKUP(AW43,'【記載例】シフト記号表（勤務時間帯）'!$C$6:$L$47,10,FALSE))</f>
        <v>8</v>
      </c>
      <c r="AX44" s="915">
        <f>IF(AX43="","",VLOOKUP(AX43,'【記載例】シフト記号表（勤務時間帯）'!$C$6:$L$47,10,FALSE))</f>
        <v>8</v>
      </c>
      <c r="AY44" s="915" t="str">
        <f>IF(AY43="","",VLOOKUP(AY43,'【記載例】シフト記号表（勤務時間帯）'!$C$6:$L$47,10,FALSE))</f>
        <v/>
      </c>
      <c r="AZ44" s="915">
        <f>IF(AZ43="","",VLOOKUP(AZ43,'【記載例】シフト記号表（勤務時間帯）'!$C$6:$L$47,10,FALSE))</f>
        <v>8</v>
      </c>
      <c r="BA44" s="915">
        <f>IF(BA43="","",VLOOKUP(BA43,'【記載例】シフト記号表（勤務時間帯）'!$C$6:$L$47,10,FALSE))</f>
        <v>7.9999999999999982</v>
      </c>
      <c r="BB44" s="916" t="str">
        <f>IF(BB43="","",VLOOKUP(BB43,'【記載例】シフト記号表（勤務時間帯）'!$C$6:$L$47,10,FALSE))</f>
        <v/>
      </c>
      <c r="BC44" s="914" t="str">
        <f>IF(BC43="","",VLOOKUP(BC43,'【記載例】シフト記号表（勤務時間帯）'!$C$6:$L$47,10,FALSE))</f>
        <v/>
      </c>
      <c r="BD44" s="915" t="str">
        <f>IF(BD43="","",VLOOKUP(BD43,'【記載例】シフト記号表（勤務時間帯）'!$C$6:$L$47,10,FALSE))</f>
        <v/>
      </c>
      <c r="BE44" s="915" t="str">
        <f>IF(BE43="","",VLOOKUP(BE43,'【記載例】シフト記号表（勤務時間帯）'!$C$6:$L$47,10,FALSE))</f>
        <v/>
      </c>
      <c r="BF44" s="2183">
        <f>IF($BI$3="４週",SUM(AA44:BB44),IF($BI$3="暦月",SUM(AA44:BE44),""))</f>
        <v>128</v>
      </c>
      <c r="BG44" s="2184"/>
      <c r="BH44" s="2185">
        <f>IF($BI$3="４週",BF44/4,IF($BI$3="暦月",(BF44/($BI$8/7)),""))</f>
        <v>32</v>
      </c>
      <c r="BI44" s="2184"/>
      <c r="BJ44" s="2180"/>
      <c r="BK44" s="2181"/>
      <c r="BL44" s="2181"/>
      <c r="BM44" s="2181"/>
      <c r="BN44" s="2182"/>
    </row>
    <row r="45" spans="2:66" ht="20.25" customHeight="1">
      <c r="B45" s="2111">
        <f>B43+1</f>
        <v>15</v>
      </c>
      <c r="C45" s="2113" t="s">
        <v>132</v>
      </c>
      <c r="D45" s="2115" t="s">
        <v>1574</v>
      </c>
      <c r="E45" s="2081"/>
      <c r="F45" s="2116"/>
      <c r="G45" s="2118" t="s">
        <v>1554</v>
      </c>
      <c r="H45" s="2119"/>
      <c r="I45" s="909"/>
      <c r="J45" s="910"/>
      <c r="K45" s="909"/>
      <c r="L45" s="910"/>
      <c r="M45" s="2122" t="s">
        <v>1537</v>
      </c>
      <c r="N45" s="2123"/>
      <c r="O45" s="2171" t="s">
        <v>1555</v>
      </c>
      <c r="P45" s="2172"/>
      <c r="Q45" s="2172"/>
      <c r="R45" s="2119"/>
      <c r="S45" s="2141" t="s">
        <v>1575</v>
      </c>
      <c r="T45" s="2142"/>
      <c r="U45" s="2142"/>
      <c r="V45" s="2142"/>
      <c r="W45" s="2143"/>
      <c r="X45" s="929" t="s">
        <v>1540</v>
      </c>
      <c r="Y45" s="930"/>
      <c r="Z45" s="931"/>
      <c r="AA45" s="922" t="s">
        <v>1566</v>
      </c>
      <c r="AB45" s="923" t="s">
        <v>1566</v>
      </c>
      <c r="AC45" s="923"/>
      <c r="AD45" s="923"/>
      <c r="AE45" s="923" t="s">
        <v>1563</v>
      </c>
      <c r="AF45" s="923" t="s">
        <v>1564</v>
      </c>
      <c r="AG45" s="924" t="s">
        <v>1565</v>
      </c>
      <c r="AH45" s="922" t="s">
        <v>1565</v>
      </c>
      <c r="AI45" s="923"/>
      <c r="AJ45" s="923" t="s">
        <v>1566</v>
      </c>
      <c r="AK45" s="923" t="s">
        <v>1566</v>
      </c>
      <c r="AL45" s="923"/>
      <c r="AM45" s="923" t="s">
        <v>1563</v>
      </c>
      <c r="AN45" s="924" t="s">
        <v>1564</v>
      </c>
      <c r="AO45" s="922" t="s">
        <v>1565</v>
      </c>
      <c r="AP45" s="923" t="s">
        <v>1565</v>
      </c>
      <c r="AQ45" s="923"/>
      <c r="AR45" s="923" t="s">
        <v>1566</v>
      </c>
      <c r="AS45" s="923"/>
      <c r="AT45" s="923"/>
      <c r="AU45" s="924" t="s">
        <v>1563</v>
      </c>
      <c r="AV45" s="922" t="s">
        <v>1564</v>
      </c>
      <c r="AW45" s="923" t="s">
        <v>1565</v>
      </c>
      <c r="AX45" s="923" t="s">
        <v>1565</v>
      </c>
      <c r="AY45" s="923"/>
      <c r="AZ45" s="923" t="s">
        <v>1565</v>
      </c>
      <c r="BA45" s="923" t="s">
        <v>1566</v>
      </c>
      <c r="BB45" s="924" t="s">
        <v>1566</v>
      </c>
      <c r="BC45" s="922"/>
      <c r="BD45" s="923"/>
      <c r="BE45" s="925"/>
      <c r="BF45" s="2173"/>
      <c r="BG45" s="2174"/>
      <c r="BH45" s="2175"/>
      <c r="BI45" s="2176"/>
      <c r="BJ45" s="2177"/>
      <c r="BK45" s="2178"/>
      <c r="BL45" s="2178"/>
      <c r="BM45" s="2178"/>
      <c r="BN45" s="2179"/>
    </row>
    <row r="46" spans="2:66" ht="20.25" customHeight="1">
      <c r="B46" s="2112"/>
      <c r="C46" s="2114"/>
      <c r="D46" s="2117"/>
      <c r="E46" s="2081"/>
      <c r="F46" s="2116"/>
      <c r="G46" s="2120"/>
      <c r="H46" s="2121"/>
      <c r="I46" s="909"/>
      <c r="J46" s="910" t="str">
        <f>G45</f>
        <v>看護職員</v>
      </c>
      <c r="K46" s="909"/>
      <c r="L46" s="910" t="str">
        <f>M45</f>
        <v>A</v>
      </c>
      <c r="M46" s="2124"/>
      <c r="N46" s="2125"/>
      <c r="O46" s="2136"/>
      <c r="P46" s="2137"/>
      <c r="Q46" s="2137"/>
      <c r="R46" s="2121"/>
      <c r="S46" s="2141"/>
      <c r="T46" s="2142"/>
      <c r="U46" s="2142"/>
      <c r="V46" s="2142"/>
      <c r="W46" s="2143"/>
      <c r="X46" s="926" t="s">
        <v>1543</v>
      </c>
      <c r="Y46" s="927"/>
      <c r="Z46" s="928"/>
      <c r="AA46" s="914">
        <f>IF(AA45="","",VLOOKUP(AA45,'【記載例】シフト記号表（勤務時間帯）'!$C$6:$L$47,10,FALSE))</f>
        <v>8</v>
      </c>
      <c r="AB46" s="915">
        <f>IF(AB45="","",VLOOKUP(AB45,'【記載例】シフト記号表（勤務時間帯）'!$C$6:$L$47,10,FALSE))</f>
        <v>8</v>
      </c>
      <c r="AC46" s="915" t="str">
        <f>IF(AC45="","",VLOOKUP(AC45,'【記載例】シフト記号表（勤務時間帯）'!$C$6:$L$47,10,FALSE))</f>
        <v/>
      </c>
      <c r="AD46" s="915" t="str">
        <f>IF(AD45="","",VLOOKUP(AD45,'【記載例】シフト記号表（勤務時間帯）'!$C$6:$L$47,10,FALSE))</f>
        <v/>
      </c>
      <c r="AE46" s="915">
        <f>IF(AE45="","",VLOOKUP(AE45,'【記載例】シフト記号表（勤務時間帯）'!$C$6:$L$47,10,FALSE))</f>
        <v>8</v>
      </c>
      <c r="AF46" s="915">
        <f>IF(AF45="","",VLOOKUP(AF45,'【記載例】シフト記号表（勤務時間帯）'!$C$6:$L$47,10,FALSE))</f>
        <v>8</v>
      </c>
      <c r="AG46" s="916">
        <f>IF(AG45="","",VLOOKUP(AG45,'【記載例】シフト記号表（勤務時間帯）'!$C$6:$L$47,10,FALSE))</f>
        <v>7.9999999999999982</v>
      </c>
      <c r="AH46" s="914">
        <f>IF(AH45="","",VLOOKUP(AH45,'【記載例】シフト記号表（勤務時間帯）'!$C$6:$L$47,10,FALSE))</f>
        <v>7.9999999999999982</v>
      </c>
      <c r="AI46" s="915" t="str">
        <f>IF(AI45="","",VLOOKUP(AI45,'【記載例】シフト記号表（勤務時間帯）'!$C$6:$L$47,10,FALSE))</f>
        <v/>
      </c>
      <c r="AJ46" s="915">
        <f>IF(AJ45="","",VLOOKUP(AJ45,'【記載例】シフト記号表（勤務時間帯）'!$C$6:$L$47,10,FALSE))</f>
        <v>8</v>
      </c>
      <c r="AK46" s="915">
        <f>IF(AK45="","",VLOOKUP(AK45,'【記載例】シフト記号表（勤務時間帯）'!$C$6:$L$47,10,FALSE))</f>
        <v>8</v>
      </c>
      <c r="AL46" s="915" t="str">
        <f>IF(AL45="","",VLOOKUP(AL45,'【記載例】シフト記号表（勤務時間帯）'!$C$6:$L$47,10,FALSE))</f>
        <v/>
      </c>
      <c r="AM46" s="915">
        <f>IF(AM45="","",VLOOKUP(AM45,'【記載例】シフト記号表（勤務時間帯）'!$C$6:$L$47,10,FALSE))</f>
        <v>8</v>
      </c>
      <c r="AN46" s="916">
        <f>IF(AN45="","",VLOOKUP(AN45,'【記載例】シフト記号表（勤務時間帯）'!$C$6:$L$47,10,FALSE))</f>
        <v>8</v>
      </c>
      <c r="AO46" s="914">
        <f>IF(AO45="","",VLOOKUP(AO45,'【記載例】シフト記号表（勤務時間帯）'!$C$6:$L$47,10,FALSE))</f>
        <v>7.9999999999999982</v>
      </c>
      <c r="AP46" s="915">
        <f>IF(AP45="","",VLOOKUP(AP45,'【記載例】シフト記号表（勤務時間帯）'!$C$6:$L$47,10,FALSE))</f>
        <v>7.9999999999999982</v>
      </c>
      <c r="AQ46" s="915" t="str">
        <f>IF(AQ45="","",VLOOKUP(AQ45,'【記載例】シフト記号表（勤務時間帯）'!$C$6:$L$47,10,FALSE))</f>
        <v/>
      </c>
      <c r="AR46" s="915">
        <f>IF(AR45="","",VLOOKUP(AR45,'【記載例】シフト記号表（勤務時間帯）'!$C$6:$L$47,10,FALSE))</f>
        <v>8</v>
      </c>
      <c r="AS46" s="915" t="str">
        <f>IF(AS45="","",VLOOKUP(AS45,'【記載例】シフト記号表（勤務時間帯）'!$C$6:$L$47,10,FALSE))</f>
        <v/>
      </c>
      <c r="AT46" s="915" t="str">
        <f>IF(AT45="","",VLOOKUP(AT45,'【記載例】シフト記号表（勤務時間帯）'!$C$6:$L$47,10,FALSE))</f>
        <v/>
      </c>
      <c r="AU46" s="916">
        <f>IF(AU45="","",VLOOKUP(AU45,'【記載例】シフト記号表（勤務時間帯）'!$C$6:$L$47,10,FALSE))</f>
        <v>8</v>
      </c>
      <c r="AV46" s="914">
        <f>IF(AV45="","",VLOOKUP(AV45,'【記載例】シフト記号表（勤務時間帯）'!$C$6:$L$47,10,FALSE))</f>
        <v>8</v>
      </c>
      <c r="AW46" s="915">
        <f>IF(AW45="","",VLOOKUP(AW45,'【記載例】シフト記号表（勤務時間帯）'!$C$6:$L$47,10,FALSE))</f>
        <v>7.9999999999999982</v>
      </c>
      <c r="AX46" s="915">
        <f>IF(AX45="","",VLOOKUP(AX45,'【記載例】シフト記号表（勤務時間帯）'!$C$6:$L$47,10,FALSE))</f>
        <v>7.9999999999999982</v>
      </c>
      <c r="AY46" s="915" t="str">
        <f>IF(AY45="","",VLOOKUP(AY45,'【記載例】シフト記号表（勤務時間帯）'!$C$6:$L$47,10,FALSE))</f>
        <v/>
      </c>
      <c r="AZ46" s="915">
        <f>IF(AZ45="","",VLOOKUP(AZ45,'【記載例】シフト記号表（勤務時間帯）'!$C$6:$L$47,10,FALSE))</f>
        <v>7.9999999999999982</v>
      </c>
      <c r="BA46" s="915">
        <f>IF(BA45="","",VLOOKUP(BA45,'【記載例】シフト記号表（勤務時間帯）'!$C$6:$L$47,10,FALSE))</f>
        <v>8</v>
      </c>
      <c r="BB46" s="916">
        <f>IF(BB45="","",VLOOKUP(BB45,'【記載例】シフト記号表（勤務時間帯）'!$C$6:$L$47,10,FALSE))</f>
        <v>8</v>
      </c>
      <c r="BC46" s="914" t="str">
        <f>IF(BC45="","",VLOOKUP(BC45,'【記載例】シフト記号表（勤務時間帯）'!$C$6:$L$47,10,FALSE))</f>
        <v/>
      </c>
      <c r="BD46" s="915" t="str">
        <f>IF(BD45="","",VLOOKUP(BD45,'【記載例】シフト記号表（勤務時間帯）'!$C$6:$L$47,10,FALSE))</f>
        <v/>
      </c>
      <c r="BE46" s="915" t="str">
        <f>IF(BE45="","",VLOOKUP(BE45,'【記載例】シフト記号表（勤務時間帯）'!$C$6:$L$47,10,FALSE))</f>
        <v/>
      </c>
      <c r="BF46" s="2183">
        <f>IF($BI$3="４週",SUM(AA46:BB46),IF($BI$3="暦月",SUM(AA46:BE46),""))</f>
        <v>160</v>
      </c>
      <c r="BG46" s="2184"/>
      <c r="BH46" s="2185">
        <f>IF($BI$3="４週",BF46/4,IF($BI$3="暦月",(BF46/($BI$8/7)),""))</f>
        <v>40</v>
      </c>
      <c r="BI46" s="2184"/>
      <c r="BJ46" s="2180"/>
      <c r="BK46" s="2181"/>
      <c r="BL46" s="2181"/>
      <c r="BM46" s="2181"/>
      <c r="BN46" s="2182"/>
    </row>
    <row r="47" spans="2:66" ht="20.25" customHeight="1">
      <c r="B47" s="2111">
        <f>B45+1</f>
        <v>16</v>
      </c>
      <c r="C47" s="2113"/>
      <c r="D47" s="2115" t="s">
        <v>1574</v>
      </c>
      <c r="E47" s="2081"/>
      <c r="F47" s="2116"/>
      <c r="G47" s="2118" t="s">
        <v>1567</v>
      </c>
      <c r="H47" s="2119"/>
      <c r="I47" s="909"/>
      <c r="J47" s="910"/>
      <c r="K47" s="909"/>
      <c r="L47" s="910"/>
      <c r="M47" s="2122" t="s">
        <v>1537</v>
      </c>
      <c r="N47" s="2123"/>
      <c r="O47" s="2171" t="s">
        <v>1568</v>
      </c>
      <c r="P47" s="2172"/>
      <c r="Q47" s="2172"/>
      <c r="R47" s="2119"/>
      <c r="S47" s="2141" t="s">
        <v>1576</v>
      </c>
      <c r="T47" s="2142"/>
      <c r="U47" s="2142"/>
      <c r="V47" s="2142"/>
      <c r="W47" s="2143"/>
      <c r="X47" s="929" t="s">
        <v>1540</v>
      </c>
      <c r="Y47" s="930"/>
      <c r="Z47" s="931"/>
      <c r="AA47" s="922"/>
      <c r="AB47" s="923" t="s">
        <v>1565</v>
      </c>
      <c r="AC47" s="923" t="s">
        <v>1566</v>
      </c>
      <c r="AD47" s="923" t="s">
        <v>1566</v>
      </c>
      <c r="AE47" s="923"/>
      <c r="AF47" s="923" t="s">
        <v>1563</v>
      </c>
      <c r="AG47" s="924" t="s">
        <v>1564</v>
      </c>
      <c r="AH47" s="922" t="s">
        <v>1566</v>
      </c>
      <c r="AI47" s="923"/>
      <c r="AJ47" s="923" t="s">
        <v>1566</v>
      </c>
      <c r="AK47" s="923" t="s">
        <v>1566</v>
      </c>
      <c r="AL47" s="923"/>
      <c r="AM47" s="923"/>
      <c r="AN47" s="924" t="s">
        <v>1563</v>
      </c>
      <c r="AO47" s="922" t="s">
        <v>1564</v>
      </c>
      <c r="AP47" s="923" t="s">
        <v>1566</v>
      </c>
      <c r="AQ47" s="923" t="s">
        <v>1566</v>
      </c>
      <c r="AR47" s="923" t="s">
        <v>1566</v>
      </c>
      <c r="AS47" s="923" t="s">
        <v>1565</v>
      </c>
      <c r="AT47" s="923" t="s">
        <v>1565</v>
      </c>
      <c r="AU47" s="924"/>
      <c r="AV47" s="922" t="s">
        <v>1563</v>
      </c>
      <c r="AW47" s="923" t="s">
        <v>1564</v>
      </c>
      <c r="AX47" s="923" t="s">
        <v>1565</v>
      </c>
      <c r="AY47" s="923" t="s">
        <v>1566</v>
      </c>
      <c r="AZ47" s="923"/>
      <c r="BA47" s="923"/>
      <c r="BB47" s="924" t="s">
        <v>1565</v>
      </c>
      <c r="BC47" s="922"/>
      <c r="BD47" s="923"/>
      <c r="BE47" s="925"/>
      <c r="BF47" s="2173"/>
      <c r="BG47" s="2174"/>
      <c r="BH47" s="2175"/>
      <c r="BI47" s="2176"/>
      <c r="BJ47" s="2177"/>
      <c r="BK47" s="2178"/>
      <c r="BL47" s="2178"/>
      <c r="BM47" s="2178"/>
      <c r="BN47" s="2179"/>
    </row>
    <row r="48" spans="2:66" ht="20.25" customHeight="1">
      <c r="B48" s="2112"/>
      <c r="C48" s="2114"/>
      <c r="D48" s="2117"/>
      <c r="E48" s="2081"/>
      <c r="F48" s="2116"/>
      <c r="G48" s="2120"/>
      <c r="H48" s="2121"/>
      <c r="I48" s="909"/>
      <c r="J48" s="910" t="str">
        <f>G47</f>
        <v>介護職員</v>
      </c>
      <c r="K48" s="909"/>
      <c r="L48" s="910" t="str">
        <f>M47</f>
        <v>A</v>
      </c>
      <c r="M48" s="2124"/>
      <c r="N48" s="2125"/>
      <c r="O48" s="2136"/>
      <c r="P48" s="2137"/>
      <c r="Q48" s="2137"/>
      <c r="R48" s="2121"/>
      <c r="S48" s="2141"/>
      <c r="T48" s="2142"/>
      <c r="U48" s="2142"/>
      <c r="V48" s="2142"/>
      <c r="W48" s="2143"/>
      <c r="X48" s="926" t="s">
        <v>1543</v>
      </c>
      <c r="Y48" s="927"/>
      <c r="Z48" s="928"/>
      <c r="AA48" s="914" t="str">
        <f>IF(AA47="","",VLOOKUP(AA47,'【記載例】シフト記号表（勤務時間帯）'!$C$6:$L$47,10,FALSE))</f>
        <v/>
      </c>
      <c r="AB48" s="915">
        <f>IF(AB47="","",VLOOKUP(AB47,'【記載例】シフト記号表（勤務時間帯）'!$C$6:$L$47,10,FALSE))</f>
        <v>7.9999999999999982</v>
      </c>
      <c r="AC48" s="915">
        <f>IF(AC47="","",VLOOKUP(AC47,'【記載例】シフト記号表（勤務時間帯）'!$C$6:$L$47,10,FALSE))</f>
        <v>8</v>
      </c>
      <c r="AD48" s="915">
        <f>IF(AD47="","",VLOOKUP(AD47,'【記載例】シフト記号表（勤務時間帯）'!$C$6:$L$47,10,FALSE))</f>
        <v>8</v>
      </c>
      <c r="AE48" s="915" t="str">
        <f>IF(AE47="","",VLOOKUP(AE47,'【記載例】シフト記号表（勤務時間帯）'!$C$6:$L$47,10,FALSE))</f>
        <v/>
      </c>
      <c r="AF48" s="915">
        <f>IF(AF47="","",VLOOKUP(AF47,'【記載例】シフト記号表（勤務時間帯）'!$C$6:$L$47,10,FALSE))</f>
        <v>8</v>
      </c>
      <c r="AG48" s="916">
        <f>IF(AG47="","",VLOOKUP(AG47,'【記載例】シフト記号表（勤務時間帯）'!$C$6:$L$47,10,FALSE))</f>
        <v>8</v>
      </c>
      <c r="AH48" s="914">
        <f>IF(AH47="","",VLOOKUP(AH47,'【記載例】シフト記号表（勤務時間帯）'!$C$6:$L$47,10,FALSE))</f>
        <v>8</v>
      </c>
      <c r="AI48" s="915" t="str">
        <f>IF(AI47="","",VLOOKUP(AI47,'【記載例】シフト記号表（勤務時間帯）'!$C$6:$L$47,10,FALSE))</f>
        <v/>
      </c>
      <c r="AJ48" s="915">
        <f>IF(AJ47="","",VLOOKUP(AJ47,'【記載例】シフト記号表（勤務時間帯）'!$C$6:$L$47,10,FALSE))</f>
        <v>8</v>
      </c>
      <c r="AK48" s="915">
        <f>IF(AK47="","",VLOOKUP(AK47,'【記載例】シフト記号表（勤務時間帯）'!$C$6:$L$47,10,FALSE))</f>
        <v>8</v>
      </c>
      <c r="AL48" s="915" t="str">
        <f>IF(AL47="","",VLOOKUP(AL47,'【記載例】シフト記号表（勤務時間帯）'!$C$6:$L$47,10,FALSE))</f>
        <v/>
      </c>
      <c r="AM48" s="915" t="str">
        <f>IF(AM47="","",VLOOKUP(AM47,'【記載例】シフト記号表（勤務時間帯）'!$C$6:$L$47,10,FALSE))</f>
        <v/>
      </c>
      <c r="AN48" s="916">
        <f>IF(AN47="","",VLOOKUP(AN47,'【記載例】シフト記号表（勤務時間帯）'!$C$6:$L$47,10,FALSE))</f>
        <v>8</v>
      </c>
      <c r="AO48" s="914">
        <f>IF(AO47="","",VLOOKUP(AO47,'【記載例】シフト記号表（勤務時間帯）'!$C$6:$L$47,10,FALSE))</f>
        <v>8</v>
      </c>
      <c r="AP48" s="915">
        <f>IF(AP47="","",VLOOKUP(AP47,'【記載例】シフト記号表（勤務時間帯）'!$C$6:$L$47,10,FALSE))</f>
        <v>8</v>
      </c>
      <c r="AQ48" s="915">
        <f>IF(AQ47="","",VLOOKUP(AQ47,'【記載例】シフト記号表（勤務時間帯）'!$C$6:$L$47,10,FALSE))</f>
        <v>8</v>
      </c>
      <c r="AR48" s="915">
        <f>IF(AR47="","",VLOOKUP(AR47,'【記載例】シフト記号表（勤務時間帯）'!$C$6:$L$47,10,FALSE))</f>
        <v>8</v>
      </c>
      <c r="AS48" s="915">
        <f>IF(AS47="","",VLOOKUP(AS47,'【記載例】シフト記号表（勤務時間帯）'!$C$6:$L$47,10,FALSE))</f>
        <v>7.9999999999999982</v>
      </c>
      <c r="AT48" s="915">
        <f>IF(AT47="","",VLOOKUP(AT47,'【記載例】シフト記号表（勤務時間帯）'!$C$6:$L$47,10,FALSE))</f>
        <v>7.9999999999999982</v>
      </c>
      <c r="AU48" s="916" t="str">
        <f>IF(AU47="","",VLOOKUP(AU47,'【記載例】シフト記号表（勤務時間帯）'!$C$6:$L$47,10,FALSE))</f>
        <v/>
      </c>
      <c r="AV48" s="914">
        <f>IF(AV47="","",VLOOKUP(AV47,'【記載例】シフト記号表（勤務時間帯）'!$C$6:$L$47,10,FALSE))</f>
        <v>8</v>
      </c>
      <c r="AW48" s="915">
        <f>IF(AW47="","",VLOOKUP(AW47,'【記載例】シフト記号表（勤務時間帯）'!$C$6:$L$47,10,FALSE))</f>
        <v>8</v>
      </c>
      <c r="AX48" s="915">
        <f>IF(AX47="","",VLOOKUP(AX47,'【記載例】シフト記号表（勤務時間帯）'!$C$6:$L$47,10,FALSE))</f>
        <v>7.9999999999999982</v>
      </c>
      <c r="AY48" s="915">
        <f>IF(AY47="","",VLOOKUP(AY47,'【記載例】シフト記号表（勤務時間帯）'!$C$6:$L$47,10,FALSE))</f>
        <v>8</v>
      </c>
      <c r="AZ48" s="915" t="str">
        <f>IF(AZ47="","",VLOOKUP(AZ47,'【記載例】シフト記号表（勤務時間帯）'!$C$6:$L$47,10,FALSE))</f>
        <v/>
      </c>
      <c r="BA48" s="915" t="str">
        <f>IF(BA47="","",VLOOKUP(BA47,'【記載例】シフト記号表（勤務時間帯）'!$C$6:$L$47,10,FALSE))</f>
        <v/>
      </c>
      <c r="BB48" s="916">
        <f>IF(BB47="","",VLOOKUP(BB47,'【記載例】シフト記号表（勤務時間帯）'!$C$6:$L$47,10,FALSE))</f>
        <v>7.9999999999999982</v>
      </c>
      <c r="BC48" s="914" t="str">
        <f>IF(BC47="","",VLOOKUP(BC47,'【記載例】シフト記号表（勤務時間帯）'!$C$6:$L$47,10,FALSE))</f>
        <v/>
      </c>
      <c r="BD48" s="915" t="str">
        <f>IF(BD47="","",VLOOKUP(BD47,'【記載例】シフト記号表（勤務時間帯）'!$C$6:$L$47,10,FALSE))</f>
        <v/>
      </c>
      <c r="BE48" s="915" t="str">
        <f>IF(BE47="","",VLOOKUP(BE47,'【記載例】シフト記号表（勤務時間帯）'!$C$6:$L$47,10,FALSE))</f>
        <v/>
      </c>
      <c r="BF48" s="2183">
        <f>IF($BI$3="４週",SUM(AA48:BB48),IF($BI$3="暦月",SUM(AA48:BE48),""))</f>
        <v>160</v>
      </c>
      <c r="BG48" s="2184"/>
      <c r="BH48" s="2185">
        <f>IF($BI$3="４週",BF48/4,IF($BI$3="暦月",(BF48/($BI$8/7)),""))</f>
        <v>40</v>
      </c>
      <c r="BI48" s="2184"/>
      <c r="BJ48" s="2180"/>
      <c r="BK48" s="2181"/>
      <c r="BL48" s="2181"/>
      <c r="BM48" s="2181"/>
      <c r="BN48" s="2182"/>
    </row>
    <row r="49" spans="2:66" ht="20.25" customHeight="1">
      <c r="B49" s="2111">
        <f>B47+1</f>
        <v>17</v>
      </c>
      <c r="C49" s="2113"/>
      <c r="D49" s="2115" t="s">
        <v>1574</v>
      </c>
      <c r="E49" s="2081"/>
      <c r="F49" s="2116"/>
      <c r="G49" s="2118" t="s">
        <v>1567</v>
      </c>
      <c r="H49" s="2119"/>
      <c r="I49" s="909"/>
      <c r="J49" s="910"/>
      <c r="K49" s="909"/>
      <c r="L49" s="910"/>
      <c r="M49" s="2122" t="s">
        <v>1537</v>
      </c>
      <c r="N49" s="2123"/>
      <c r="O49" s="2171" t="s">
        <v>1538</v>
      </c>
      <c r="P49" s="2172"/>
      <c r="Q49" s="2172"/>
      <c r="R49" s="2119"/>
      <c r="S49" s="2141" t="s">
        <v>1577</v>
      </c>
      <c r="T49" s="2142"/>
      <c r="U49" s="2142"/>
      <c r="V49" s="2142"/>
      <c r="W49" s="2143"/>
      <c r="X49" s="929" t="s">
        <v>1540</v>
      </c>
      <c r="Y49" s="930"/>
      <c r="Z49" s="931"/>
      <c r="AA49" s="922" t="s">
        <v>1565</v>
      </c>
      <c r="AB49" s="923"/>
      <c r="AC49" s="923" t="s">
        <v>1565</v>
      </c>
      <c r="AD49" s="923"/>
      <c r="AE49" s="923" t="s">
        <v>1566</v>
      </c>
      <c r="AF49" s="923"/>
      <c r="AG49" s="924" t="s">
        <v>1563</v>
      </c>
      <c r="AH49" s="922" t="s">
        <v>1564</v>
      </c>
      <c r="AI49" s="923" t="s">
        <v>1566</v>
      </c>
      <c r="AJ49" s="923" t="s">
        <v>1566</v>
      </c>
      <c r="AK49" s="923" t="s">
        <v>1565</v>
      </c>
      <c r="AL49" s="923" t="s">
        <v>1565</v>
      </c>
      <c r="AM49" s="923"/>
      <c r="AN49" s="924" t="s">
        <v>1566</v>
      </c>
      <c r="AO49" s="922" t="s">
        <v>1563</v>
      </c>
      <c r="AP49" s="923" t="s">
        <v>1564</v>
      </c>
      <c r="AQ49" s="923" t="s">
        <v>1565</v>
      </c>
      <c r="AR49" s="923"/>
      <c r="AS49" s="923" t="s">
        <v>1566</v>
      </c>
      <c r="AT49" s="923" t="s">
        <v>1566</v>
      </c>
      <c r="AU49" s="924"/>
      <c r="AV49" s="922"/>
      <c r="AW49" s="923" t="s">
        <v>1563</v>
      </c>
      <c r="AX49" s="923" t="s">
        <v>1564</v>
      </c>
      <c r="AY49" s="923" t="s">
        <v>1565</v>
      </c>
      <c r="AZ49" s="923" t="s">
        <v>1566</v>
      </c>
      <c r="BA49" s="923" t="s">
        <v>1566</v>
      </c>
      <c r="BB49" s="924"/>
      <c r="BC49" s="922"/>
      <c r="BD49" s="923"/>
      <c r="BE49" s="925"/>
      <c r="BF49" s="2173"/>
      <c r="BG49" s="2174"/>
      <c r="BH49" s="2175"/>
      <c r="BI49" s="2176"/>
      <c r="BJ49" s="2177"/>
      <c r="BK49" s="2178"/>
      <c r="BL49" s="2178"/>
      <c r="BM49" s="2178"/>
      <c r="BN49" s="2179"/>
    </row>
    <row r="50" spans="2:66" ht="20.25" customHeight="1">
      <c r="B50" s="2112"/>
      <c r="C50" s="2114"/>
      <c r="D50" s="2117"/>
      <c r="E50" s="2081"/>
      <c r="F50" s="2116"/>
      <c r="G50" s="2120"/>
      <c r="H50" s="2121"/>
      <c r="I50" s="909"/>
      <c r="J50" s="910" t="str">
        <f>G49</f>
        <v>介護職員</v>
      </c>
      <c r="K50" s="909"/>
      <c r="L50" s="910" t="str">
        <f>M49</f>
        <v>A</v>
      </c>
      <c r="M50" s="2124"/>
      <c r="N50" s="2125"/>
      <c r="O50" s="2136"/>
      <c r="P50" s="2137"/>
      <c r="Q50" s="2137"/>
      <c r="R50" s="2121"/>
      <c r="S50" s="2141"/>
      <c r="T50" s="2142"/>
      <c r="U50" s="2142"/>
      <c r="V50" s="2142"/>
      <c r="W50" s="2143"/>
      <c r="X50" s="926" t="s">
        <v>1543</v>
      </c>
      <c r="Y50" s="927"/>
      <c r="Z50" s="928"/>
      <c r="AA50" s="914">
        <f>IF(AA49="","",VLOOKUP(AA49,'【記載例】シフト記号表（勤務時間帯）'!$C$6:$L$47,10,FALSE))</f>
        <v>7.9999999999999982</v>
      </c>
      <c r="AB50" s="915" t="str">
        <f>IF(AB49="","",VLOOKUP(AB49,'【記載例】シフト記号表（勤務時間帯）'!$C$6:$L$47,10,FALSE))</f>
        <v/>
      </c>
      <c r="AC50" s="915">
        <f>IF(AC49="","",VLOOKUP(AC49,'【記載例】シフト記号表（勤務時間帯）'!$C$6:$L$47,10,FALSE))</f>
        <v>7.9999999999999982</v>
      </c>
      <c r="AD50" s="915" t="str">
        <f>IF(AD49="","",VLOOKUP(AD49,'【記載例】シフト記号表（勤務時間帯）'!$C$6:$L$47,10,FALSE))</f>
        <v/>
      </c>
      <c r="AE50" s="915">
        <f>IF(AE49="","",VLOOKUP(AE49,'【記載例】シフト記号表（勤務時間帯）'!$C$6:$L$47,10,FALSE))</f>
        <v>8</v>
      </c>
      <c r="AF50" s="915" t="str">
        <f>IF(AF49="","",VLOOKUP(AF49,'【記載例】シフト記号表（勤務時間帯）'!$C$6:$L$47,10,FALSE))</f>
        <v/>
      </c>
      <c r="AG50" s="916">
        <f>IF(AG49="","",VLOOKUP(AG49,'【記載例】シフト記号表（勤務時間帯）'!$C$6:$L$47,10,FALSE))</f>
        <v>8</v>
      </c>
      <c r="AH50" s="914">
        <f>IF(AH49="","",VLOOKUP(AH49,'【記載例】シフト記号表（勤務時間帯）'!$C$6:$L$47,10,FALSE))</f>
        <v>8</v>
      </c>
      <c r="AI50" s="915">
        <f>IF(AI49="","",VLOOKUP(AI49,'【記載例】シフト記号表（勤務時間帯）'!$C$6:$L$47,10,FALSE))</f>
        <v>8</v>
      </c>
      <c r="AJ50" s="915">
        <f>IF(AJ49="","",VLOOKUP(AJ49,'【記載例】シフト記号表（勤務時間帯）'!$C$6:$L$47,10,FALSE))</f>
        <v>8</v>
      </c>
      <c r="AK50" s="915">
        <f>IF(AK49="","",VLOOKUP(AK49,'【記載例】シフト記号表（勤務時間帯）'!$C$6:$L$47,10,FALSE))</f>
        <v>7.9999999999999982</v>
      </c>
      <c r="AL50" s="915">
        <f>IF(AL49="","",VLOOKUP(AL49,'【記載例】シフト記号表（勤務時間帯）'!$C$6:$L$47,10,FALSE))</f>
        <v>7.9999999999999982</v>
      </c>
      <c r="AM50" s="915" t="str">
        <f>IF(AM49="","",VLOOKUP(AM49,'【記載例】シフト記号表（勤務時間帯）'!$C$6:$L$47,10,FALSE))</f>
        <v/>
      </c>
      <c r="AN50" s="916">
        <f>IF(AN49="","",VLOOKUP(AN49,'【記載例】シフト記号表（勤務時間帯）'!$C$6:$L$47,10,FALSE))</f>
        <v>8</v>
      </c>
      <c r="AO50" s="914">
        <f>IF(AO49="","",VLOOKUP(AO49,'【記載例】シフト記号表（勤務時間帯）'!$C$6:$L$47,10,FALSE))</f>
        <v>8</v>
      </c>
      <c r="AP50" s="915">
        <f>IF(AP49="","",VLOOKUP(AP49,'【記載例】シフト記号表（勤務時間帯）'!$C$6:$L$47,10,FALSE))</f>
        <v>8</v>
      </c>
      <c r="AQ50" s="915">
        <f>IF(AQ49="","",VLOOKUP(AQ49,'【記載例】シフト記号表（勤務時間帯）'!$C$6:$L$47,10,FALSE))</f>
        <v>7.9999999999999982</v>
      </c>
      <c r="AR50" s="915" t="str">
        <f>IF(AR49="","",VLOOKUP(AR49,'【記載例】シフト記号表（勤務時間帯）'!$C$6:$L$47,10,FALSE))</f>
        <v/>
      </c>
      <c r="AS50" s="915">
        <f>IF(AS49="","",VLOOKUP(AS49,'【記載例】シフト記号表（勤務時間帯）'!$C$6:$L$47,10,FALSE))</f>
        <v>8</v>
      </c>
      <c r="AT50" s="915">
        <f>IF(AT49="","",VLOOKUP(AT49,'【記載例】シフト記号表（勤務時間帯）'!$C$6:$L$47,10,FALSE))</f>
        <v>8</v>
      </c>
      <c r="AU50" s="916" t="str">
        <f>IF(AU49="","",VLOOKUP(AU49,'【記載例】シフト記号表（勤務時間帯）'!$C$6:$L$47,10,FALSE))</f>
        <v/>
      </c>
      <c r="AV50" s="914" t="str">
        <f>IF(AV49="","",VLOOKUP(AV49,'【記載例】シフト記号表（勤務時間帯）'!$C$6:$L$47,10,FALSE))</f>
        <v/>
      </c>
      <c r="AW50" s="915">
        <f>IF(AW49="","",VLOOKUP(AW49,'【記載例】シフト記号表（勤務時間帯）'!$C$6:$L$47,10,FALSE))</f>
        <v>8</v>
      </c>
      <c r="AX50" s="915">
        <f>IF(AX49="","",VLOOKUP(AX49,'【記載例】シフト記号表（勤務時間帯）'!$C$6:$L$47,10,FALSE))</f>
        <v>8</v>
      </c>
      <c r="AY50" s="915">
        <f>IF(AY49="","",VLOOKUP(AY49,'【記載例】シフト記号表（勤務時間帯）'!$C$6:$L$47,10,FALSE))</f>
        <v>7.9999999999999982</v>
      </c>
      <c r="AZ50" s="915">
        <f>IF(AZ49="","",VLOOKUP(AZ49,'【記載例】シフト記号表（勤務時間帯）'!$C$6:$L$47,10,FALSE))</f>
        <v>8</v>
      </c>
      <c r="BA50" s="915">
        <f>IF(BA49="","",VLOOKUP(BA49,'【記載例】シフト記号表（勤務時間帯）'!$C$6:$L$47,10,FALSE))</f>
        <v>8</v>
      </c>
      <c r="BB50" s="916" t="str">
        <f>IF(BB49="","",VLOOKUP(BB49,'【記載例】シフト記号表（勤務時間帯）'!$C$6:$L$47,10,FALSE))</f>
        <v/>
      </c>
      <c r="BC50" s="914" t="str">
        <f>IF(BC49="","",VLOOKUP(BC49,'【記載例】シフト記号表（勤務時間帯）'!$C$6:$L$47,10,FALSE))</f>
        <v/>
      </c>
      <c r="BD50" s="915" t="str">
        <f>IF(BD49="","",VLOOKUP(BD49,'【記載例】シフト記号表（勤務時間帯）'!$C$6:$L$47,10,FALSE))</f>
        <v/>
      </c>
      <c r="BE50" s="915" t="str">
        <f>IF(BE49="","",VLOOKUP(BE49,'【記載例】シフト記号表（勤務時間帯）'!$C$6:$L$47,10,FALSE))</f>
        <v/>
      </c>
      <c r="BF50" s="2183">
        <f>IF($BI$3="４週",SUM(AA50:BB50),IF($BI$3="暦月",SUM(AA50:BE50),""))</f>
        <v>160</v>
      </c>
      <c r="BG50" s="2184"/>
      <c r="BH50" s="2185">
        <f>IF($BI$3="４週",BF50/4,IF($BI$3="暦月",(BF50/($BI$8/7)),""))</f>
        <v>40</v>
      </c>
      <c r="BI50" s="2184"/>
      <c r="BJ50" s="2180"/>
      <c r="BK50" s="2181"/>
      <c r="BL50" s="2181"/>
      <c r="BM50" s="2181"/>
      <c r="BN50" s="2182"/>
    </row>
    <row r="51" spans="2:66" ht="20.25" customHeight="1">
      <c r="B51" s="2111">
        <f>B49+1</f>
        <v>18</v>
      </c>
      <c r="C51" s="2113"/>
      <c r="D51" s="2115" t="s">
        <v>1574</v>
      </c>
      <c r="E51" s="2081"/>
      <c r="F51" s="2116"/>
      <c r="G51" s="2118" t="s">
        <v>1567</v>
      </c>
      <c r="H51" s="2119"/>
      <c r="I51" s="909"/>
      <c r="J51" s="910"/>
      <c r="K51" s="909"/>
      <c r="L51" s="910"/>
      <c r="M51" s="2122" t="s">
        <v>1537</v>
      </c>
      <c r="N51" s="2123"/>
      <c r="O51" s="2171" t="s">
        <v>1538</v>
      </c>
      <c r="P51" s="2172"/>
      <c r="Q51" s="2172"/>
      <c r="R51" s="2119"/>
      <c r="S51" s="2141" t="s">
        <v>1578</v>
      </c>
      <c r="T51" s="2142"/>
      <c r="U51" s="2142"/>
      <c r="V51" s="2142"/>
      <c r="W51" s="2143"/>
      <c r="X51" s="929" t="s">
        <v>1540</v>
      </c>
      <c r="Y51" s="930"/>
      <c r="Z51" s="931"/>
      <c r="AA51" s="922" t="s">
        <v>1579</v>
      </c>
      <c r="AB51" s="923"/>
      <c r="AC51" s="923" t="s">
        <v>1566</v>
      </c>
      <c r="AD51" s="923" t="s">
        <v>1565</v>
      </c>
      <c r="AE51" s="923" t="s">
        <v>1565</v>
      </c>
      <c r="AF51" s="923" t="s">
        <v>1565</v>
      </c>
      <c r="AG51" s="924"/>
      <c r="AH51" s="922" t="s">
        <v>1563</v>
      </c>
      <c r="AI51" s="923" t="s">
        <v>1564</v>
      </c>
      <c r="AJ51" s="923" t="s">
        <v>1565</v>
      </c>
      <c r="AK51" s="923"/>
      <c r="AL51" s="923" t="s">
        <v>1566</v>
      </c>
      <c r="AM51" s="923" t="s">
        <v>1566</v>
      </c>
      <c r="AN51" s="924"/>
      <c r="AO51" s="922"/>
      <c r="AP51" s="923" t="s">
        <v>1563</v>
      </c>
      <c r="AQ51" s="923" t="s">
        <v>1564</v>
      </c>
      <c r="AR51" s="923" t="s">
        <v>1565</v>
      </c>
      <c r="AS51" s="923"/>
      <c r="AT51" s="923" t="s">
        <v>1566</v>
      </c>
      <c r="AU51" s="924" t="s">
        <v>1566</v>
      </c>
      <c r="AV51" s="922" t="s">
        <v>1566</v>
      </c>
      <c r="AW51" s="923"/>
      <c r="AX51" s="923" t="s">
        <v>1563</v>
      </c>
      <c r="AY51" s="923" t="s">
        <v>1564</v>
      </c>
      <c r="AZ51" s="923" t="s">
        <v>1565</v>
      </c>
      <c r="BA51" s="923"/>
      <c r="BB51" s="924" t="s">
        <v>1566</v>
      </c>
      <c r="BC51" s="922"/>
      <c r="BD51" s="923"/>
      <c r="BE51" s="925"/>
      <c r="BF51" s="2173"/>
      <c r="BG51" s="2174"/>
      <c r="BH51" s="2175"/>
      <c r="BI51" s="2176"/>
      <c r="BJ51" s="2177"/>
      <c r="BK51" s="2178"/>
      <c r="BL51" s="2178"/>
      <c r="BM51" s="2178"/>
      <c r="BN51" s="2179"/>
    </row>
    <row r="52" spans="2:66" ht="20.25" customHeight="1">
      <c r="B52" s="2112"/>
      <c r="C52" s="2114"/>
      <c r="D52" s="2117"/>
      <c r="E52" s="2081"/>
      <c r="F52" s="2116"/>
      <c r="G52" s="2120"/>
      <c r="H52" s="2121"/>
      <c r="I52" s="909"/>
      <c r="J52" s="910" t="str">
        <f>G51</f>
        <v>介護職員</v>
      </c>
      <c r="K52" s="909"/>
      <c r="L52" s="910" t="str">
        <f>M51</f>
        <v>A</v>
      </c>
      <c r="M52" s="2124"/>
      <c r="N52" s="2125"/>
      <c r="O52" s="2136"/>
      <c r="P52" s="2137"/>
      <c r="Q52" s="2137"/>
      <c r="R52" s="2121"/>
      <c r="S52" s="2141"/>
      <c r="T52" s="2142"/>
      <c r="U52" s="2142"/>
      <c r="V52" s="2142"/>
      <c r="W52" s="2143"/>
      <c r="X52" s="926" t="s">
        <v>1543</v>
      </c>
      <c r="Y52" s="927"/>
      <c r="Z52" s="928"/>
      <c r="AA52" s="914">
        <f>IF(AA51="","",VLOOKUP(AA51,'【記載例】シフト記号表（勤務時間帯）'!$C$6:$L$47,10,FALSE))</f>
        <v>8</v>
      </c>
      <c r="AB52" s="915" t="str">
        <f>IF(AB51="","",VLOOKUP(AB51,'【記載例】シフト記号表（勤務時間帯）'!$C$6:$L$47,10,FALSE))</f>
        <v/>
      </c>
      <c r="AC52" s="915">
        <f>IF(AC51="","",VLOOKUP(AC51,'【記載例】シフト記号表（勤務時間帯）'!$C$6:$L$47,10,FALSE))</f>
        <v>8</v>
      </c>
      <c r="AD52" s="915">
        <f>IF(AD51="","",VLOOKUP(AD51,'【記載例】シフト記号表（勤務時間帯）'!$C$6:$L$47,10,FALSE))</f>
        <v>7.9999999999999982</v>
      </c>
      <c r="AE52" s="915">
        <f>IF(AE51="","",VLOOKUP(AE51,'【記載例】シフト記号表（勤務時間帯）'!$C$6:$L$47,10,FALSE))</f>
        <v>7.9999999999999982</v>
      </c>
      <c r="AF52" s="915">
        <f>IF(AF51="","",VLOOKUP(AF51,'【記載例】シフト記号表（勤務時間帯）'!$C$6:$L$47,10,FALSE))</f>
        <v>7.9999999999999982</v>
      </c>
      <c r="AG52" s="916" t="str">
        <f>IF(AG51="","",VLOOKUP(AG51,'【記載例】シフト記号表（勤務時間帯）'!$C$6:$L$47,10,FALSE))</f>
        <v/>
      </c>
      <c r="AH52" s="914">
        <f>IF(AH51="","",VLOOKUP(AH51,'【記載例】シフト記号表（勤務時間帯）'!$C$6:$L$47,10,FALSE))</f>
        <v>8</v>
      </c>
      <c r="AI52" s="915">
        <f>IF(AI51="","",VLOOKUP(AI51,'【記載例】シフト記号表（勤務時間帯）'!$C$6:$L$47,10,FALSE))</f>
        <v>8</v>
      </c>
      <c r="AJ52" s="915">
        <f>IF(AJ51="","",VLOOKUP(AJ51,'【記載例】シフト記号表（勤務時間帯）'!$C$6:$L$47,10,FALSE))</f>
        <v>7.9999999999999982</v>
      </c>
      <c r="AK52" s="915" t="str">
        <f>IF(AK51="","",VLOOKUP(AK51,'【記載例】シフト記号表（勤務時間帯）'!$C$6:$L$47,10,FALSE))</f>
        <v/>
      </c>
      <c r="AL52" s="915">
        <f>IF(AL51="","",VLOOKUP(AL51,'【記載例】シフト記号表（勤務時間帯）'!$C$6:$L$47,10,FALSE))</f>
        <v>8</v>
      </c>
      <c r="AM52" s="915">
        <f>IF(AM51="","",VLOOKUP(AM51,'【記載例】シフト記号表（勤務時間帯）'!$C$6:$L$47,10,FALSE))</f>
        <v>8</v>
      </c>
      <c r="AN52" s="916" t="str">
        <f>IF(AN51="","",VLOOKUP(AN51,'【記載例】シフト記号表（勤務時間帯）'!$C$6:$L$47,10,FALSE))</f>
        <v/>
      </c>
      <c r="AO52" s="914" t="str">
        <f>IF(AO51="","",VLOOKUP(AO51,'【記載例】シフト記号表（勤務時間帯）'!$C$6:$L$47,10,FALSE))</f>
        <v/>
      </c>
      <c r="AP52" s="915">
        <f>IF(AP51="","",VLOOKUP(AP51,'【記載例】シフト記号表（勤務時間帯）'!$C$6:$L$47,10,FALSE))</f>
        <v>8</v>
      </c>
      <c r="AQ52" s="915">
        <f>IF(AQ51="","",VLOOKUP(AQ51,'【記載例】シフト記号表（勤務時間帯）'!$C$6:$L$47,10,FALSE))</f>
        <v>8</v>
      </c>
      <c r="AR52" s="915">
        <f>IF(AR51="","",VLOOKUP(AR51,'【記載例】シフト記号表（勤務時間帯）'!$C$6:$L$47,10,FALSE))</f>
        <v>7.9999999999999982</v>
      </c>
      <c r="AS52" s="915" t="str">
        <f>IF(AS51="","",VLOOKUP(AS51,'【記載例】シフト記号表（勤務時間帯）'!$C$6:$L$47,10,FALSE))</f>
        <v/>
      </c>
      <c r="AT52" s="915">
        <f>IF(AT51="","",VLOOKUP(AT51,'【記載例】シフト記号表（勤務時間帯）'!$C$6:$L$47,10,FALSE))</f>
        <v>8</v>
      </c>
      <c r="AU52" s="916">
        <f>IF(AU51="","",VLOOKUP(AU51,'【記載例】シフト記号表（勤務時間帯）'!$C$6:$L$47,10,FALSE))</f>
        <v>8</v>
      </c>
      <c r="AV52" s="914">
        <f>IF(AV51="","",VLOOKUP(AV51,'【記載例】シフト記号表（勤務時間帯）'!$C$6:$L$47,10,FALSE))</f>
        <v>8</v>
      </c>
      <c r="AW52" s="915" t="str">
        <f>IF(AW51="","",VLOOKUP(AW51,'【記載例】シフト記号表（勤務時間帯）'!$C$6:$L$47,10,FALSE))</f>
        <v/>
      </c>
      <c r="AX52" s="915">
        <f>IF(AX51="","",VLOOKUP(AX51,'【記載例】シフト記号表（勤務時間帯）'!$C$6:$L$47,10,FALSE))</f>
        <v>8</v>
      </c>
      <c r="AY52" s="915">
        <f>IF(AY51="","",VLOOKUP(AY51,'【記載例】シフト記号表（勤務時間帯）'!$C$6:$L$47,10,FALSE))</f>
        <v>8</v>
      </c>
      <c r="AZ52" s="915">
        <f>IF(AZ51="","",VLOOKUP(AZ51,'【記載例】シフト記号表（勤務時間帯）'!$C$6:$L$47,10,FALSE))</f>
        <v>7.9999999999999982</v>
      </c>
      <c r="BA52" s="915" t="str">
        <f>IF(BA51="","",VLOOKUP(BA51,'【記載例】シフト記号表（勤務時間帯）'!$C$6:$L$47,10,FALSE))</f>
        <v/>
      </c>
      <c r="BB52" s="916">
        <f>IF(BB51="","",VLOOKUP(BB51,'【記載例】シフト記号表（勤務時間帯）'!$C$6:$L$47,10,FALSE))</f>
        <v>8</v>
      </c>
      <c r="BC52" s="914" t="str">
        <f>IF(BC51="","",VLOOKUP(BC51,'【記載例】シフト記号表（勤務時間帯）'!$C$6:$L$47,10,FALSE))</f>
        <v/>
      </c>
      <c r="BD52" s="915" t="str">
        <f>IF(BD51="","",VLOOKUP(BD51,'【記載例】シフト記号表（勤務時間帯）'!$C$6:$L$47,10,FALSE))</f>
        <v/>
      </c>
      <c r="BE52" s="915" t="str">
        <f>IF(BE51="","",VLOOKUP(BE51,'【記載例】シフト記号表（勤務時間帯）'!$C$6:$L$47,10,FALSE))</f>
        <v/>
      </c>
      <c r="BF52" s="2183">
        <f>IF($BI$3="４週",SUM(AA52:BB52),IF($BI$3="暦月",SUM(AA52:BE52),""))</f>
        <v>160</v>
      </c>
      <c r="BG52" s="2184"/>
      <c r="BH52" s="2185">
        <f>IF($BI$3="４週",BF52/4,IF($BI$3="暦月",(BF52/($BI$8/7)),""))</f>
        <v>40</v>
      </c>
      <c r="BI52" s="2184"/>
      <c r="BJ52" s="2180"/>
      <c r="BK52" s="2181"/>
      <c r="BL52" s="2181"/>
      <c r="BM52" s="2181"/>
      <c r="BN52" s="2182"/>
    </row>
    <row r="53" spans="2:66" ht="20.25" customHeight="1">
      <c r="B53" s="2111">
        <f>B51+1</f>
        <v>19</v>
      </c>
      <c r="C53" s="2113"/>
      <c r="D53" s="2115" t="s">
        <v>1574</v>
      </c>
      <c r="E53" s="2081"/>
      <c r="F53" s="2116"/>
      <c r="G53" s="2118" t="s">
        <v>1567</v>
      </c>
      <c r="H53" s="2119"/>
      <c r="I53" s="917"/>
      <c r="J53" s="918"/>
      <c r="K53" s="917"/>
      <c r="L53" s="918"/>
      <c r="M53" s="2122" t="s">
        <v>1558</v>
      </c>
      <c r="N53" s="2123"/>
      <c r="O53" s="2171" t="s">
        <v>1538</v>
      </c>
      <c r="P53" s="2172"/>
      <c r="Q53" s="2172"/>
      <c r="R53" s="2119"/>
      <c r="S53" s="2141" t="s">
        <v>1580</v>
      </c>
      <c r="T53" s="2142"/>
      <c r="U53" s="2142"/>
      <c r="V53" s="2142"/>
      <c r="W53" s="2143"/>
      <c r="X53" s="919" t="s">
        <v>1540</v>
      </c>
      <c r="Y53" s="920"/>
      <c r="Z53" s="921"/>
      <c r="AA53" s="922" t="s">
        <v>1566</v>
      </c>
      <c r="AB53" s="923"/>
      <c r="AC53" s="923"/>
      <c r="AD53" s="923" t="s">
        <v>1566</v>
      </c>
      <c r="AE53" s="923"/>
      <c r="AF53" s="923" t="s">
        <v>1566</v>
      </c>
      <c r="AG53" s="924" t="s">
        <v>1566</v>
      </c>
      <c r="AH53" s="922"/>
      <c r="AI53" s="923" t="s">
        <v>1566</v>
      </c>
      <c r="AJ53" s="923"/>
      <c r="AK53" s="923"/>
      <c r="AL53" s="923" t="s">
        <v>1566</v>
      </c>
      <c r="AM53" s="923" t="s">
        <v>1565</v>
      </c>
      <c r="AN53" s="924" t="s">
        <v>1565</v>
      </c>
      <c r="AO53" s="922" t="s">
        <v>1566</v>
      </c>
      <c r="AP53" s="923"/>
      <c r="AQ53" s="923" t="s">
        <v>1566</v>
      </c>
      <c r="AR53" s="923"/>
      <c r="AS53" s="923" t="s">
        <v>1566</v>
      </c>
      <c r="AT53" s="923"/>
      <c r="AU53" s="924" t="s">
        <v>1565</v>
      </c>
      <c r="AV53" s="922" t="s">
        <v>1565</v>
      </c>
      <c r="AW53" s="923" t="s">
        <v>1566</v>
      </c>
      <c r="AX53" s="923"/>
      <c r="AY53" s="923" t="s">
        <v>1566</v>
      </c>
      <c r="AZ53" s="923"/>
      <c r="BA53" s="923" t="s">
        <v>1565</v>
      </c>
      <c r="BB53" s="924"/>
      <c r="BC53" s="922"/>
      <c r="BD53" s="923"/>
      <c r="BE53" s="925"/>
      <c r="BF53" s="2173"/>
      <c r="BG53" s="2174"/>
      <c r="BH53" s="2175"/>
      <c r="BI53" s="2176"/>
      <c r="BJ53" s="2177"/>
      <c r="BK53" s="2178"/>
      <c r="BL53" s="2178"/>
      <c r="BM53" s="2178"/>
      <c r="BN53" s="2179"/>
    </row>
    <row r="54" spans="2:66" ht="20.25" customHeight="1">
      <c r="B54" s="2112"/>
      <c r="C54" s="2114"/>
      <c r="D54" s="2117"/>
      <c r="E54" s="2081"/>
      <c r="F54" s="2116"/>
      <c r="G54" s="2120"/>
      <c r="H54" s="2121"/>
      <c r="I54" s="909"/>
      <c r="J54" s="910" t="str">
        <f>G53</f>
        <v>介護職員</v>
      </c>
      <c r="K54" s="909"/>
      <c r="L54" s="910" t="str">
        <f>M53</f>
        <v>C</v>
      </c>
      <c r="M54" s="2124"/>
      <c r="N54" s="2125"/>
      <c r="O54" s="2136"/>
      <c r="P54" s="2137"/>
      <c r="Q54" s="2137"/>
      <c r="R54" s="2121"/>
      <c r="S54" s="2141"/>
      <c r="T54" s="2142"/>
      <c r="U54" s="2142"/>
      <c r="V54" s="2142"/>
      <c r="W54" s="2143"/>
      <c r="X54" s="926" t="s">
        <v>1543</v>
      </c>
      <c r="Y54" s="912"/>
      <c r="Z54" s="913"/>
      <c r="AA54" s="914">
        <f>IF(AA53="","",VLOOKUP(AA53,'【記載例】シフト記号表（勤務時間帯）'!$C$6:$L$47,10,FALSE))</f>
        <v>8</v>
      </c>
      <c r="AB54" s="915" t="str">
        <f>IF(AB53="","",VLOOKUP(AB53,'【記載例】シフト記号表（勤務時間帯）'!$C$6:$L$47,10,FALSE))</f>
        <v/>
      </c>
      <c r="AC54" s="915" t="str">
        <f>IF(AC53="","",VLOOKUP(AC53,'【記載例】シフト記号表（勤務時間帯）'!$C$6:$L$47,10,FALSE))</f>
        <v/>
      </c>
      <c r="AD54" s="915">
        <f>IF(AD53="","",VLOOKUP(AD53,'【記載例】シフト記号表（勤務時間帯）'!$C$6:$L$47,10,FALSE))</f>
        <v>8</v>
      </c>
      <c r="AE54" s="915" t="str">
        <f>IF(AE53="","",VLOOKUP(AE53,'【記載例】シフト記号表（勤務時間帯）'!$C$6:$L$47,10,FALSE))</f>
        <v/>
      </c>
      <c r="AF54" s="915">
        <f>IF(AF53="","",VLOOKUP(AF53,'【記載例】シフト記号表（勤務時間帯）'!$C$6:$L$47,10,FALSE))</f>
        <v>8</v>
      </c>
      <c r="AG54" s="916">
        <f>IF(AG53="","",VLOOKUP(AG53,'【記載例】シフト記号表（勤務時間帯）'!$C$6:$L$47,10,FALSE))</f>
        <v>8</v>
      </c>
      <c r="AH54" s="914" t="str">
        <f>IF(AH53="","",VLOOKUP(AH53,'【記載例】シフト記号表（勤務時間帯）'!$C$6:$L$47,10,FALSE))</f>
        <v/>
      </c>
      <c r="AI54" s="915">
        <f>IF(AI53="","",VLOOKUP(AI53,'【記載例】シフト記号表（勤務時間帯）'!$C$6:$L$47,10,FALSE))</f>
        <v>8</v>
      </c>
      <c r="AJ54" s="915" t="str">
        <f>IF(AJ53="","",VLOOKUP(AJ53,'【記載例】シフト記号表（勤務時間帯）'!$C$6:$L$47,10,FALSE))</f>
        <v/>
      </c>
      <c r="AK54" s="915" t="str">
        <f>IF(AK53="","",VLOOKUP(AK53,'【記載例】シフト記号表（勤務時間帯）'!$C$6:$L$47,10,FALSE))</f>
        <v/>
      </c>
      <c r="AL54" s="915">
        <f>IF(AL53="","",VLOOKUP(AL53,'【記載例】シフト記号表（勤務時間帯）'!$C$6:$L$47,10,FALSE))</f>
        <v>8</v>
      </c>
      <c r="AM54" s="915">
        <f>IF(AM53="","",VLOOKUP(AM53,'【記載例】シフト記号表（勤務時間帯）'!$C$6:$L$47,10,FALSE))</f>
        <v>7.9999999999999982</v>
      </c>
      <c r="AN54" s="916">
        <f>IF(AN53="","",VLOOKUP(AN53,'【記載例】シフト記号表（勤務時間帯）'!$C$6:$L$47,10,FALSE))</f>
        <v>7.9999999999999982</v>
      </c>
      <c r="AO54" s="914">
        <f>IF(AO53="","",VLOOKUP(AO53,'【記載例】シフト記号表（勤務時間帯）'!$C$6:$L$47,10,FALSE))</f>
        <v>8</v>
      </c>
      <c r="AP54" s="915" t="str">
        <f>IF(AP53="","",VLOOKUP(AP53,'【記載例】シフト記号表（勤務時間帯）'!$C$6:$L$47,10,FALSE))</f>
        <v/>
      </c>
      <c r="AQ54" s="915">
        <f>IF(AQ53="","",VLOOKUP(AQ53,'【記載例】シフト記号表（勤務時間帯）'!$C$6:$L$47,10,FALSE))</f>
        <v>8</v>
      </c>
      <c r="AR54" s="915" t="str">
        <f>IF(AR53="","",VLOOKUP(AR53,'【記載例】シフト記号表（勤務時間帯）'!$C$6:$L$47,10,FALSE))</f>
        <v/>
      </c>
      <c r="AS54" s="915">
        <f>IF(AS53="","",VLOOKUP(AS53,'【記載例】シフト記号表（勤務時間帯）'!$C$6:$L$47,10,FALSE))</f>
        <v>8</v>
      </c>
      <c r="AT54" s="915" t="str">
        <f>IF(AT53="","",VLOOKUP(AT53,'【記載例】シフト記号表（勤務時間帯）'!$C$6:$L$47,10,FALSE))</f>
        <v/>
      </c>
      <c r="AU54" s="916">
        <f>IF(AU53="","",VLOOKUP(AU53,'【記載例】シフト記号表（勤務時間帯）'!$C$6:$L$47,10,FALSE))</f>
        <v>7.9999999999999982</v>
      </c>
      <c r="AV54" s="914">
        <f>IF(AV53="","",VLOOKUP(AV53,'【記載例】シフト記号表（勤務時間帯）'!$C$6:$L$47,10,FALSE))</f>
        <v>7.9999999999999982</v>
      </c>
      <c r="AW54" s="915">
        <f>IF(AW53="","",VLOOKUP(AW53,'【記載例】シフト記号表（勤務時間帯）'!$C$6:$L$47,10,FALSE))</f>
        <v>8</v>
      </c>
      <c r="AX54" s="915" t="str">
        <f>IF(AX53="","",VLOOKUP(AX53,'【記載例】シフト記号表（勤務時間帯）'!$C$6:$L$47,10,FALSE))</f>
        <v/>
      </c>
      <c r="AY54" s="915">
        <f>IF(AY53="","",VLOOKUP(AY53,'【記載例】シフト記号表（勤務時間帯）'!$C$6:$L$47,10,FALSE))</f>
        <v>8</v>
      </c>
      <c r="AZ54" s="915" t="str">
        <f>IF(AZ53="","",VLOOKUP(AZ53,'【記載例】シフト記号表（勤務時間帯）'!$C$6:$L$47,10,FALSE))</f>
        <v/>
      </c>
      <c r="BA54" s="915">
        <f>IF(BA53="","",VLOOKUP(BA53,'【記載例】シフト記号表（勤務時間帯）'!$C$6:$L$47,10,FALSE))</f>
        <v>7.9999999999999982</v>
      </c>
      <c r="BB54" s="916" t="str">
        <f>IF(BB53="","",VLOOKUP(BB53,'【記載例】シフト記号表（勤務時間帯）'!$C$6:$L$47,10,FALSE))</f>
        <v/>
      </c>
      <c r="BC54" s="914" t="str">
        <f>IF(BC53="","",VLOOKUP(BC53,'【記載例】シフト記号表（勤務時間帯）'!$C$6:$L$47,10,FALSE))</f>
        <v/>
      </c>
      <c r="BD54" s="915" t="str">
        <f>IF(BD53="","",VLOOKUP(BD53,'【記載例】シフト記号表（勤務時間帯）'!$C$6:$L$47,10,FALSE))</f>
        <v/>
      </c>
      <c r="BE54" s="915" t="str">
        <f>IF(BE53="","",VLOOKUP(BE53,'【記載例】シフト記号表（勤務時間帯）'!$C$6:$L$47,10,FALSE))</f>
        <v/>
      </c>
      <c r="BF54" s="2183">
        <f>IF($BI$3="４週",SUM(AA54:BB54),IF($BI$3="暦月",SUM(AA54:BE54),""))</f>
        <v>128</v>
      </c>
      <c r="BG54" s="2184"/>
      <c r="BH54" s="2185">
        <f>IF($BI$3="４週",BF54/4,IF($BI$3="暦月",(BF54/($BI$8/7)),""))</f>
        <v>32</v>
      </c>
      <c r="BI54" s="2184"/>
      <c r="BJ54" s="2180"/>
      <c r="BK54" s="2181"/>
      <c r="BL54" s="2181"/>
      <c r="BM54" s="2181"/>
      <c r="BN54" s="2182"/>
    </row>
    <row r="55" spans="2:66" ht="20.25" customHeight="1">
      <c r="B55" s="2111">
        <f>B53+1</f>
        <v>20</v>
      </c>
      <c r="C55" s="2113" t="s">
        <v>1560</v>
      </c>
      <c r="D55" s="2115" t="s">
        <v>1581</v>
      </c>
      <c r="E55" s="2081"/>
      <c r="F55" s="2116"/>
      <c r="G55" s="2118" t="s">
        <v>1554</v>
      </c>
      <c r="H55" s="2119"/>
      <c r="I55" s="917"/>
      <c r="J55" s="918"/>
      <c r="K55" s="917"/>
      <c r="L55" s="918"/>
      <c r="M55" s="2122" t="s">
        <v>1537</v>
      </c>
      <c r="N55" s="2123"/>
      <c r="O55" s="2171" t="s">
        <v>1555</v>
      </c>
      <c r="P55" s="2172"/>
      <c r="Q55" s="2172"/>
      <c r="R55" s="2119"/>
      <c r="S55" s="2141" t="s">
        <v>1582</v>
      </c>
      <c r="T55" s="2142"/>
      <c r="U55" s="2142"/>
      <c r="V55" s="2142"/>
      <c r="W55" s="2143"/>
      <c r="X55" s="919" t="s">
        <v>1540</v>
      </c>
      <c r="Y55" s="920"/>
      <c r="Z55" s="921"/>
      <c r="AA55" s="922" t="s">
        <v>1563</v>
      </c>
      <c r="AB55" s="923" t="s">
        <v>1564</v>
      </c>
      <c r="AC55" s="923" t="s">
        <v>1565</v>
      </c>
      <c r="AD55" s="923" t="s">
        <v>1565</v>
      </c>
      <c r="AE55" s="923"/>
      <c r="AF55" s="923" t="s">
        <v>1566</v>
      </c>
      <c r="AG55" s="924"/>
      <c r="AH55" s="922"/>
      <c r="AI55" s="923" t="s">
        <v>1563</v>
      </c>
      <c r="AJ55" s="923" t="s">
        <v>1564</v>
      </c>
      <c r="AK55" s="923" t="s">
        <v>1565</v>
      </c>
      <c r="AL55" s="923" t="s">
        <v>1565</v>
      </c>
      <c r="AM55" s="923"/>
      <c r="AN55" s="924" t="s">
        <v>1566</v>
      </c>
      <c r="AO55" s="922" t="s">
        <v>1566</v>
      </c>
      <c r="AP55" s="923"/>
      <c r="AQ55" s="923" t="s">
        <v>1563</v>
      </c>
      <c r="AR55" s="923" t="s">
        <v>1564</v>
      </c>
      <c r="AS55" s="923" t="s">
        <v>1565</v>
      </c>
      <c r="AT55" s="923" t="s">
        <v>1565</v>
      </c>
      <c r="AU55" s="924"/>
      <c r="AV55" s="922" t="s">
        <v>1566</v>
      </c>
      <c r="AW55" s="923"/>
      <c r="AX55" s="923"/>
      <c r="AY55" s="923" t="s">
        <v>1563</v>
      </c>
      <c r="AZ55" s="923" t="s">
        <v>1564</v>
      </c>
      <c r="BA55" s="923" t="s">
        <v>1565</v>
      </c>
      <c r="BB55" s="924" t="s">
        <v>1565</v>
      </c>
      <c r="BC55" s="922"/>
      <c r="BD55" s="923"/>
      <c r="BE55" s="925"/>
      <c r="BF55" s="2173"/>
      <c r="BG55" s="2174"/>
      <c r="BH55" s="2175"/>
      <c r="BI55" s="2176"/>
      <c r="BJ55" s="2177"/>
      <c r="BK55" s="2178"/>
      <c r="BL55" s="2178"/>
      <c r="BM55" s="2178"/>
      <c r="BN55" s="2179"/>
    </row>
    <row r="56" spans="2:66" ht="20.25" customHeight="1">
      <c r="B56" s="2112"/>
      <c r="C56" s="2114"/>
      <c r="D56" s="2117"/>
      <c r="E56" s="2081"/>
      <c r="F56" s="2116"/>
      <c r="G56" s="2120"/>
      <c r="H56" s="2121"/>
      <c r="I56" s="909"/>
      <c r="J56" s="910" t="str">
        <f>G55</f>
        <v>看護職員</v>
      </c>
      <c r="K56" s="909"/>
      <c r="L56" s="910" t="str">
        <f>M55</f>
        <v>A</v>
      </c>
      <c r="M56" s="2124"/>
      <c r="N56" s="2125"/>
      <c r="O56" s="2136"/>
      <c r="P56" s="2137"/>
      <c r="Q56" s="2137"/>
      <c r="R56" s="2121"/>
      <c r="S56" s="2141"/>
      <c r="T56" s="2142"/>
      <c r="U56" s="2142"/>
      <c r="V56" s="2142"/>
      <c r="W56" s="2143"/>
      <c r="X56" s="926" t="s">
        <v>1543</v>
      </c>
      <c r="Y56" s="927"/>
      <c r="Z56" s="928"/>
      <c r="AA56" s="914">
        <f>IF(AA55="","",VLOOKUP(AA55,'【記載例】シフト記号表（勤務時間帯）'!$C$6:$L$47,10,FALSE))</f>
        <v>8</v>
      </c>
      <c r="AB56" s="915">
        <f>IF(AB55="","",VLOOKUP(AB55,'【記載例】シフト記号表（勤務時間帯）'!$C$6:$L$47,10,FALSE))</f>
        <v>8</v>
      </c>
      <c r="AC56" s="915">
        <f>IF(AC55="","",VLOOKUP(AC55,'【記載例】シフト記号表（勤務時間帯）'!$C$6:$L$47,10,FALSE))</f>
        <v>7.9999999999999982</v>
      </c>
      <c r="AD56" s="915">
        <f>IF(AD55="","",VLOOKUP(AD55,'【記載例】シフト記号表（勤務時間帯）'!$C$6:$L$47,10,FALSE))</f>
        <v>7.9999999999999982</v>
      </c>
      <c r="AE56" s="915" t="str">
        <f>IF(AE55="","",VLOOKUP(AE55,'【記載例】シフト記号表（勤務時間帯）'!$C$6:$L$47,10,FALSE))</f>
        <v/>
      </c>
      <c r="AF56" s="915">
        <f>IF(AF55="","",VLOOKUP(AF55,'【記載例】シフト記号表（勤務時間帯）'!$C$6:$L$47,10,FALSE))</f>
        <v>8</v>
      </c>
      <c r="AG56" s="916" t="str">
        <f>IF(AG55="","",VLOOKUP(AG55,'【記載例】シフト記号表（勤務時間帯）'!$C$6:$L$47,10,FALSE))</f>
        <v/>
      </c>
      <c r="AH56" s="914" t="str">
        <f>IF(AH55="","",VLOOKUP(AH55,'【記載例】シフト記号表（勤務時間帯）'!$C$6:$L$47,10,FALSE))</f>
        <v/>
      </c>
      <c r="AI56" s="915">
        <f>IF(AI55="","",VLOOKUP(AI55,'【記載例】シフト記号表（勤務時間帯）'!$C$6:$L$47,10,FALSE))</f>
        <v>8</v>
      </c>
      <c r="AJ56" s="915">
        <f>IF(AJ55="","",VLOOKUP(AJ55,'【記載例】シフト記号表（勤務時間帯）'!$C$6:$L$47,10,FALSE))</f>
        <v>8</v>
      </c>
      <c r="AK56" s="915">
        <f>IF(AK55="","",VLOOKUP(AK55,'【記載例】シフト記号表（勤務時間帯）'!$C$6:$L$47,10,FALSE))</f>
        <v>7.9999999999999982</v>
      </c>
      <c r="AL56" s="915">
        <f>IF(AL55="","",VLOOKUP(AL55,'【記載例】シフト記号表（勤務時間帯）'!$C$6:$L$47,10,FALSE))</f>
        <v>7.9999999999999982</v>
      </c>
      <c r="AM56" s="915" t="str">
        <f>IF(AM55="","",VLOOKUP(AM55,'【記載例】シフト記号表（勤務時間帯）'!$C$6:$L$47,10,FALSE))</f>
        <v/>
      </c>
      <c r="AN56" s="916">
        <f>IF(AN55="","",VLOOKUP(AN55,'【記載例】シフト記号表（勤務時間帯）'!$C$6:$L$47,10,FALSE))</f>
        <v>8</v>
      </c>
      <c r="AO56" s="914">
        <f>IF(AO55="","",VLOOKUP(AO55,'【記載例】シフト記号表（勤務時間帯）'!$C$6:$L$47,10,FALSE))</f>
        <v>8</v>
      </c>
      <c r="AP56" s="915" t="str">
        <f>IF(AP55="","",VLOOKUP(AP55,'【記載例】シフト記号表（勤務時間帯）'!$C$6:$L$47,10,FALSE))</f>
        <v/>
      </c>
      <c r="AQ56" s="915">
        <f>IF(AQ55="","",VLOOKUP(AQ55,'【記載例】シフト記号表（勤務時間帯）'!$C$6:$L$47,10,FALSE))</f>
        <v>8</v>
      </c>
      <c r="AR56" s="915">
        <f>IF(AR55="","",VLOOKUP(AR55,'【記載例】シフト記号表（勤務時間帯）'!$C$6:$L$47,10,FALSE))</f>
        <v>8</v>
      </c>
      <c r="AS56" s="915">
        <f>IF(AS55="","",VLOOKUP(AS55,'【記載例】シフト記号表（勤務時間帯）'!$C$6:$L$47,10,FALSE))</f>
        <v>7.9999999999999982</v>
      </c>
      <c r="AT56" s="915">
        <f>IF(AT55="","",VLOOKUP(AT55,'【記載例】シフト記号表（勤務時間帯）'!$C$6:$L$47,10,FALSE))</f>
        <v>7.9999999999999982</v>
      </c>
      <c r="AU56" s="916" t="str">
        <f>IF(AU55="","",VLOOKUP(AU55,'【記載例】シフト記号表（勤務時間帯）'!$C$6:$L$47,10,FALSE))</f>
        <v/>
      </c>
      <c r="AV56" s="914">
        <f>IF(AV55="","",VLOOKUP(AV55,'【記載例】シフト記号表（勤務時間帯）'!$C$6:$L$47,10,FALSE))</f>
        <v>8</v>
      </c>
      <c r="AW56" s="915" t="str">
        <f>IF(AW55="","",VLOOKUP(AW55,'【記載例】シフト記号表（勤務時間帯）'!$C$6:$L$47,10,FALSE))</f>
        <v/>
      </c>
      <c r="AX56" s="915" t="str">
        <f>IF(AX55="","",VLOOKUP(AX55,'【記載例】シフト記号表（勤務時間帯）'!$C$6:$L$47,10,FALSE))</f>
        <v/>
      </c>
      <c r="AY56" s="915">
        <f>IF(AY55="","",VLOOKUP(AY55,'【記載例】シフト記号表（勤務時間帯）'!$C$6:$L$47,10,FALSE))</f>
        <v>8</v>
      </c>
      <c r="AZ56" s="915">
        <f>IF(AZ55="","",VLOOKUP(AZ55,'【記載例】シフト記号表（勤務時間帯）'!$C$6:$L$47,10,FALSE))</f>
        <v>8</v>
      </c>
      <c r="BA56" s="915">
        <f>IF(BA55="","",VLOOKUP(BA55,'【記載例】シフト記号表（勤務時間帯）'!$C$6:$L$47,10,FALSE))</f>
        <v>7.9999999999999982</v>
      </c>
      <c r="BB56" s="916">
        <f>IF(BB55="","",VLOOKUP(BB55,'【記載例】シフト記号表（勤務時間帯）'!$C$6:$L$47,10,FALSE))</f>
        <v>7.9999999999999982</v>
      </c>
      <c r="BC56" s="914" t="str">
        <f>IF(BC55="","",VLOOKUP(BC55,'【記載例】シフト記号表（勤務時間帯）'!$C$6:$L$47,10,FALSE))</f>
        <v/>
      </c>
      <c r="BD56" s="915" t="str">
        <f>IF(BD55="","",VLOOKUP(BD55,'【記載例】シフト記号表（勤務時間帯）'!$C$6:$L$47,10,FALSE))</f>
        <v/>
      </c>
      <c r="BE56" s="915" t="str">
        <f>IF(BE55="","",VLOOKUP(BE55,'【記載例】シフト記号表（勤務時間帯）'!$C$6:$L$47,10,FALSE))</f>
        <v/>
      </c>
      <c r="BF56" s="2183">
        <f>IF($BI$3="４週",SUM(AA56:BB56),IF($BI$3="暦月",SUM(AA56:BE56),""))</f>
        <v>160</v>
      </c>
      <c r="BG56" s="2184"/>
      <c r="BH56" s="2185">
        <f>IF($BI$3="４週",BF56/4,IF($BI$3="暦月",(BF56/($BI$8/7)),""))</f>
        <v>40</v>
      </c>
      <c r="BI56" s="2184"/>
      <c r="BJ56" s="2180"/>
      <c r="BK56" s="2181"/>
      <c r="BL56" s="2181"/>
      <c r="BM56" s="2181"/>
      <c r="BN56" s="2182"/>
    </row>
    <row r="57" spans="2:66" ht="20.25" customHeight="1">
      <c r="B57" s="2111">
        <f>B55+1</f>
        <v>21</v>
      </c>
      <c r="C57" s="2113"/>
      <c r="D57" s="2115" t="s">
        <v>1581</v>
      </c>
      <c r="E57" s="2081"/>
      <c r="F57" s="2116"/>
      <c r="G57" s="2118" t="s">
        <v>1567</v>
      </c>
      <c r="H57" s="2119"/>
      <c r="I57" s="909"/>
      <c r="J57" s="910"/>
      <c r="K57" s="909"/>
      <c r="L57" s="910"/>
      <c r="M57" s="2122" t="s">
        <v>1537</v>
      </c>
      <c r="N57" s="2123"/>
      <c r="O57" s="2171" t="s">
        <v>1568</v>
      </c>
      <c r="P57" s="2172"/>
      <c r="Q57" s="2172"/>
      <c r="R57" s="2119"/>
      <c r="S57" s="2141" t="s">
        <v>1583</v>
      </c>
      <c r="T57" s="2142"/>
      <c r="U57" s="2142"/>
      <c r="V57" s="2142"/>
      <c r="W57" s="2143"/>
      <c r="X57" s="929" t="s">
        <v>1540</v>
      </c>
      <c r="Y57" s="930"/>
      <c r="Z57" s="931"/>
      <c r="AA57" s="922"/>
      <c r="AB57" s="923" t="s">
        <v>1563</v>
      </c>
      <c r="AC57" s="923" t="s">
        <v>1564</v>
      </c>
      <c r="AD57" s="923" t="s">
        <v>1566</v>
      </c>
      <c r="AE57" s="923" t="s">
        <v>1565</v>
      </c>
      <c r="AF57" s="923"/>
      <c r="AG57" s="924" t="s">
        <v>1566</v>
      </c>
      <c r="AH57" s="922" t="s">
        <v>1566</v>
      </c>
      <c r="AI57" s="923"/>
      <c r="AJ57" s="923" t="s">
        <v>1563</v>
      </c>
      <c r="AK57" s="923" t="s">
        <v>1564</v>
      </c>
      <c r="AL57" s="923" t="s">
        <v>1566</v>
      </c>
      <c r="AM57" s="923" t="s">
        <v>1565</v>
      </c>
      <c r="AN57" s="924"/>
      <c r="AO57" s="922" t="s">
        <v>1566</v>
      </c>
      <c r="AP57" s="923" t="s">
        <v>1565</v>
      </c>
      <c r="AQ57" s="923"/>
      <c r="AR57" s="923" t="s">
        <v>1563</v>
      </c>
      <c r="AS57" s="923" t="s">
        <v>1564</v>
      </c>
      <c r="AT57" s="923" t="s">
        <v>1566</v>
      </c>
      <c r="AU57" s="924"/>
      <c r="AV57" s="922"/>
      <c r="AW57" s="923" t="s">
        <v>1566</v>
      </c>
      <c r="AX57" s="923" t="s">
        <v>1565</v>
      </c>
      <c r="AY57" s="923"/>
      <c r="AZ57" s="923" t="s">
        <v>1563</v>
      </c>
      <c r="BA57" s="923" t="s">
        <v>1564</v>
      </c>
      <c r="BB57" s="924" t="s">
        <v>1566</v>
      </c>
      <c r="BC57" s="922"/>
      <c r="BD57" s="923"/>
      <c r="BE57" s="925"/>
      <c r="BF57" s="2173"/>
      <c r="BG57" s="2174"/>
      <c r="BH57" s="2175"/>
      <c r="BI57" s="2176"/>
      <c r="BJ57" s="2177"/>
      <c r="BK57" s="2178"/>
      <c r="BL57" s="2178"/>
      <c r="BM57" s="2178"/>
      <c r="BN57" s="2179"/>
    </row>
    <row r="58" spans="2:66" ht="20.25" customHeight="1">
      <c r="B58" s="2112"/>
      <c r="C58" s="2114"/>
      <c r="D58" s="2117"/>
      <c r="E58" s="2081"/>
      <c r="F58" s="2116"/>
      <c r="G58" s="2120"/>
      <c r="H58" s="2121"/>
      <c r="I58" s="909"/>
      <c r="J58" s="910" t="str">
        <f>G57</f>
        <v>介護職員</v>
      </c>
      <c r="K58" s="909"/>
      <c r="L58" s="910" t="str">
        <f>M57</f>
        <v>A</v>
      </c>
      <c r="M58" s="2124"/>
      <c r="N58" s="2125"/>
      <c r="O58" s="2136"/>
      <c r="P58" s="2137"/>
      <c r="Q58" s="2137"/>
      <c r="R58" s="2121"/>
      <c r="S58" s="2141"/>
      <c r="T58" s="2142"/>
      <c r="U58" s="2142"/>
      <c r="V58" s="2142"/>
      <c r="W58" s="2143"/>
      <c r="X58" s="926" t="s">
        <v>1543</v>
      </c>
      <c r="Y58" s="927"/>
      <c r="Z58" s="928"/>
      <c r="AA58" s="914" t="str">
        <f>IF(AA57="","",VLOOKUP(AA57,'【記載例】シフト記号表（勤務時間帯）'!$C$6:$L$47,10,FALSE))</f>
        <v/>
      </c>
      <c r="AB58" s="915">
        <f>IF(AB57="","",VLOOKUP(AB57,'【記載例】シフト記号表（勤務時間帯）'!$C$6:$L$47,10,FALSE))</f>
        <v>8</v>
      </c>
      <c r="AC58" s="915">
        <f>IF(AC57="","",VLOOKUP(AC57,'【記載例】シフト記号表（勤務時間帯）'!$C$6:$L$47,10,FALSE))</f>
        <v>8</v>
      </c>
      <c r="AD58" s="915">
        <f>IF(AD57="","",VLOOKUP(AD57,'【記載例】シフト記号表（勤務時間帯）'!$C$6:$L$47,10,FALSE))</f>
        <v>8</v>
      </c>
      <c r="AE58" s="915">
        <f>IF(AE57="","",VLOOKUP(AE57,'【記載例】シフト記号表（勤務時間帯）'!$C$6:$L$47,10,FALSE))</f>
        <v>7.9999999999999982</v>
      </c>
      <c r="AF58" s="915" t="str">
        <f>IF(AF57="","",VLOOKUP(AF57,'【記載例】シフト記号表（勤務時間帯）'!$C$6:$L$47,10,FALSE))</f>
        <v/>
      </c>
      <c r="AG58" s="916">
        <f>IF(AG57="","",VLOOKUP(AG57,'【記載例】シフト記号表（勤務時間帯）'!$C$6:$L$47,10,FALSE))</f>
        <v>8</v>
      </c>
      <c r="AH58" s="914">
        <f>IF(AH57="","",VLOOKUP(AH57,'【記載例】シフト記号表（勤務時間帯）'!$C$6:$L$47,10,FALSE))</f>
        <v>8</v>
      </c>
      <c r="AI58" s="915" t="str">
        <f>IF(AI57="","",VLOOKUP(AI57,'【記載例】シフト記号表（勤務時間帯）'!$C$6:$L$47,10,FALSE))</f>
        <v/>
      </c>
      <c r="AJ58" s="915">
        <f>IF(AJ57="","",VLOOKUP(AJ57,'【記載例】シフト記号表（勤務時間帯）'!$C$6:$L$47,10,FALSE))</f>
        <v>8</v>
      </c>
      <c r="AK58" s="915">
        <f>IF(AK57="","",VLOOKUP(AK57,'【記載例】シフト記号表（勤務時間帯）'!$C$6:$L$47,10,FALSE))</f>
        <v>8</v>
      </c>
      <c r="AL58" s="915">
        <f>IF(AL57="","",VLOOKUP(AL57,'【記載例】シフト記号表（勤務時間帯）'!$C$6:$L$47,10,FALSE))</f>
        <v>8</v>
      </c>
      <c r="AM58" s="915">
        <f>IF(AM57="","",VLOOKUP(AM57,'【記載例】シフト記号表（勤務時間帯）'!$C$6:$L$47,10,FALSE))</f>
        <v>7.9999999999999982</v>
      </c>
      <c r="AN58" s="916" t="str">
        <f>IF(AN57="","",VLOOKUP(AN57,'【記載例】シフト記号表（勤務時間帯）'!$C$6:$L$47,10,FALSE))</f>
        <v/>
      </c>
      <c r="AO58" s="914">
        <f>IF(AO57="","",VLOOKUP(AO57,'【記載例】シフト記号表（勤務時間帯）'!$C$6:$L$47,10,FALSE))</f>
        <v>8</v>
      </c>
      <c r="AP58" s="915">
        <f>IF(AP57="","",VLOOKUP(AP57,'【記載例】シフト記号表（勤務時間帯）'!$C$6:$L$47,10,FALSE))</f>
        <v>7.9999999999999982</v>
      </c>
      <c r="AQ58" s="915" t="str">
        <f>IF(AQ57="","",VLOOKUP(AQ57,'【記載例】シフト記号表（勤務時間帯）'!$C$6:$L$47,10,FALSE))</f>
        <v/>
      </c>
      <c r="AR58" s="915">
        <f>IF(AR57="","",VLOOKUP(AR57,'【記載例】シフト記号表（勤務時間帯）'!$C$6:$L$47,10,FALSE))</f>
        <v>8</v>
      </c>
      <c r="AS58" s="915">
        <f>IF(AS57="","",VLOOKUP(AS57,'【記載例】シフト記号表（勤務時間帯）'!$C$6:$L$47,10,FALSE))</f>
        <v>8</v>
      </c>
      <c r="AT58" s="915">
        <f>IF(AT57="","",VLOOKUP(AT57,'【記載例】シフト記号表（勤務時間帯）'!$C$6:$L$47,10,FALSE))</f>
        <v>8</v>
      </c>
      <c r="AU58" s="916" t="str">
        <f>IF(AU57="","",VLOOKUP(AU57,'【記載例】シフト記号表（勤務時間帯）'!$C$6:$L$47,10,FALSE))</f>
        <v/>
      </c>
      <c r="AV58" s="914" t="str">
        <f>IF(AV57="","",VLOOKUP(AV57,'【記載例】シフト記号表（勤務時間帯）'!$C$6:$L$47,10,FALSE))</f>
        <v/>
      </c>
      <c r="AW58" s="915">
        <f>IF(AW57="","",VLOOKUP(AW57,'【記載例】シフト記号表（勤務時間帯）'!$C$6:$L$47,10,FALSE))</f>
        <v>8</v>
      </c>
      <c r="AX58" s="915">
        <f>IF(AX57="","",VLOOKUP(AX57,'【記載例】シフト記号表（勤務時間帯）'!$C$6:$L$47,10,FALSE))</f>
        <v>7.9999999999999982</v>
      </c>
      <c r="AY58" s="915" t="str">
        <f>IF(AY57="","",VLOOKUP(AY57,'【記載例】シフト記号表（勤務時間帯）'!$C$6:$L$47,10,FALSE))</f>
        <v/>
      </c>
      <c r="AZ58" s="915">
        <f>IF(AZ57="","",VLOOKUP(AZ57,'【記載例】シフト記号表（勤務時間帯）'!$C$6:$L$47,10,FALSE))</f>
        <v>8</v>
      </c>
      <c r="BA58" s="915">
        <f>IF(BA57="","",VLOOKUP(BA57,'【記載例】シフト記号表（勤務時間帯）'!$C$6:$L$47,10,FALSE))</f>
        <v>8</v>
      </c>
      <c r="BB58" s="916">
        <f>IF(BB57="","",VLOOKUP(BB57,'【記載例】シフト記号表（勤務時間帯）'!$C$6:$L$47,10,FALSE))</f>
        <v>8</v>
      </c>
      <c r="BC58" s="914" t="str">
        <f>IF(BC57="","",VLOOKUP(BC57,'【記載例】シフト記号表（勤務時間帯）'!$C$6:$L$47,10,FALSE))</f>
        <v/>
      </c>
      <c r="BD58" s="915" t="str">
        <f>IF(BD57="","",VLOOKUP(BD57,'【記載例】シフト記号表（勤務時間帯）'!$C$6:$L$47,10,FALSE))</f>
        <v/>
      </c>
      <c r="BE58" s="915" t="str">
        <f>IF(BE57="","",VLOOKUP(BE57,'【記載例】シフト記号表（勤務時間帯）'!$C$6:$L$47,10,FALSE))</f>
        <v/>
      </c>
      <c r="BF58" s="2183">
        <f>IF($BI$3="４週",SUM(AA58:BB58),IF($BI$3="暦月",SUM(AA58:BE58),""))</f>
        <v>160</v>
      </c>
      <c r="BG58" s="2184"/>
      <c r="BH58" s="2185">
        <f>IF($BI$3="４週",BF58/4,IF($BI$3="暦月",(BF58/($BI$8/7)),""))</f>
        <v>40</v>
      </c>
      <c r="BI58" s="2184"/>
      <c r="BJ58" s="2180"/>
      <c r="BK58" s="2181"/>
      <c r="BL58" s="2181"/>
      <c r="BM58" s="2181"/>
      <c r="BN58" s="2182"/>
    </row>
    <row r="59" spans="2:66" ht="20.25" customHeight="1">
      <c r="B59" s="2111">
        <f>B57+1</f>
        <v>22</v>
      </c>
      <c r="C59" s="2113"/>
      <c r="D59" s="2115" t="s">
        <v>1581</v>
      </c>
      <c r="E59" s="2081"/>
      <c r="F59" s="2116"/>
      <c r="G59" s="2118" t="s">
        <v>1567</v>
      </c>
      <c r="H59" s="2119"/>
      <c r="I59" s="909"/>
      <c r="J59" s="910"/>
      <c r="K59" s="909"/>
      <c r="L59" s="910"/>
      <c r="M59" s="2122" t="s">
        <v>1537</v>
      </c>
      <c r="N59" s="2123"/>
      <c r="O59" s="2171" t="s">
        <v>1538</v>
      </c>
      <c r="P59" s="2172"/>
      <c r="Q59" s="2172"/>
      <c r="R59" s="2119"/>
      <c r="S59" s="2141" t="s">
        <v>1584</v>
      </c>
      <c r="T59" s="2142"/>
      <c r="U59" s="2142"/>
      <c r="V59" s="2142"/>
      <c r="W59" s="2143"/>
      <c r="X59" s="929" t="s">
        <v>1540</v>
      </c>
      <c r="Y59" s="930"/>
      <c r="Z59" s="931"/>
      <c r="AA59" s="922" t="s">
        <v>1566</v>
      </c>
      <c r="AB59" s="923"/>
      <c r="AC59" s="923" t="s">
        <v>1563</v>
      </c>
      <c r="AD59" s="923" t="s">
        <v>1564</v>
      </c>
      <c r="AE59" s="923" t="s">
        <v>1566</v>
      </c>
      <c r="AF59" s="923" t="s">
        <v>1565</v>
      </c>
      <c r="AG59" s="924"/>
      <c r="AH59" s="922" t="s">
        <v>1565</v>
      </c>
      <c r="AI59" s="923" t="s">
        <v>1566</v>
      </c>
      <c r="AJ59" s="923"/>
      <c r="AK59" s="923" t="s">
        <v>1563</v>
      </c>
      <c r="AL59" s="923" t="s">
        <v>1564</v>
      </c>
      <c r="AM59" s="923" t="s">
        <v>1566</v>
      </c>
      <c r="AN59" s="924"/>
      <c r="AO59" s="922" t="s">
        <v>1565</v>
      </c>
      <c r="AP59" s="923" t="s">
        <v>1566</v>
      </c>
      <c r="AQ59" s="923"/>
      <c r="AR59" s="923"/>
      <c r="AS59" s="923" t="s">
        <v>1563</v>
      </c>
      <c r="AT59" s="923" t="s">
        <v>1564</v>
      </c>
      <c r="AU59" s="924" t="s">
        <v>1565</v>
      </c>
      <c r="AV59" s="922" t="s">
        <v>1565</v>
      </c>
      <c r="AW59" s="923"/>
      <c r="AX59" s="923" t="s">
        <v>1566</v>
      </c>
      <c r="AY59" s="923" t="s">
        <v>1565</v>
      </c>
      <c r="AZ59" s="923"/>
      <c r="BA59" s="923" t="s">
        <v>1563</v>
      </c>
      <c r="BB59" s="924" t="s">
        <v>1564</v>
      </c>
      <c r="BC59" s="922"/>
      <c r="BD59" s="923"/>
      <c r="BE59" s="925"/>
      <c r="BF59" s="2173"/>
      <c r="BG59" s="2174"/>
      <c r="BH59" s="2175"/>
      <c r="BI59" s="2176"/>
      <c r="BJ59" s="2177"/>
      <c r="BK59" s="2178"/>
      <c r="BL59" s="2178"/>
      <c r="BM59" s="2178"/>
      <c r="BN59" s="2179"/>
    </row>
    <row r="60" spans="2:66" ht="20.25" customHeight="1">
      <c r="B60" s="2112"/>
      <c r="C60" s="2114"/>
      <c r="D60" s="2117"/>
      <c r="E60" s="2081"/>
      <c r="F60" s="2116"/>
      <c r="G60" s="2120"/>
      <c r="H60" s="2121"/>
      <c r="I60" s="909"/>
      <c r="J60" s="910" t="str">
        <f>G59</f>
        <v>介護職員</v>
      </c>
      <c r="K60" s="909"/>
      <c r="L60" s="910" t="str">
        <f>M59</f>
        <v>A</v>
      </c>
      <c r="M60" s="2124"/>
      <c r="N60" s="2125"/>
      <c r="O60" s="2136"/>
      <c r="P60" s="2137"/>
      <c r="Q60" s="2137"/>
      <c r="R60" s="2121"/>
      <c r="S60" s="2141"/>
      <c r="T60" s="2142"/>
      <c r="U60" s="2142"/>
      <c r="V60" s="2142"/>
      <c r="W60" s="2143"/>
      <c r="X60" s="926" t="s">
        <v>1543</v>
      </c>
      <c r="Y60" s="927"/>
      <c r="Z60" s="928"/>
      <c r="AA60" s="914">
        <f>IF(AA59="","",VLOOKUP(AA59,'【記載例】シフト記号表（勤務時間帯）'!$C$6:$L$47,10,FALSE))</f>
        <v>8</v>
      </c>
      <c r="AB60" s="915" t="str">
        <f>IF(AB59="","",VLOOKUP(AB59,'【記載例】シフト記号表（勤務時間帯）'!$C$6:$L$47,10,FALSE))</f>
        <v/>
      </c>
      <c r="AC60" s="915">
        <f>IF(AC59="","",VLOOKUP(AC59,'【記載例】シフト記号表（勤務時間帯）'!$C$6:$L$47,10,FALSE))</f>
        <v>8</v>
      </c>
      <c r="AD60" s="915">
        <f>IF(AD59="","",VLOOKUP(AD59,'【記載例】シフト記号表（勤務時間帯）'!$C$6:$L$47,10,FALSE))</f>
        <v>8</v>
      </c>
      <c r="AE60" s="915">
        <f>IF(AE59="","",VLOOKUP(AE59,'【記載例】シフト記号表（勤務時間帯）'!$C$6:$L$47,10,FALSE))</f>
        <v>8</v>
      </c>
      <c r="AF60" s="915">
        <f>IF(AF59="","",VLOOKUP(AF59,'【記載例】シフト記号表（勤務時間帯）'!$C$6:$L$47,10,FALSE))</f>
        <v>7.9999999999999982</v>
      </c>
      <c r="AG60" s="916" t="str">
        <f>IF(AG59="","",VLOOKUP(AG59,'【記載例】シフト記号表（勤務時間帯）'!$C$6:$L$47,10,FALSE))</f>
        <v/>
      </c>
      <c r="AH60" s="914">
        <f>IF(AH59="","",VLOOKUP(AH59,'【記載例】シフト記号表（勤務時間帯）'!$C$6:$L$47,10,FALSE))</f>
        <v>7.9999999999999982</v>
      </c>
      <c r="AI60" s="915">
        <f>IF(AI59="","",VLOOKUP(AI59,'【記載例】シフト記号表（勤務時間帯）'!$C$6:$L$47,10,FALSE))</f>
        <v>8</v>
      </c>
      <c r="AJ60" s="915" t="str">
        <f>IF(AJ59="","",VLOOKUP(AJ59,'【記載例】シフト記号表（勤務時間帯）'!$C$6:$L$47,10,FALSE))</f>
        <v/>
      </c>
      <c r="AK60" s="915">
        <f>IF(AK59="","",VLOOKUP(AK59,'【記載例】シフト記号表（勤務時間帯）'!$C$6:$L$47,10,FALSE))</f>
        <v>8</v>
      </c>
      <c r="AL60" s="915">
        <f>IF(AL59="","",VLOOKUP(AL59,'【記載例】シフト記号表（勤務時間帯）'!$C$6:$L$47,10,FALSE))</f>
        <v>8</v>
      </c>
      <c r="AM60" s="915">
        <f>IF(AM59="","",VLOOKUP(AM59,'【記載例】シフト記号表（勤務時間帯）'!$C$6:$L$47,10,FALSE))</f>
        <v>8</v>
      </c>
      <c r="AN60" s="916" t="str">
        <f>IF(AN59="","",VLOOKUP(AN59,'【記載例】シフト記号表（勤務時間帯）'!$C$6:$L$47,10,FALSE))</f>
        <v/>
      </c>
      <c r="AO60" s="914">
        <f>IF(AO59="","",VLOOKUP(AO59,'【記載例】シフト記号表（勤務時間帯）'!$C$6:$L$47,10,FALSE))</f>
        <v>7.9999999999999982</v>
      </c>
      <c r="AP60" s="915">
        <f>IF(AP59="","",VLOOKUP(AP59,'【記載例】シフト記号表（勤務時間帯）'!$C$6:$L$47,10,FALSE))</f>
        <v>8</v>
      </c>
      <c r="AQ60" s="915" t="str">
        <f>IF(AQ59="","",VLOOKUP(AQ59,'【記載例】シフト記号表（勤務時間帯）'!$C$6:$L$47,10,FALSE))</f>
        <v/>
      </c>
      <c r="AR60" s="915" t="str">
        <f>IF(AR59="","",VLOOKUP(AR59,'【記載例】シフト記号表（勤務時間帯）'!$C$6:$L$47,10,FALSE))</f>
        <v/>
      </c>
      <c r="AS60" s="915">
        <f>IF(AS59="","",VLOOKUP(AS59,'【記載例】シフト記号表（勤務時間帯）'!$C$6:$L$47,10,FALSE))</f>
        <v>8</v>
      </c>
      <c r="AT60" s="915">
        <f>IF(AT59="","",VLOOKUP(AT59,'【記載例】シフト記号表（勤務時間帯）'!$C$6:$L$47,10,FALSE))</f>
        <v>8</v>
      </c>
      <c r="AU60" s="916">
        <f>IF(AU59="","",VLOOKUP(AU59,'【記載例】シフト記号表（勤務時間帯）'!$C$6:$L$47,10,FALSE))</f>
        <v>7.9999999999999982</v>
      </c>
      <c r="AV60" s="914">
        <f>IF(AV59="","",VLOOKUP(AV59,'【記載例】シフト記号表（勤務時間帯）'!$C$6:$L$47,10,FALSE))</f>
        <v>7.9999999999999982</v>
      </c>
      <c r="AW60" s="915" t="str">
        <f>IF(AW59="","",VLOOKUP(AW59,'【記載例】シフト記号表（勤務時間帯）'!$C$6:$L$47,10,FALSE))</f>
        <v/>
      </c>
      <c r="AX60" s="915">
        <f>IF(AX59="","",VLOOKUP(AX59,'【記載例】シフト記号表（勤務時間帯）'!$C$6:$L$47,10,FALSE))</f>
        <v>8</v>
      </c>
      <c r="AY60" s="915">
        <f>IF(AY59="","",VLOOKUP(AY59,'【記載例】シフト記号表（勤務時間帯）'!$C$6:$L$47,10,FALSE))</f>
        <v>7.9999999999999982</v>
      </c>
      <c r="AZ60" s="915" t="str">
        <f>IF(AZ59="","",VLOOKUP(AZ59,'【記載例】シフト記号表（勤務時間帯）'!$C$6:$L$47,10,FALSE))</f>
        <v/>
      </c>
      <c r="BA60" s="915">
        <f>IF(BA59="","",VLOOKUP(BA59,'【記載例】シフト記号表（勤務時間帯）'!$C$6:$L$47,10,FALSE))</f>
        <v>8</v>
      </c>
      <c r="BB60" s="916">
        <f>IF(BB59="","",VLOOKUP(BB59,'【記載例】シフト記号表（勤務時間帯）'!$C$6:$L$47,10,FALSE))</f>
        <v>8</v>
      </c>
      <c r="BC60" s="914" t="str">
        <f>IF(BC59="","",VLOOKUP(BC59,'【記載例】シフト記号表（勤務時間帯）'!$C$6:$L$47,10,FALSE))</f>
        <v/>
      </c>
      <c r="BD60" s="915" t="str">
        <f>IF(BD59="","",VLOOKUP(BD59,'【記載例】シフト記号表（勤務時間帯）'!$C$6:$L$47,10,FALSE))</f>
        <v/>
      </c>
      <c r="BE60" s="915" t="str">
        <f>IF(BE59="","",VLOOKUP(BE59,'【記載例】シフト記号表（勤務時間帯）'!$C$6:$L$47,10,FALSE))</f>
        <v/>
      </c>
      <c r="BF60" s="2183">
        <f>IF($BI$3="４週",SUM(AA60:BB60),IF($BI$3="暦月",SUM(AA60:BE60),""))</f>
        <v>160</v>
      </c>
      <c r="BG60" s="2184"/>
      <c r="BH60" s="2185">
        <f>IF($BI$3="４週",BF60/4,IF($BI$3="暦月",(BF60/($BI$8/7)),""))</f>
        <v>40</v>
      </c>
      <c r="BI60" s="2184"/>
      <c r="BJ60" s="2180"/>
      <c r="BK60" s="2181"/>
      <c r="BL60" s="2181"/>
      <c r="BM60" s="2181"/>
      <c r="BN60" s="2182"/>
    </row>
    <row r="61" spans="2:66" ht="20.25" customHeight="1">
      <c r="B61" s="2111">
        <f>B59+1</f>
        <v>23</v>
      </c>
      <c r="C61" s="2113"/>
      <c r="D61" s="2115" t="s">
        <v>1581</v>
      </c>
      <c r="E61" s="2081"/>
      <c r="F61" s="2116"/>
      <c r="G61" s="2118" t="s">
        <v>1567</v>
      </c>
      <c r="H61" s="2119"/>
      <c r="I61" s="909"/>
      <c r="J61" s="910"/>
      <c r="K61" s="909"/>
      <c r="L61" s="910"/>
      <c r="M61" s="2122" t="s">
        <v>1537</v>
      </c>
      <c r="N61" s="2123"/>
      <c r="O61" s="2171" t="s">
        <v>1538</v>
      </c>
      <c r="P61" s="2172"/>
      <c r="Q61" s="2172"/>
      <c r="R61" s="2119"/>
      <c r="S61" s="2141" t="s">
        <v>1585</v>
      </c>
      <c r="T61" s="2142"/>
      <c r="U61" s="2142"/>
      <c r="V61" s="2142"/>
      <c r="W61" s="2143"/>
      <c r="X61" s="929" t="s">
        <v>1540</v>
      </c>
      <c r="Y61" s="930"/>
      <c r="Z61" s="931"/>
      <c r="AA61" s="922" t="s">
        <v>1565</v>
      </c>
      <c r="AB61" s="923" t="s">
        <v>1566</v>
      </c>
      <c r="AC61" s="923"/>
      <c r="AD61" s="923" t="s">
        <v>1563</v>
      </c>
      <c r="AE61" s="923" t="s">
        <v>1564</v>
      </c>
      <c r="AF61" s="923"/>
      <c r="AG61" s="924" t="s">
        <v>1565</v>
      </c>
      <c r="AH61" s="922" t="s">
        <v>1566</v>
      </c>
      <c r="AI61" s="923" t="s">
        <v>1566</v>
      </c>
      <c r="AJ61" s="923" t="s">
        <v>1565</v>
      </c>
      <c r="AK61" s="923"/>
      <c r="AL61" s="923" t="s">
        <v>1563</v>
      </c>
      <c r="AM61" s="923" t="s">
        <v>1564</v>
      </c>
      <c r="AN61" s="924"/>
      <c r="AO61" s="922" t="s">
        <v>1566</v>
      </c>
      <c r="AP61" s="923"/>
      <c r="AQ61" s="923" t="s">
        <v>1566</v>
      </c>
      <c r="AR61" s="923" t="s">
        <v>1566</v>
      </c>
      <c r="AS61" s="923"/>
      <c r="AT61" s="923" t="s">
        <v>1563</v>
      </c>
      <c r="AU61" s="924" t="s">
        <v>1564</v>
      </c>
      <c r="AV61" s="922" t="s">
        <v>1566</v>
      </c>
      <c r="AW61" s="923" t="s">
        <v>1565</v>
      </c>
      <c r="AX61" s="923"/>
      <c r="AY61" s="923" t="s">
        <v>1566</v>
      </c>
      <c r="AZ61" s="923" t="s">
        <v>1572</v>
      </c>
      <c r="BA61" s="923"/>
      <c r="BB61" s="924" t="s">
        <v>1563</v>
      </c>
      <c r="BC61" s="922"/>
      <c r="BD61" s="923"/>
      <c r="BE61" s="925"/>
      <c r="BF61" s="2173"/>
      <c r="BG61" s="2174"/>
      <c r="BH61" s="2175"/>
      <c r="BI61" s="2176"/>
      <c r="BJ61" s="2177"/>
      <c r="BK61" s="2178"/>
      <c r="BL61" s="2178"/>
      <c r="BM61" s="2178"/>
      <c r="BN61" s="2179"/>
    </row>
    <row r="62" spans="2:66" ht="20.25" customHeight="1">
      <c r="B62" s="2112"/>
      <c r="C62" s="2114"/>
      <c r="D62" s="2117"/>
      <c r="E62" s="2081"/>
      <c r="F62" s="2116"/>
      <c r="G62" s="2120"/>
      <c r="H62" s="2121"/>
      <c r="I62" s="909"/>
      <c r="J62" s="910" t="str">
        <f>G61</f>
        <v>介護職員</v>
      </c>
      <c r="K62" s="909"/>
      <c r="L62" s="910" t="str">
        <f>M61</f>
        <v>A</v>
      </c>
      <c r="M62" s="2124"/>
      <c r="N62" s="2125"/>
      <c r="O62" s="2136"/>
      <c r="P62" s="2137"/>
      <c r="Q62" s="2137"/>
      <c r="R62" s="2121"/>
      <c r="S62" s="2141"/>
      <c r="T62" s="2142"/>
      <c r="U62" s="2142"/>
      <c r="V62" s="2142"/>
      <c r="W62" s="2143"/>
      <c r="X62" s="926" t="s">
        <v>1543</v>
      </c>
      <c r="Y62" s="927"/>
      <c r="Z62" s="928"/>
      <c r="AA62" s="914">
        <f>IF(AA61="","",VLOOKUP(AA61,'【記載例】シフト記号表（勤務時間帯）'!$C$6:$L$47,10,FALSE))</f>
        <v>7.9999999999999982</v>
      </c>
      <c r="AB62" s="915">
        <f>IF(AB61="","",VLOOKUP(AB61,'【記載例】シフト記号表（勤務時間帯）'!$C$6:$L$47,10,FALSE))</f>
        <v>8</v>
      </c>
      <c r="AC62" s="915" t="str">
        <f>IF(AC61="","",VLOOKUP(AC61,'【記載例】シフト記号表（勤務時間帯）'!$C$6:$L$47,10,FALSE))</f>
        <v/>
      </c>
      <c r="AD62" s="915">
        <f>IF(AD61="","",VLOOKUP(AD61,'【記載例】シフト記号表（勤務時間帯）'!$C$6:$L$47,10,FALSE))</f>
        <v>8</v>
      </c>
      <c r="AE62" s="915">
        <f>IF(AE61="","",VLOOKUP(AE61,'【記載例】シフト記号表（勤務時間帯）'!$C$6:$L$47,10,FALSE))</f>
        <v>8</v>
      </c>
      <c r="AF62" s="915" t="str">
        <f>IF(AF61="","",VLOOKUP(AF61,'【記載例】シフト記号表（勤務時間帯）'!$C$6:$L$47,10,FALSE))</f>
        <v/>
      </c>
      <c r="AG62" s="916">
        <f>IF(AG61="","",VLOOKUP(AG61,'【記載例】シフト記号表（勤務時間帯）'!$C$6:$L$47,10,FALSE))</f>
        <v>7.9999999999999982</v>
      </c>
      <c r="AH62" s="914">
        <f>IF(AH61="","",VLOOKUP(AH61,'【記載例】シフト記号表（勤務時間帯）'!$C$6:$L$47,10,FALSE))</f>
        <v>8</v>
      </c>
      <c r="AI62" s="915">
        <f>IF(AI61="","",VLOOKUP(AI61,'【記載例】シフト記号表（勤務時間帯）'!$C$6:$L$47,10,FALSE))</f>
        <v>8</v>
      </c>
      <c r="AJ62" s="915">
        <f>IF(AJ61="","",VLOOKUP(AJ61,'【記載例】シフト記号表（勤務時間帯）'!$C$6:$L$47,10,FALSE))</f>
        <v>7.9999999999999982</v>
      </c>
      <c r="AK62" s="915" t="str">
        <f>IF(AK61="","",VLOOKUP(AK61,'【記載例】シフト記号表（勤務時間帯）'!$C$6:$L$47,10,FALSE))</f>
        <v/>
      </c>
      <c r="AL62" s="915">
        <f>IF(AL61="","",VLOOKUP(AL61,'【記載例】シフト記号表（勤務時間帯）'!$C$6:$L$47,10,FALSE))</f>
        <v>8</v>
      </c>
      <c r="AM62" s="915">
        <f>IF(AM61="","",VLOOKUP(AM61,'【記載例】シフト記号表（勤務時間帯）'!$C$6:$L$47,10,FALSE))</f>
        <v>8</v>
      </c>
      <c r="AN62" s="916" t="str">
        <f>IF(AN61="","",VLOOKUP(AN61,'【記載例】シフト記号表（勤務時間帯）'!$C$6:$L$47,10,FALSE))</f>
        <v/>
      </c>
      <c r="AO62" s="914">
        <f>IF(AO61="","",VLOOKUP(AO61,'【記載例】シフト記号表（勤務時間帯）'!$C$6:$L$47,10,FALSE))</f>
        <v>8</v>
      </c>
      <c r="AP62" s="915" t="str">
        <f>IF(AP61="","",VLOOKUP(AP61,'【記載例】シフト記号表（勤務時間帯）'!$C$6:$L$47,10,FALSE))</f>
        <v/>
      </c>
      <c r="AQ62" s="915">
        <f>IF(AQ61="","",VLOOKUP(AQ61,'【記載例】シフト記号表（勤務時間帯）'!$C$6:$L$47,10,FALSE))</f>
        <v>8</v>
      </c>
      <c r="AR62" s="915">
        <f>IF(AR61="","",VLOOKUP(AR61,'【記載例】シフト記号表（勤務時間帯）'!$C$6:$L$47,10,FALSE))</f>
        <v>8</v>
      </c>
      <c r="AS62" s="915" t="str">
        <f>IF(AS61="","",VLOOKUP(AS61,'【記載例】シフト記号表（勤務時間帯）'!$C$6:$L$47,10,FALSE))</f>
        <v/>
      </c>
      <c r="AT62" s="915">
        <f>IF(AT61="","",VLOOKUP(AT61,'【記載例】シフト記号表（勤務時間帯）'!$C$6:$L$47,10,FALSE))</f>
        <v>8</v>
      </c>
      <c r="AU62" s="916">
        <f>IF(AU61="","",VLOOKUP(AU61,'【記載例】シフト記号表（勤務時間帯）'!$C$6:$L$47,10,FALSE))</f>
        <v>8</v>
      </c>
      <c r="AV62" s="914">
        <f>IF(AV61="","",VLOOKUP(AV61,'【記載例】シフト記号表（勤務時間帯）'!$C$6:$L$47,10,FALSE))</f>
        <v>8</v>
      </c>
      <c r="AW62" s="915">
        <f>IF(AW61="","",VLOOKUP(AW61,'【記載例】シフト記号表（勤務時間帯）'!$C$6:$L$47,10,FALSE))</f>
        <v>7.9999999999999982</v>
      </c>
      <c r="AX62" s="915" t="str">
        <f>IF(AX61="","",VLOOKUP(AX61,'【記載例】シフト記号表（勤務時間帯）'!$C$6:$L$47,10,FALSE))</f>
        <v/>
      </c>
      <c r="AY62" s="915">
        <f>IF(AY61="","",VLOOKUP(AY61,'【記載例】シフト記号表（勤務時間帯）'!$C$6:$L$47,10,FALSE))</f>
        <v>8</v>
      </c>
      <c r="AZ62" s="915">
        <f>IF(AZ61="","",VLOOKUP(AZ61,'【記載例】シフト記号表（勤務時間帯）'!$C$6:$L$47,10,FALSE))</f>
        <v>8</v>
      </c>
      <c r="BA62" s="915" t="str">
        <f>IF(BA61="","",VLOOKUP(BA61,'【記載例】シフト記号表（勤務時間帯）'!$C$6:$L$47,10,FALSE))</f>
        <v/>
      </c>
      <c r="BB62" s="916">
        <f>IF(BB61="","",VLOOKUP(BB61,'【記載例】シフト記号表（勤務時間帯）'!$C$6:$L$47,10,FALSE))</f>
        <v>8</v>
      </c>
      <c r="BC62" s="914" t="str">
        <f>IF(BC61="","",VLOOKUP(BC61,'【記載例】シフト記号表（勤務時間帯）'!$C$6:$L$47,10,FALSE))</f>
        <v/>
      </c>
      <c r="BD62" s="915" t="str">
        <f>IF(BD61="","",VLOOKUP(BD61,'【記載例】シフト記号表（勤務時間帯）'!$C$6:$L$47,10,FALSE))</f>
        <v/>
      </c>
      <c r="BE62" s="915" t="str">
        <f>IF(BE61="","",VLOOKUP(BE61,'【記載例】シフト記号表（勤務時間帯）'!$C$6:$L$47,10,FALSE))</f>
        <v/>
      </c>
      <c r="BF62" s="2183">
        <f>IF($BI$3="４週",SUM(AA62:BB62),IF($BI$3="暦月",SUM(AA62:BE62),""))</f>
        <v>160</v>
      </c>
      <c r="BG62" s="2184"/>
      <c r="BH62" s="2185">
        <f>IF($BI$3="４週",BF62/4,IF($BI$3="暦月",(BF62/($BI$8/7)),""))</f>
        <v>40</v>
      </c>
      <c r="BI62" s="2184"/>
      <c r="BJ62" s="2180"/>
      <c r="BK62" s="2181"/>
      <c r="BL62" s="2181"/>
      <c r="BM62" s="2181"/>
      <c r="BN62" s="2182"/>
    </row>
    <row r="63" spans="2:66" ht="20.25" customHeight="1">
      <c r="B63" s="2111">
        <f>B61+1</f>
        <v>24</v>
      </c>
      <c r="C63" s="2113"/>
      <c r="D63" s="2115" t="s">
        <v>1581</v>
      </c>
      <c r="E63" s="2081"/>
      <c r="F63" s="2116"/>
      <c r="G63" s="2118" t="s">
        <v>1567</v>
      </c>
      <c r="H63" s="2119"/>
      <c r="I63" s="909"/>
      <c r="J63" s="910"/>
      <c r="K63" s="909"/>
      <c r="L63" s="910"/>
      <c r="M63" s="2122" t="s">
        <v>1558</v>
      </c>
      <c r="N63" s="2123"/>
      <c r="O63" s="2171" t="s">
        <v>1538</v>
      </c>
      <c r="P63" s="2172"/>
      <c r="Q63" s="2172"/>
      <c r="R63" s="2119"/>
      <c r="S63" s="2141" t="s">
        <v>1586</v>
      </c>
      <c r="T63" s="2142"/>
      <c r="U63" s="2142"/>
      <c r="V63" s="2142"/>
      <c r="W63" s="2143"/>
      <c r="X63" s="929" t="s">
        <v>1540</v>
      </c>
      <c r="Y63" s="930"/>
      <c r="Z63" s="931"/>
      <c r="AA63" s="922"/>
      <c r="AB63" s="923" t="s">
        <v>1565</v>
      </c>
      <c r="AC63" s="923" t="s">
        <v>1566</v>
      </c>
      <c r="AD63" s="923"/>
      <c r="AE63" s="923" t="s">
        <v>1566</v>
      </c>
      <c r="AF63" s="923" t="s">
        <v>1566</v>
      </c>
      <c r="AG63" s="924"/>
      <c r="AH63" s="922"/>
      <c r="AI63" s="923" t="s">
        <v>1565</v>
      </c>
      <c r="AJ63" s="923" t="s">
        <v>1566</v>
      </c>
      <c r="AK63" s="923" t="s">
        <v>1566</v>
      </c>
      <c r="AL63" s="923"/>
      <c r="AM63" s="923"/>
      <c r="AN63" s="924" t="s">
        <v>1565</v>
      </c>
      <c r="AO63" s="922"/>
      <c r="AP63" s="923"/>
      <c r="AQ63" s="923" t="s">
        <v>1565</v>
      </c>
      <c r="AR63" s="923" t="s">
        <v>1565</v>
      </c>
      <c r="AS63" s="923" t="s">
        <v>1566</v>
      </c>
      <c r="AT63" s="923"/>
      <c r="AU63" s="924" t="s">
        <v>1566</v>
      </c>
      <c r="AV63" s="922"/>
      <c r="AW63" s="923" t="s">
        <v>1566</v>
      </c>
      <c r="AX63" s="923" t="s">
        <v>1566</v>
      </c>
      <c r="AY63" s="923"/>
      <c r="AZ63" s="923" t="s">
        <v>1566</v>
      </c>
      <c r="BA63" s="923" t="s">
        <v>1565</v>
      </c>
      <c r="BB63" s="924"/>
      <c r="BC63" s="922"/>
      <c r="BD63" s="923"/>
      <c r="BE63" s="925"/>
      <c r="BF63" s="2173"/>
      <c r="BG63" s="2174"/>
      <c r="BH63" s="2175"/>
      <c r="BI63" s="2176"/>
      <c r="BJ63" s="2177"/>
      <c r="BK63" s="2178"/>
      <c r="BL63" s="2178"/>
      <c r="BM63" s="2178"/>
      <c r="BN63" s="2179"/>
    </row>
    <row r="64" spans="2:66" ht="20.25" customHeight="1">
      <c r="B64" s="2112"/>
      <c r="C64" s="2114"/>
      <c r="D64" s="2117"/>
      <c r="E64" s="2081"/>
      <c r="F64" s="2116"/>
      <c r="G64" s="2120"/>
      <c r="H64" s="2121"/>
      <c r="I64" s="909"/>
      <c r="J64" s="910" t="str">
        <f>G63</f>
        <v>介護職員</v>
      </c>
      <c r="K64" s="909"/>
      <c r="L64" s="910" t="str">
        <f>M63</f>
        <v>C</v>
      </c>
      <c r="M64" s="2124"/>
      <c r="N64" s="2125"/>
      <c r="O64" s="2136"/>
      <c r="P64" s="2137"/>
      <c r="Q64" s="2137"/>
      <c r="R64" s="2121"/>
      <c r="S64" s="2141"/>
      <c r="T64" s="2142"/>
      <c r="U64" s="2142"/>
      <c r="V64" s="2142"/>
      <c r="W64" s="2143"/>
      <c r="X64" s="926" t="s">
        <v>1543</v>
      </c>
      <c r="Y64" s="927"/>
      <c r="Z64" s="928"/>
      <c r="AA64" s="914" t="str">
        <f>IF(AA63="","",VLOOKUP(AA63,'【記載例】シフト記号表（勤務時間帯）'!$C$6:$L$47,10,FALSE))</f>
        <v/>
      </c>
      <c r="AB64" s="915">
        <f>IF(AB63="","",VLOOKUP(AB63,'【記載例】シフト記号表（勤務時間帯）'!$C$6:$L$47,10,FALSE))</f>
        <v>7.9999999999999982</v>
      </c>
      <c r="AC64" s="915">
        <f>IF(AC63="","",VLOOKUP(AC63,'【記載例】シフト記号表（勤務時間帯）'!$C$6:$L$47,10,FALSE))</f>
        <v>8</v>
      </c>
      <c r="AD64" s="915" t="str">
        <f>IF(AD63="","",VLOOKUP(AD63,'【記載例】シフト記号表（勤務時間帯）'!$C$6:$L$47,10,FALSE))</f>
        <v/>
      </c>
      <c r="AE64" s="915">
        <f>IF(AE63="","",VLOOKUP(AE63,'【記載例】シフト記号表（勤務時間帯）'!$C$6:$L$47,10,FALSE))</f>
        <v>8</v>
      </c>
      <c r="AF64" s="915">
        <f>IF(AF63="","",VLOOKUP(AF63,'【記載例】シフト記号表（勤務時間帯）'!$C$6:$L$47,10,FALSE))</f>
        <v>8</v>
      </c>
      <c r="AG64" s="916" t="str">
        <f>IF(AG63="","",VLOOKUP(AG63,'【記載例】シフト記号表（勤務時間帯）'!$C$6:$L$47,10,FALSE))</f>
        <v/>
      </c>
      <c r="AH64" s="914" t="str">
        <f>IF(AH63="","",VLOOKUP(AH63,'【記載例】シフト記号表（勤務時間帯）'!$C$6:$L$47,10,FALSE))</f>
        <v/>
      </c>
      <c r="AI64" s="915">
        <f>IF(AI63="","",VLOOKUP(AI63,'【記載例】シフト記号表（勤務時間帯）'!$C$6:$L$47,10,FALSE))</f>
        <v>7.9999999999999982</v>
      </c>
      <c r="AJ64" s="915">
        <f>IF(AJ63="","",VLOOKUP(AJ63,'【記載例】シフト記号表（勤務時間帯）'!$C$6:$L$47,10,FALSE))</f>
        <v>8</v>
      </c>
      <c r="AK64" s="915">
        <f>IF(AK63="","",VLOOKUP(AK63,'【記載例】シフト記号表（勤務時間帯）'!$C$6:$L$47,10,FALSE))</f>
        <v>8</v>
      </c>
      <c r="AL64" s="915" t="str">
        <f>IF(AL63="","",VLOOKUP(AL63,'【記載例】シフト記号表（勤務時間帯）'!$C$6:$L$47,10,FALSE))</f>
        <v/>
      </c>
      <c r="AM64" s="915" t="str">
        <f>IF(AM63="","",VLOOKUP(AM63,'【記載例】シフト記号表（勤務時間帯）'!$C$6:$L$47,10,FALSE))</f>
        <v/>
      </c>
      <c r="AN64" s="916">
        <f>IF(AN63="","",VLOOKUP(AN63,'【記載例】シフト記号表（勤務時間帯）'!$C$6:$L$47,10,FALSE))</f>
        <v>7.9999999999999982</v>
      </c>
      <c r="AO64" s="914" t="str">
        <f>IF(AO63="","",VLOOKUP(AO63,'【記載例】シフト記号表（勤務時間帯）'!$C$6:$L$47,10,FALSE))</f>
        <v/>
      </c>
      <c r="AP64" s="915" t="str">
        <f>IF(AP63="","",VLOOKUP(AP63,'【記載例】シフト記号表（勤務時間帯）'!$C$6:$L$47,10,FALSE))</f>
        <v/>
      </c>
      <c r="AQ64" s="915">
        <f>IF(AQ63="","",VLOOKUP(AQ63,'【記載例】シフト記号表（勤務時間帯）'!$C$6:$L$47,10,FALSE))</f>
        <v>7.9999999999999982</v>
      </c>
      <c r="AR64" s="915">
        <f>IF(AR63="","",VLOOKUP(AR63,'【記載例】シフト記号表（勤務時間帯）'!$C$6:$L$47,10,FALSE))</f>
        <v>7.9999999999999982</v>
      </c>
      <c r="AS64" s="915">
        <f>IF(AS63="","",VLOOKUP(AS63,'【記載例】シフト記号表（勤務時間帯）'!$C$6:$L$47,10,FALSE))</f>
        <v>8</v>
      </c>
      <c r="AT64" s="915" t="str">
        <f>IF(AT63="","",VLOOKUP(AT63,'【記載例】シフト記号表（勤務時間帯）'!$C$6:$L$47,10,FALSE))</f>
        <v/>
      </c>
      <c r="AU64" s="916">
        <f>IF(AU63="","",VLOOKUP(AU63,'【記載例】シフト記号表（勤務時間帯）'!$C$6:$L$47,10,FALSE))</f>
        <v>8</v>
      </c>
      <c r="AV64" s="914" t="str">
        <f>IF(AV63="","",VLOOKUP(AV63,'【記載例】シフト記号表（勤務時間帯）'!$C$6:$L$47,10,FALSE))</f>
        <v/>
      </c>
      <c r="AW64" s="915">
        <f>IF(AW63="","",VLOOKUP(AW63,'【記載例】シフト記号表（勤務時間帯）'!$C$6:$L$47,10,FALSE))</f>
        <v>8</v>
      </c>
      <c r="AX64" s="915">
        <f>IF(AX63="","",VLOOKUP(AX63,'【記載例】シフト記号表（勤務時間帯）'!$C$6:$L$47,10,FALSE))</f>
        <v>8</v>
      </c>
      <c r="AY64" s="915" t="str">
        <f>IF(AY63="","",VLOOKUP(AY63,'【記載例】シフト記号表（勤務時間帯）'!$C$6:$L$47,10,FALSE))</f>
        <v/>
      </c>
      <c r="AZ64" s="915">
        <f>IF(AZ63="","",VLOOKUP(AZ63,'【記載例】シフト記号表（勤務時間帯）'!$C$6:$L$47,10,FALSE))</f>
        <v>8</v>
      </c>
      <c r="BA64" s="915">
        <f>IF(BA63="","",VLOOKUP(BA63,'【記載例】シフト記号表（勤務時間帯）'!$C$6:$L$47,10,FALSE))</f>
        <v>7.9999999999999982</v>
      </c>
      <c r="BB64" s="916" t="str">
        <f>IF(BB63="","",VLOOKUP(BB63,'【記載例】シフト記号表（勤務時間帯）'!$C$6:$L$47,10,FALSE))</f>
        <v/>
      </c>
      <c r="BC64" s="914" t="str">
        <f>IF(BC63="","",VLOOKUP(BC63,'【記載例】シフト記号表（勤務時間帯）'!$C$6:$L$47,10,FALSE))</f>
        <v/>
      </c>
      <c r="BD64" s="915" t="str">
        <f>IF(BD63="","",VLOOKUP(BD63,'【記載例】シフト記号表（勤務時間帯）'!$C$6:$L$47,10,FALSE))</f>
        <v/>
      </c>
      <c r="BE64" s="915" t="str">
        <f>IF(BE63="","",VLOOKUP(BE63,'【記載例】シフト記号表（勤務時間帯）'!$C$6:$L$47,10,FALSE))</f>
        <v/>
      </c>
      <c r="BF64" s="2183">
        <f>IF($BI$3="４週",SUM(AA64:BB64),IF($BI$3="暦月",SUM(AA64:BE64),""))</f>
        <v>128</v>
      </c>
      <c r="BG64" s="2184"/>
      <c r="BH64" s="2185">
        <f>IF($BI$3="４週",BF64/4,IF($BI$3="暦月",(BF64/($BI$8/7)),""))</f>
        <v>32</v>
      </c>
      <c r="BI64" s="2184"/>
      <c r="BJ64" s="2180"/>
      <c r="BK64" s="2181"/>
      <c r="BL64" s="2181"/>
      <c r="BM64" s="2181"/>
      <c r="BN64" s="2182"/>
    </row>
    <row r="65" spans="2:66" ht="20.25" customHeight="1">
      <c r="B65" s="2111">
        <f>B63+1</f>
        <v>25</v>
      </c>
      <c r="C65" s="2113" t="s">
        <v>132</v>
      </c>
      <c r="D65" s="2115" t="s">
        <v>1587</v>
      </c>
      <c r="E65" s="2081"/>
      <c r="F65" s="2116"/>
      <c r="G65" s="2118" t="s">
        <v>1554</v>
      </c>
      <c r="H65" s="2119"/>
      <c r="I65" s="909"/>
      <c r="J65" s="910"/>
      <c r="K65" s="909"/>
      <c r="L65" s="910"/>
      <c r="M65" s="2122" t="s">
        <v>1537</v>
      </c>
      <c r="N65" s="2123"/>
      <c r="O65" s="2171" t="s">
        <v>1555</v>
      </c>
      <c r="P65" s="2172"/>
      <c r="Q65" s="2172"/>
      <c r="R65" s="2119"/>
      <c r="S65" s="2141" t="s">
        <v>1588</v>
      </c>
      <c r="T65" s="2142"/>
      <c r="U65" s="2142"/>
      <c r="V65" s="2142"/>
      <c r="W65" s="2143"/>
      <c r="X65" s="929" t="s">
        <v>1540</v>
      </c>
      <c r="Y65" s="930"/>
      <c r="Z65" s="931"/>
      <c r="AA65" s="922" t="s">
        <v>1566</v>
      </c>
      <c r="AB65" s="923" t="s">
        <v>1566</v>
      </c>
      <c r="AC65" s="923"/>
      <c r="AD65" s="923"/>
      <c r="AE65" s="923" t="s">
        <v>1563</v>
      </c>
      <c r="AF65" s="923" t="s">
        <v>1564</v>
      </c>
      <c r="AG65" s="924" t="s">
        <v>1565</v>
      </c>
      <c r="AH65" s="922" t="s">
        <v>1565</v>
      </c>
      <c r="AI65" s="923"/>
      <c r="AJ65" s="923" t="s">
        <v>1566</v>
      </c>
      <c r="AK65" s="923" t="s">
        <v>1566</v>
      </c>
      <c r="AL65" s="923"/>
      <c r="AM65" s="923" t="s">
        <v>1563</v>
      </c>
      <c r="AN65" s="924" t="s">
        <v>1564</v>
      </c>
      <c r="AO65" s="922" t="s">
        <v>1565</v>
      </c>
      <c r="AP65" s="923" t="s">
        <v>1565</v>
      </c>
      <c r="AQ65" s="923"/>
      <c r="AR65" s="923" t="s">
        <v>1566</v>
      </c>
      <c r="AS65" s="923"/>
      <c r="AT65" s="923"/>
      <c r="AU65" s="924" t="s">
        <v>1563</v>
      </c>
      <c r="AV65" s="922" t="s">
        <v>1564</v>
      </c>
      <c r="AW65" s="923" t="s">
        <v>1565</v>
      </c>
      <c r="AX65" s="923" t="s">
        <v>1565</v>
      </c>
      <c r="AY65" s="923"/>
      <c r="AZ65" s="923" t="s">
        <v>1565</v>
      </c>
      <c r="BA65" s="923" t="s">
        <v>1566</v>
      </c>
      <c r="BB65" s="924" t="s">
        <v>1566</v>
      </c>
      <c r="BC65" s="922"/>
      <c r="BD65" s="923"/>
      <c r="BE65" s="925"/>
      <c r="BF65" s="2173"/>
      <c r="BG65" s="2174"/>
      <c r="BH65" s="2175"/>
      <c r="BI65" s="2176"/>
      <c r="BJ65" s="2177"/>
      <c r="BK65" s="2178"/>
      <c r="BL65" s="2178"/>
      <c r="BM65" s="2178"/>
      <c r="BN65" s="2179"/>
    </row>
    <row r="66" spans="2:66" ht="20.25" customHeight="1">
      <c r="B66" s="2112"/>
      <c r="C66" s="2114"/>
      <c r="D66" s="2117"/>
      <c r="E66" s="2081"/>
      <c r="F66" s="2116"/>
      <c r="G66" s="2120"/>
      <c r="H66" s="2121"/>
      <c r="I66" s="909"/>
      <c r="J66" s="910" t="str">
        <f>G65</f>
        <v>看護職員</v>
      </c>
      <c r="K66" s="909"/>
      <c r="L66" s="910" t="str">
        <f>M65</f>
        <v>A</v>
      </c>
      <c r="M66" s="2124"/>
      <c r="N66" s="2125"/>
      <c r="O66" s="2136"/>
      <c r="P66" s="2137"/>
      <c r="Q66" s="2137"/>
      <c r="R66" s="2121"/>
      <c r="S66" s="2141"/>
      <c r="T66" s="2142"/>
      <c r="U66" s="2142"/>
      <c r="V66" s="2142"/>
      <c r="W66" s="2143"/>
      <c r="X66" s="926" t="s">
        <v>1543</v>
      </c>
      <c r="Y66" s="927"/>
      <c r="Z66" s="928"/>
      <c r="AA66" s="914">
        <f>IF(AA65="","",VLOOKUP(AA65,'【記載例】シフト記号表（勤務時間帯）'!$C$6:$L$47,10,FALSE))</f>
        <v>8</v>
      </c>
      <c r="AB66" s="915">
        <f>IF(AB65="","",VLOOKUP(AB65,'【記載例】シフト記号表（勤務時間帯）'!$C$6:$L$47,10,FALSE))</f>
        <v>8</v>
      </c>
      <c r="AC66" s="915" t="str">
        <f>IF(AC65="","",VLOOKUP(AC65,'【記載例】シフト記号表（勤務時間帯）'!$C$6:$L$47,10,FALSE))</f>
        <v/>
      </c>
      <c r="AD66" s="915" t="str">
        <f>IF(AD65="","",VLOOKUP(AD65,'【記載例】シフト記号表（勤務時間帯）'!$C$6:$L$47,10,FALSE))</f>
        <v/>
      </c>
      <c r="AE66" s="915">
        <f>IF(AE65="","",VLOOKUP(AE65,'【記載例】シフト記号表（勤務時間帯）'!$C$6:$L$47,10,FALSE))</f>
        <v>8</v>
      </c>
      <c r="AF66" s="915">
        <f>IF(AF65="","",VLOOKUP(AF65,'【記載例】シフト記号表（勤務時間帯）'!$C$6:$L$47,10,FALSE))</f>
        <v>8</v>
      </c>
      <c r="AG66" s="916">
        <f>IF(AG65="","",VLOOKUP(AG65,'【記載例】シフト記号表（勤務時間帯）'!$C$6:$L$47,10,FALSE))</f>
        <v>7.9999999999999982</v>
      </c>
      <c r="AH66" s="914">
        <f>IF(AH65="","",VLOOKUP(AH65,'【記載例】シフト記号表（勤務時間帯）'!$C$6:$L$47,10,FALSE))</f>
        <v>7.9999999999999982</v>
      </c>
      <c r="AI66" s="915" t="str">
        <f>IF(AI65="","",VLOOKUP(AI65,'【記載例】シフト記号表（勤務時間帯）'!$C$6:$L$47,10,FALSE))</f>
        <v/>
      </c>
      <c r="AJ66" s="915">
        <f>IF(AJ65="","",VLOOKUP(AJ65,'【記載例】シフト記号表（勤務時間帯）'!$C$6:$L$47,10,FALSE))</f>
        <v>8</v>
      </c>
      <c r="AK66" s="915">
        <f>IF(AK65="","",VLOOKUP(AK65,'【記載例】シフト記号表（勤務時間帯）'!$C$6:$L$47,10,FALSE))</f>
        <v>8</v>
      </c>
      <c r="AL66" s="915" t="str">
        <f>IF(AL65="","",VLOOKUP(AL65,'【記載例】シフト記号表（勤務時間帯）'!$C$6:$L$47,10,FALSE))</f>
        <v/>
      </c>
      <c r="AM66" s="915">
        <f>IF(AM65="","",VLOOKUP(AM65,'【記載例】シフト記号表（勤務時間帯）'!$C$6:$L$47,10,FALSE))</f>
        <v>8</v>
      </c>
      <c r="AN66" s="916">
        <f>IF(AN65="","",VLOOKUP(AN65,'【記載例】シフト記号表（勤務時間帯）'!$C$6:$L$47,10,FALSE))</f>
        <v>8</v>
      </c>
      <c r="AO66" s="914">
        <f>IF(AO65="","",VLOOKUP(AO65,'【記載例】シフト記号表（勤務時間帯）'!$C$6:$L$47,10,FALSE))</f>
        <v>7.9999999999999982</v>
      </c>
      <c r="AP66" s="915">
        <f>IF(AP65="","",VLOOKUP(AP65,'【記載例】シフト記号表（勤務時間帯）'!$C$6:$L$47,10,FALSE))</f>
        <v>7.9999999999999982</v>
      </c>
      <c r="AQ66" s="915" t="str">
        <f>IF(AQ65="","",VLOOKUP(AQ65,'【記載例】シフト記号表（勤務時間帯）'!$C$6:$L$47,10,FALSE))</f>
        <v/>
      </c>
      <c r="AR66" s="915">
        <f>IF(AR65="","",VLOOKUP(AR65,'【記載例】シフト記号表（勤務時間帯）'!$C$6:$L$47,10,FALSE))</f>
        <v>8</v>
      </c>
      <c r="AS66" s="915" t="str">
        <f>IF(AS65="","",VLOOKUP(AS65,'【記載例】シフト記号表（勤務時間帯）'!$C$6:$L$47,10,FALSE))</f>
        <v/>
      </c>
      <c r="AT66" s="915" t="str">
        <f>IF(AT65="","",VLOOKUP(AT65,'【記載例】シフト記号表（勤務時間帯）'!$C$6:$L$47,10,FALSE))</f>
        <v/>
      </c>
      <c r="AU66" s="916">
        <f>IF(AU65="","",VLOOKUP(AU65,'【記載例】シフト記号表（勤務時間帯）'!$C$6:$L$47,10,FALSE))</f>
        <v>8</v>
      </c>
      <c r="AV66" s="914">
        <f>IF(AV65="","",VLOOKUP(AV65,'【記載例】シフト記号表（勤務時間帯）'!$C$6:$L$47,10,FALSE))</f>
        <v>8</v>
      </c>
      <c r="AW66" s="915">
        <f>IF(AW65="","",VLOOKUP(AW65,'【記載例】シフト記号表（勤務時間帯）'!$C$6:$L$47,10,FALSE))</f>
        <v>7.9999999999999982</v>
      </c>
      <c r="AX66" s="915">
        <f>IF(AX65="","",VLOOKUP(AX65,'【記載例】シフト記号表（勤務時間帯）'!$C$6:$L$47,10,FALSE))</f>
        <v>7.9999999999999982</v>
      </c>
      <c r="AY66" s="915" t="str">
        <f>IF(AY65="","",VLOOKUP(AY65,'【記載例】シフト記号表（勤務時間帯）'!$C$6:$L$47,10,FALSE))</f>
        <v/>
      </c>
      <c r="AZ66" s="915">
        <f>IF(AZ65="","",VLOOKUP(AZ65,'【記載例】シフト記号表（勤務時間帯）'!$C$6:$L$47,10,FALSE))</f>
        <v>7.9999999999999982</v>
      </c>
      <c r="BA66" s="915">
        <f>IF(BA65="","",VLOOKUP(BA65,'【記載例】シフト記号表（勤務時間帯）'!$C$6:$L$47,10,FALSE))</f>
        <v>8</v>
      </c>
      <c r="BB66" s="916">
        <f>IF(BB65="","",VLOOKUP(BB65,'【記載例】シフト記号表（勤務時間帯）'!$C$6:$L$47,10,FALSE))</f>
        <v>8</v>
      </c>
      <c r="BC66" s="914" t="str">
        <f>IF(BC65="","",VLOOKUP(BC65,'【記載例】シフト記号表（勤務時間帯）'!$C$6:$L$47,10,FALSE))</f>
        <v/>
      </c>
      <c r="BD66" s="915" t="str">
        <f>IF(BD65="","",VLOOKUP(BD65,'【記載例】シフト記号表（勤務時間帯）'!$C$6:$L$47,10,FALSE))</f>
        <v/>
      </c>
      <c r="BE66" s="915" t="str">
        <f>IF(BE65="","",VLOOKUP(BE65,'【記載例】シフト記号表（勤務時間帯）'!$C$6:$L$47,10,FALSE))</f>
        <v/>
      </c>
      <c r="BF66" s="2183">
        <f>IF($BI$3="４週",SUM(AA66:BB66),IF($BI$3="暦月",SUM(AA66:BE66),""))</f>
        <v>160</v>
      </c>
      <c r="BG66" s="2184"/>
      <c r="BH66" s="2185">
        <f>IF($BI$3="４週",BF66/4,IF($BI$3="暦月",(BF66/($BI$8/7)),""))</f>
        <v>40</v>
      </c>
      <c r="BI66" s="2184"/>
      <c r="BJ66" s="2180"/>
      <c r="BK66" s="2181"/>
      <c r="BL66" s="2181"/>
      <c r="BM66" s="2181"/>
      <c r="BN66" s="2182"/>
    </row>
    <row r="67" spans="2:66" ht="20.25" customHeight="1">
      <c r="B67" s="2111">
        <f>B65+1</f>
        <v>26</v>
      </c>
      <c r="C67" s="2113"/>
      <c r="D67" s="2115" t="s">
        <v>1587</v>
      </c>
      <c r="E67" s="2081"/>
      <c r="F67" s="2116"/>
      <c r="G67" s="2118" t="s">
        <v>1567</v>
      </c>
      <c r="H67" s="2119"/>
      <c r="I67" s="909"/>
      <c r="J67" s="910"/>
      <c r="K67" s="909"/>
      <c r="L67" s="910"/>
      <c r="M67" s="2122" t="s">
        <v>1537</v>
      </c>
      <c r="N67" s="2123"/>
      <c r="O67" s="2171" t="s">
        <v>1568</v>
      </c>
      <c r="P67" s="2172"/>
      <c r="Q67" s="2172"/>
      <c r="R67" s="2119"/>
      <c r="S67" s="2141" t="s">
        <v>1589</v>
      </c>
      <c r="T67" s="2142"/>
      <c r="U67" s="2142"/>
      <c r="V67" s="2142"/>
      <c r="W67" s="2143"/>
      <c r="X67" s="929" t="s">
        <v>1540</v>
      </c>
      <c r="Y67" s="930"/>
      <c r="Z67" s="931"/>
      <c r="AA67" s="922"/>
      <c r="AB67" s="923" t="s">
        <v>1565</v>
      </c>
      <c r="AC67" s="923" t="s">
        <v>1566</v>
      </c>
      <c r="AD67" s="923" t="s">
        <v>1566</v>
      </c>
      <c r="AE67" s="923"/>
      <c r="AF67" s="923" t="s">
        <v>1563</v>
      </c>
      <c r="AG67" s="924" t="s">
        <v>1564</v>
      </c>
      <c r="AH67" s="922" t="s">
        <v>1566</v>
      </c>
      <c r="AI67" s="923"/>
      <c r="AJ67" s="923" t="s">
        <v>1566</v>
      </c>
      <c r="AK67" s="923" t="s">
        <v>1566</v>
      </c>
      <c r="AL67" s="923"/>
      <c r="AM67" s="923"/>
      <c r="AN67" s="924" t="s">
        <v>1563</v>
      </c>
      <c r="AO67" s="922" t="s">
        <v>1564</v>
      </c>
      <c r="AP67" s="923" t="s">
        <v>1566</v>
      </c>
      <c r="AQ67" s="923" t="s">
        <v>1566</v>
      </c>
      <c r="AR67" s="923" t="s">
        <v>1566</v>
      </c>
      <c r="AS67" s="923" t="s">
        <v>1565</v>
      </c>
      <c r="AT67" s="923" t="s">
        <v>1565</v>
      </c>
      <c r="AU67" s="924"/>
      <c r="AV67" s="922" t="s">
        <v>1563</v>
      </c>
      <c r="AW67" s="923" t="s">
        <v>1564</v>
      </c>
      <c r="AX67" s="923" t="s">
        <v>1565</v>
      </c>
      <c r="AY67" s="923" t="s">
        <v>1566</v>
      </c>
      <c r="AZ67" s="923"/>
      <c r="BA67" s="923"/>
      <c r="BB67" s="924" t="s">
        <v>1565</v>
      </c>
      <c r="BC67" s="922"/>
      <c r="BD67" s="923"/>
      <c r="BE67" s="925"/>
      <c r="BF67" s="2173"/>
      <c r="BG67" s="2174"/>
      <c r="BH67" s="2175"/>
      <c r="BI67" s="2176"/>
      <c r="BJ67" s="2177"/>
      <c r="BK67" s="2178"/>
      <c r="BL67" s="2178"/>
      <c r="BM67" s="2178"/>
      <c r="BN67" s="2179"/>
    </row>
    <row r="68" spans="2:66" ht="20.25" customHeight="1">
      <c r="B68" s="2112"/>
      <c r="C68" s="2114"/>
      <c r="D68" s="2117"/>
      <c r="E68" s="2081"/>
      <c r="F68" s="2116"/>
      <c r="G68" s="2120"/>
      <c r="H68" s="2121"/>
      <c r="I68" s="909"/>
      <c r="J68" s="910" t="str">
        <f>G67</f>
        <v>介護職員</v>
      </c>
      <c r="K68" s="909"/>
      <c r="L68" s="910" t="str">
        <f>M67</f>
        <v>A</v>
      </c>
      <c r="M68" s="2124"/>
      <c r="N68" s="2125"/>
      <c r="O68" s="2136"/>
      <c r="P68" s="2137"/>
      <c r="Q68" s="2137"/>
      <c r="R68" s="2121"/>
      <c r="S68" s="2141"/>
      <c r="T68" s="2142"/>
      <c r="U68" s="2142"/>
      <c r="V68" s="2142"/>
      <c r="W68" s="2143"/>
      <c r="X68" s="926" t="s">
        <v>1543</v>
      </c>
      <c r="Y68" s="927"/>
      <c r="Z68" s="928"/>
      <c r="AA68" s="914" t="str">
        <f>IF(AA67="","",VLOOKUP(AA67,'【記載例】シフト記号表（勤務時間帯）'!$C$6:$L$47,10,FALSE))</f>
        <v/>
      </c>
      <c r="AB68" s="915">
        <f>IF(AB67="","",VLOOKUP(AB67,'【記載例】シフト記号表（勤務時間帯）'!$C$6:$L$47,10,FALSE))</f>
        <v>7.9999999999999982</v>
      </c>
      <c r="AC68" s="915">
        <f>IF(AC67="","",VLOOKUP(AC67,'【記載例】シフト記号表（勤務時間帯）'!$C$6:$L$47,10,FALSE))</f>
        <v>8</v>
      </c>
      <c r="AD68" s="915">
        <f>IF(AD67="","",VLOOKUP(AD67,'【記載例】シフト記号表（勤務時間帯）'!$C$6:$L$47,10,FALSE))</f>
        <v>8</v>
      </c>
      <c r="AE68" s="915" t="str">
        <f>IF(AE67="","",VLOOKUP(AE67,'【記載例】シフト記号表（勤務時間帯）'!$C$6:$L$47,10,FALSE))</f>
        <v/>
      </c>
      <c r="AF68" s="915">
        <f>IF(AF67="","",VLOOKUP(AF67,'【記載例】シフト記号表（勤務時間帯）'!$C$6:$L$47,10,FALSE))</f>
        <v>8</v>
      </c>
      <c r="AG68" s="916">
        <f>IF(AG67="","",VLOOKUP(AG67,'【記載例】シフト記号表（勤務時間帯）'!$C$6:$L$47,10,FALSE))</f>
        <v>8</v>
      </c>
      <c r="AH68" s="914">
        <f>IF(AH67="","",VLOOKUP(AH67,'【記載例】シフト記号表（勤務時間帯）'!$C$6:$L$47,10,FALSE))</f>
        <v>8</v>
      </c>
      <c r="AI68" s="915" t="str">
        <f>IF(AI67="","",VLOOKUP(AI67,'【記載例】シフト記号表（勤務時間帯）'!$C$6:$L$47,10,FALSE))</f>
        <v/>
      </c>
      <c r="AJ68" s="915">
        <f>IF(AJ67="","",VLOOKUP(AJ67,'【記載例】シフト記号表（勤務時間帯）'!$C$6:$L$47,10,FALSE))</f>
        <v>8</v>
      </c>
      <c r="AK68" s="915">
        <f>IF(AK67="","",VLOOKUP(AK67,'【記載例】シフト記号表（勤務時間帯）'!$C$6:$L$47,10,FALSE))</f>
        <v>8</v>
      </c>
      <c r="AL68" s="915" t="str">
        <f>IF(AL67="","",VLOOKUP(AL67,'【記載例】シフト記号表（勤務時間帯）'!$C$6:$L$47,10,FALSE))</f>
        <v/>
      </c>
      <c r="AM68" s="915" t="str">
        <f>IF(AM67="","",VLOOKUP(AM67,'【記載例】シフト記号表（勤務時間帯）'!$C$6:$L$47,10,FALSE))</f>
        <v/>
      </c>
      <c r="AN68" s="916">
        <f>IF(AN67="","",VLOOKUP(AN67,'【記載例】シフト記号表（勤務時間帯）'!$C$6:$L$47,10,FALSE))</f>
        <v>8</v>
      </c>
      <c r="AO68" s="914">
        <f>IF(AO67="","",VLOOKUP(AO67,'【記載例】シフト記号表（勤務時間帯）'!$C$6:$L$47,10,FALSE))</f>
        <v>8</v>
      </c>
      <c r="AP68" s="915">
        <f>IF(AP67="","",VLOOKUP(AP67,'【記載例】シフト記号表（勤務時間帯）'!$C$6:$L$47,10,FALSE))</f>
        <v>8</v>
      </c>
      <c r="AQ68" s="915">
        <f>IF(AQ67="","",VLOOKUP(AQ67,'【記載例】シフト記号表（勤務時間帯）'!$C$6:$L$47,10,FALSE))</f>
        <v>8</v>
      </c>
      <c r="AR68" s="915">
        <f>IF(AR67="","",VLOOKUP(AR67,'【記載例】シフト記号表（勤務時間帯）'!$C$6:$L$47,10,FALSE))</f>
        <v>8</v>
      </c>
      <c r="AS68" s="915">
        <f>IF(AS67="","",VLOOKUP(AS67,'【記載例】シフト記号表（勤務時間帯）'!$C$6:$L$47,10,FALSE))</f>
        <v>7.9999999999999982</v>
      </c>
      <c r="AT68" s="915">
        <f>IF(AT67="","",VLOOKUP(AT67,'【記載例】シフト記号表（勤務時間帯）'!$C$6:$L$47,10,FALSE))</f>
        <v>7.9999999999999982</v>
      </c>
      <c r="AU68" s="916" t="str">
        <f>IF(AU67="","",VLOOKUP(AU67,'【記載例】シフト記号表（勤務時間帯）'!$C$6:$L$47,10,FALSE))</f>
        <v/>
      </c>
      <c r="AV68" s="914">
        <f>IF(AV67="","",VLOOKUP(AV67,'【記載例】シフト記号表（勤務時間帯）'!$C$6:$L$47,10,FALSE))</f>
        <v>8</v>
      </c>
      <c r="AW68" s="915">
        <f>IF(AW67="","",VLOOKUP(AW67,'【記載例】シフト記号表（勤務時間帯）'!$C$6:$L$47,10,FALSE))</f>
        <v>8</v>
      </c>
      <c r="AX68" s="915">
        <f>IF(AX67="","",VLOOKUP(AX67,'【記載例】シフト記号表（勤務時間帯）'!$C$6:$L$47,10,FALSE))</f>
        <v>7.9999999999999982</v>
      </c>
      <c r="AY68" s="915">
        <f>IF(AY67="","",VLOOKUP(AY67,'【記載例】シフト記号表（勤務時間帯）'!$C$6:$L$47,10,FALSE))</f>
        <v>8</v>
      </c>
      <c r="AZ68" s="915" t="str">
        <f>IF(AZ67="","",VLOOKUP(AZ67,'【記載例】シフト記号表（勤務時間帯）'!$C$6:$L$47,10,FALSE))</f>
        <v/>
      </c>
      <c r="BA68" s="915" t="str">
        <f>IF(BA67="","",VLOOKUP(BA67,'【記載例】シフト記号表（勤務時間帯）'!$C$6:$L$47,10,FALSE))</f>
        <v/>
      </c>
      <c r="BB68" s="916">
        <f>IF(BB67="","",VLOOKUP(BB67,'【記載例】シフト記号表（勤務時間帯）'!$C$6:$L$47,10,FALSE))</f>
        <v>7.9999999999999982</v>
      </c>
      <c r="BC68" s="914" t="str">
        <f>IF(BC67="","",VLOOKUP(BC67,'【記載例】シフト記号表（勤務時間帯）'!$C$6:$L$47,10,FALSE))</f>
        <v/>
      </c>
      <c r="BD68" s="915" t="str">
        <f>IF(BD67="","",VLOOKUP(BD67,'【記載例】シフト記号表（勤務時間帯）'!$C$6:$L$47,10,FALSE))</f>
        <v/>
      </c>
      <c r="BE68" s="915" t="str">
        <f>IF(BE67="","",VLOOKUP(BE67,'【記載例】シフト記号表（勤務時間帯）'!$C$6:$L$47,10,FALSE))</f>
        <v/>
      </c>
      <c r="BF68" s="2183">
        <f>IF($BI$3="４週",SUM(AA68:BB68),IF($BI$3="暦月",SUM(AA68:BE68),""))</f>
        <v>160</v>
      </c>
      <c r="BG68" s="2184"/>
      <c r="BH68" s="2185">
        <f>IF($BI$3="４週",BF68/4,IF($BI$3="暦月",(BF68/($BI$8/7)),""))</f>
        <v>40</v>
      </c>
      <c r="BI68" s="2184"/>
      <c r="BJ68" s="2180"/>
      <c r="BK68" s="2181"/>
      <c r="BL68" s="2181"/>
      <c r="BM68" s="2181"/>
      <c r="BN68" s="2182"/>
    </row>
    <row r="69" spans="2:66" ht="20.25" customHeight="1">
      <c r="B69" s="2111">
        <f>B67+1</f>
        <v>27</v>
      </c>
      <c r="C69" s="2113"/>
      <c r="D69" s="2115" t="s">
        <v>1587</v>
      </c>
      <c r="E69" s="2081"/>
      <c r="F69" s="2116"/>
      <c r="G69" s="2118" t="s">
        <v>1567</v>
      </c>
      <c r="H69" s="2119"/>
      <c r="I69" s="909"/>
      <c r="J69" s="910"/>
      <c r="K69" s="909"/>
      <c r="L69" s="910"/>
      <c r="M69" s="2122" t="s">
        <v>1537</v>
      </c>
      <c r="N69" s="2123"/>
      <c r="O69" s="2171" t="s">
        <v>1538</v>
      </c>
      <c r="P69" s="2172"/>
      <c r="Q69" s="2172"/>
      <c r="R69" s="2119"/>
      <c r="S69" s="2141" t="s">
        <v>1590</v>
      </c>
      <c r="T69" s="2142"/>
      <c r="U69" s="2142"/>
      <c r="V69" s="2142"/>
      <c r="W69" s="2143"/>
      <c r="X69" s="929" t="s">
        <v>1540</v>
      </c>
      <c r="Y69" s="930"/>
      <c r="Z69" s="931"/>
      <c r="AA69" s="922" t="s">
        <v>1565</v>
      </c>
      <c r="AB69" s="923"/>
      <c r="AC69" s="923" t="s">
        <v>1565</v>
      </c>
      <c r="AD69" s="923"/>
      <c r="AE69" s="923" t="s">
        <v>1566</v>
      </c>
      <c r="AF69" s="923"/>
      <c r="AG69" s="924" t="s">
        <v>1563</v>
      </c>
      <c r="AH69" s="922" t="s">
        <v>1564</v>
      </c>
      <c r="AI69" s="923" t="s">
        <v>1566</v>
      </c>
      <c r="AJ69" s="923" t="s">
        <v>1566</v>
      </c>
      <c r="AK69" s="923" t="s">
        <v>1565</v>
      </c>
      <c r="AL69" s="923" t="s">
        <v>1565</v>
      </c>
      <c r="AM69" s="923"/>
      <c r="AN69" s="924" t="s">
        <v>1566</v>
      </c>
      <c r="AO69" s="922" t="s">
        <v>1563</v>
      </c>
      <c r="AP69" s="923" t="s">
        <v>1564</v>
      </c>
      <c r="AQ69" s="923" t="s">
        <v>1565</v>
      </c>
      <c r="AR69" s="923"/>
      <c r="AS69" s="923" t="s">
        <v>1566</v>
      </c>
      <c r="AT69" s="923" t="s">
        <v>1566</v>
      </c>
      <c r="AU69" s="924"/>
      <c r="AV69" s="922"/>
      <c r="AW69" s="923" t="s">
        <v>1563</v>
      </c>
      <c r="AX69" s="923" t="s">
        <v>1564</v>
      </c>
      <c r="AY69" s="923" t="s">
        <v>1565</v>
      </c>
      <c r="AZ69" s="923" t="s">
        <v>1566</v>
      </c>
      <c r="BA69" s="923" t="s">
        <v>1566</v>
      </c>
      <c r="BB69" s="924"/>
      <c r="BC69" s="922"/>
      <c r="BD69" s="923"/>
      <c r="BE69" s="925"/>
      <c r="BF69" s="2173"/>
      <c r="BG69" s="2174"/>
      <c r="BH69" s="2175"/>
      <c r="BI69" s="2176"/>
      <c r="BJ69" s="2177"/>
      <c r="BK69" s="2178"/>
      <c r="BL69" s="2178"/>
      <c r="BM69" s="2178"/>
      <c r="BN69" s="2179"/>
    </row>
    <row r="70" spans="2:66" ht="20.25" customHeight="1">
      <c r="B70" s="2112"/>
      <c r="C70" s="2114"/>
      <c r="D70" s="2117"/>
      <c r="E70" s="2081"/>
      <c r="F70" s="2116"/>
      <c r="G70" s="2120"/>
      <c r="H70" s="2121"/>
      <c r="I70" s="909"/>
      <c r="J70" s="910" t="str">
        <f>G69</f>
        <v>介護職員</v>
      </c>
      <c r="K70" s="909"/>
      <c r="L70" s="910" t="str">
        <f>M69</f>
        <v>A</v>
      </c>
      <c r="M70" s="2124"/>
      <c r="N70" s="2125"/>
      <c r="O70" s="2136"/>
      <c r="P70" s="2137"/>
      <c r="Q70" s="2137"/>
      <c r="R70" s="2121"/>
      <c r="S70" s="2141"/>
      <c r="T70" s="2142"/>
      <c r="U70" s="2142"/>
      <c r="V70" s="2142"/>
      <c r="W70" s="2143"/>
      <c r="X70" s="926" t="s">
        <v>1543</v>
      </c>
      <c r="Y70" s="927"/>
      <c r="Z70" s="928"/>
      <c r="AA70" s="914">
        <f>IF(AA69="","",VLOOKUP(AA69,'【記載例】シフト記号表（勤務時間帯）'!$C$6:$L$47,10,FALSE))</f>
        <v>7.9999999999999982</v>
      </c>
      <c r="AB70" s="915" t="str">
        <f>IF(AB69="","",VLOOKUP(AB69,'【記載例】シフト記号表（勤務時間帯）'!$C$6:$L$47,10,FALSE))</f>
        <v/>
      </c>
      <c r="AC70" s="915">
        <f>IF(AC69="","",VLOOKUP(AC69,'【記載例】シフト記号表（勤務時間帯）'!$C$6:$L$47,10,FALSE))</f>
        <v>7.9999999999999982</v>
      </c>
      <c r="AD70" s="915" t="str">
        <f>IF(AD69="","",VLOOKUP(AD69,'【記載例】シフト記号表（勤務時間帯）'!$C$6:$L$47,10,FALSE))</f>
        <v/>
      </c>
      <c r="AE70" s="915">
        <f>IF(AE69="","",VLOOKUP(AE69,'【記載例】シフト記号表（勤務時間帯）'!$C$6:$L$47,10,FALSE))</f>
        <v>8</v>
      </c>
      <c r="AF70" s="915" t="str">
        <f>IF(AF69="","",VLOOKUP(AF69,'【記載例】シフト記号表（勤務時間帯）'!$C$6:$L$47,10,FALSE))</f>
        <v/>
      </c>
      <c r="AG70" s="916">
        <f>IF(AG69="","",VLOOKUP(AG69,'【記載例】シフト記号表（勤務時間帯）'!$C$6:$L$47,10,FALSE))</f>
        <v>8</v>
      </c>
      <c r="AH70" s="914">
        <f>IF(AH69="","",VLOOKUP(AH69,'【記載例】シフト記号表（勤務時間帯）'!$C$6:$L$47,10,FALSE))</f>
        <v>8</v>
      </c>
      <c r="AI70" s="915">
        <f>IF(AI69="","",VLOOKUP(AI69,'【記載例】シフト記号表（勤務時間帯）'!$C$6:$L$47,10,FALSE))</f>
        <v>8</v>
      </c>
      <c r="AJ70" s="915">
        <f>IF(AJ69="","",VLOOKUP(AJ69,'【記載例】シフト記号表（勤務時間帯）'!$C$6:$L$47,10,FALSE))</f>
        <v>8</v>
      </c>
      <c r="AK70" s="915">
        <f>IF(AK69="","",VLOOKUP(AK69,'【記載例】シフト記号表（勤務時間帯）'!$C$6:$L$47,10,FALSE))</f>
        <v>7.9999999999999982</v>
      </c>
      <c r="AL70" s="915">
        <f>IF(AL69="","",VLOOKUP(AL69,'【記載例】シフト記号表（勤務時間帯）'!$C$6:$L$47,10,FALSE))</f>
        <v>7.9999999999999982</v>
      </c>
      <c r="AM70" s="915" t="str">
        <f>IF(AM69="","",VLOOKUP(AM69,'【記載例】シフト記号表（勤務時間帯）'!$C$6:$L$47,10,FALSE))</f>
        <v/>
      </c>
      <c r="AN70" s="916">
        <f>IF(AN69="","",VLOOKUP(AN69,'【記載例】シフト記号表（勤務時間帯）'!$C$6:$L$47,10,FALSE))</f>
        <v>8</v>
      </c>
      <c r="AO70" s="914">
        <f>IF(AO69="","",VLOOKUP(AO69,'【記載例】シフト記号表（勤務時間帯）'!$C$6:$L$47,10,FALSE))</f>
        <v>8</v>
      </c>
      <c r="AP70" s="915">
        <f>IF(AP69="","",VLOOKUP(AP69,'【記載例】シフト記号表（勤務時間帯）'!$C$6:$L$47,10,FALSE))</f>
        <v>8</v>
      </c>
      <c r="AQ70" s="915">
        <f>IF(AQ69="","",VLOOKUP(AQ69,'【記載例】シフト記号表（勤務時間帯）'!$C$6:$L$47,10,FALSE))</f>
        <v>7.9999999999999982</v>
      </c>
      <c r="AR70" s="915" t="str">
        <f>IF(AR69="","",VLOOKUP(AR69,'【記載例】シフト記号表（勤務時間帯）'!$C$6:$L$47,10,FALSE))</f>
        <v/>
      </c>
      <c r="AS70" s="915">
        <f>IF(AS69="","",VLOOKUP(AS69,'【記載例】シフト記号表（勤務時間帯）'!$C$6:$L$47,10,FALSE))</f>
        <v>8</v>
      </c>
      <c r="AT70" s="915">
        <f>IF(AT69="","",VLOOKUP(AT69,'【記載例】シフト記号表（勤務時間帯）'!$C$6:$L$47,10,FALSE))</f>
        <v>8</v>
      </c>
      <c r="AU70" s="916" t="str">
        <f>IF(AU69="","",VLOOKUP(AU69,'【記載例】シフト記号表（勤務時間帯）'!$C$6:$L$47,10,FALSE))</f>
        <v/>
      </c>
      <c r="AV70" s="914" t="str">
        <f>IF(AV69="","",VLOOKUP(AV69,'【記載例】シフト記号表（勤務時間帯）'!$C$6:$L$47,10,FALSE))</f>
        <v/>
      </c>
      <c r="AW70" s="915">
        <f>IF(AW69="","",VLOOKUP(AW69,'【記載例】シフト記号表（勤務時間帯）'!$C$6:$L$47,10,FALSE))</f>
        <v>8</v>
      </c>
      <c r="AX70" s="915">
        <f>IF(AX69="","",VLOOKUP(AX69,'【記載例】シフト記号表（勤務時間帯）'!$C$6:$L$47,10,FALSE))</f>
        <v>8</v>
      </c>
      <c r="AY70" s="915">
        <f>IF(AY69="","",VLOOKUP(AY69,'【記載例】シフト記号表（勤務時間帯）'!$C$6:$L$47,10,FALSE))</f>
        <v>7.9999999999999982</v>
      </c>
      <c r="AZ70" s="915">
        <f>IF(AZ69="","",VLOOKUP(AZ69,'【記載例】シフト記号表（勤務時間帯）'!$C$6:$L$47,10,FALSE))</f>
        <v>8</v>
      </c>
      <c r="BA70" s="915">
        <f>IF(BA69="","",VLOOKUP(BA69,'【記載例】シフト記号表（勤務時間帯）'!$C$6:$L$47,10,FALSE))</f>
        <v>8</v>
      </c>
      <c r="BB70" s="916" t="str">
        <f>IF(BB69="","",VLOOKUP(BB69,'【記載例】シフト記号表（勤務時間帯）'!$C$6:$L$47,10,FALSE))</f>
        <v/>
      </c>
      <c r="BC70" s="914" t="str">
        <f>IF(BC69="","",VLOOKUP(BC69,'【記載例】シフト記号表（勤務時間帯）'!$C$6:$L$47,10,FALSE))</f>
        <v/>
      </c>
      <c r="BD70" s="915" t="str">
        <f>IF(BD69="","",VLOOKUP(BD69,'【記載例】シフト記号表（勤務時間帯）'!$C$6:$L$47,10,FALSE))</f>
        <v/>
      </c>
      <c r="BE70" s="915" t="str">
        <f>IF(BE69="","",VLOOKUP(BE69,'【記載例】シフト記号表（勤務時間帯）'!$C$6:$L$47,10,FALSE))</f>
        <v/>
      </c>
      <c r="BF70" s="2183">
        <f>IF($BI$3="４週",SUM(AA70:BB70),IF($BI$3="暦月",SUM(AA70:BE70),""))</f>
        <v>160</v>
      </c>
      <c r="BG70" s="2184"/>
      <c r="BH70" s="2185">
        <f>IF($BI$3="４週",BF70/4,IF($BI$3="暦月",(BF70/($BI$8/7)),""))</f>
        <v>40</v>
      </c>
      <c r="BI70" s="2184"/>
      <c r="BJ70" s="2180"/>
      <c r="BK70" s="2181"/>
      <c r="BL70" s="2181"/>
      <c r="BM70" s="2181"/>
      <c r="BN70" s="2182"/>
    </row>
    <row r="71" spans="2:66" ht="20.25" customHeight="1">
      <c r="B71" s="2111">
        <f>B69+1</f>
        <v>28</v>
      </c>
      <c r="C71" s="2113"/>
      <c r="D71" s="2115" t="s">
        <v>1587</v>
      </c>
      <c r="E71" s="2081"/>
      <c r="F71" s="2116"/>
      <c r="G71" s="2118" t="s">
        <v>1567</v>
      </c>
      <c r="H71" s="2119"/>
      <c r="I71" s="909"/>
      <c r="J71" s="910"/>
      <c r="K71" s="909"/>
      <c r="L71" s="910"/>
      <c r="M71" s="2122" t="s">
        <v>1537</v>
      </c>
      <c r="N71" s="2123"/>
      <c r="O71" s="2171" t="s">
        <v>1538</v>
      </c>
      <c r="P71" s="2172"/>
      <c r="Q71" s="2172"/>
      <c r="R71" s="2119"/>
      <c r="S71" s="2141" t="s">
        <v>1591</v>
      </c>
      <c r="T71" s="2142"/>
      <c r="U71" s="2142"/>
      <c r="V71" s="2142"/>
      <c r="W71" s="2143"/>
      <c r="X71" s="929" t="s">
        <v>1540</v>
      </c>
      <c r="Y71" s="930"/>
      <c r="Z71" s="931"/>
      <c r="AA71" s="922" t="s">
        <v>1579</v>
      </c>
      <c r="AB71" s="923"/>
      <c r="AC71" s="923" t="s">
        <v>1566</v>
      </c>
      <c r="AD71" s="923" t="s">
        <v>1565</v>
      </c>
      <c r="AE71" s="923" t="s">
        <v>1565</v>
      </c>
      <c r="AF71" s="923" t="s">
        <v>1565</v>
      </c>
      <c r="AG71" s="924"/>
      <c r="AH71" s="922" t="s">
        <v>1563</v>
      </c>
      <c r="AI71" s="923" t="s">
        <v>1564</v>
      </c>
      <c r="AJ71" s="923" t="s">
        <v>1565</v>
      </c>
      <c r="AK71" s="923"/>
      <c r="AL71" s="923" t="s">
        <v>1566</v>
      </c>
      <c r="AM71" s="923" t="s">
        <v>1566</v>
      </c>
      <c r="AN71" s="924"/>
      <c r="AO71" s="922"/>
      <c r="AP71" s="923" t="s">
        <v>1563</v>
      </c>
      <c r="AQ71" s="923" t="s">
        <v>1564</v>
      </c>
      <c r="AR71" s="923" t="s">
        <v>1565</v>
      </c>
      <c r="AS71" s="923"/>
      <c r="AT71" s="923" t="s">
        <v>1566</v>
      </c>
      <c r="AU71" s="924" t="s">
        <v>1566</v>
      </c>
      <c r="AV71" s="922" t="s">
        <v>1566</v>
      </c>
      <c r="AW71" s="923"/>
      <c r="AX71" s="923" t="s">
        <v>1563</v>
      </c>
      <c r="AY71" s="923" t="s">
        <v>1564</v>
      </c>
      <c r="AZ71" s="923" t="s">
        <v>1565</v>
      </c>
      <c r="BA71" s="923"/>
      <c r="BB71" s="924" t="s">
        <v>1566</v>
      </c>
      <c r="BC71" s="922"/>
      <c r="BD71" s="923"/>
      <c r="BE71" s="925"/>
      <c r="BF71" s="2173"/>
      <c r="BG71" s="2174"/>
      <c r="BH71" s="2175"/>
      <c r="BI71" s="2176"/>
      <c r="BJ71" s="2177"/>
      <c r="BK71" s="2178"/>
      <c r="BL71" s="2178"/>
      <c r="BM71" s="2178"/>
      <c r="BN71" s="2179"/>
    </row>
    <row r="72" spans="2:66" ht="20.25" customHeight="1">
      <c r="B72" s="2112"/>
      <c r="C72" s="2114"/>
      <c r="D72" s="2117"/>
      <c r="E72" s="2081"/>
      <c r="F72" s="2116"/>
      <c r="G72" s="2120"/>
      <c r="H72" s="2121"/>
      <c r="I72" s="909"/>
      <c r="J72" s="910" t="str">
        <f>G71</f>
        <v>介護職員</v>
      </c>
      <c r="K72" s="909"/>
      <c r="L72" s="910" t="str">
        <f>M71</f>
        <v>A</v>
      </c>
      <c r="M72" s="2124"/>
      <c r="N72" s="2125"/>
      <c r="O72" s="2136"/>
      <c r="P72" s="2137"/>
      <c r="Q72" s="2137"/>
      <c r="R72" s="2121"/>
      <c r="S72" s="2141"/>
      <c r="T72" s="2142"/>
      <c r="U72" s="2142"/>
      <c r="V72" s="2142"/>
      <c r="W72" s="2143"/>
      <c r="X72" s="926" t="s">
        <v>1543</v>
      </c>
      <c r="Y72" s="927"/>
      <c r="Z72" s="928"/>
      <c r="AA72" s="914">
        <f>IF(AA71="","",VLOOKUP(AA71,'【記載例】シフト記号表（勤務時間帯）'!$C$6:$L$47,10,FALSE))</f>
        <v>8</v>
      </c>
      <c r="AB72" s="915" t="str">
        <f>IF(AB71="","",VLOOKUP(AB71,'【記載例】シフト記号表（勤務時間帯）'!$C$6:$L$47,10,FALSE))</f>
        <v/>
      </c>
      <c r="AC72" s="915">
        <f>IF(AC71="","",VLOOKUP(AC71,'【記載例】シフト記号表（勤務時間帯）'!$C$6:$L$47,10,FALSE))</f>
        <v>8</v>
      </c>
      <c r="AD72" s="915">
        <f>IF(AD71="","",VLOOKUP(AD71,'【記載例】シフト記号表（勤務時間帯）'!$C$6:$L$47,10,FALSE))</f>
        <v>7.9999999999999982</v>
      </c>
      <c r="AE72" s="915">
        <f>IF(AE71="","",VLOOKUP(AE71,'【記載例】シフト記号表（勤務時間帯）'!$C$6:$L$47,10,FALSE))</f>
        <v>7.9999999999999982</v>
      </c>
      <c r="AF72" s="915">
        <f>IF(AF71="","",VLOOKUP(AF71,'【記載例】シフト記号表（勤務時間帯）'!$C$6:$L$47,10,FALSE))</f>
        <v>7.9999999999999982</v>
      </c>
      <c r="AG72" s="916" t="str">
        <f>IF(AG71="","",VLOOKUP(AG71,'【記載例】シフト記号表（勤務時間帯）'!$C$6:$L$47,10,FALSE))</f>
        <v/>
      </c>
      <c r="AH72" s="914">
        <f>IF(AH71="","",VLOOKUP(AH71,'【記載例】シフト記号表（勤務時間帯）'!$C$6:$L$47,10,FALSE))</f>
        <v>8</v>
      </c>
      <c r="AI72" s="915">
        <f>IF(AI71="","",VLOOKUP(AI71,'【記載例】シフト記号表（勤務時間帯）'!$C$6:$L$47,10,FALSE))</f>
        <v>8</v>
      </c>
      <c r="AJ72" s="915">
        <f>IF(AJ71="","",VLOOKUP(AJ71,'【記載例】シフト記号表（勤務時間帯）'!$C$6:$L$47,10,FALSE))</f>
        <v>7.9999999999999982</v>
      </c>
      <c r="AK72" s="915" t="str">
        <f>IF(AK71="","",VLOOKUP(AK71,'【記載例】シフト記号表（勤務時間帯）'!$C$6:$L$47,10,FALSE))</f>
        <v/>
      </c>
      <c r="AL72" s="915">
        <f>IF(AL71="","",VLOOKUP(AL71,'【記載例】シフト記号表（勤務時間帯）'!$C$6:$L$47,10,FALSE))</f>
        <v>8</v>
      </c>
      <c r="AM72" s="915">
        <f>IF(AM71="","",VLOOKUP(AM71,'【記載例】シフト記号表（勤務時間帯）'!$C$6:$L$47,10,FALSE))</f>
        <v>8</v>
      </c>
      <c r="AN72" s="916" t="str">
        <f>IF(AN71="","",VLOOKUP(AN71,'【記載例】シフト記号表（勤務時間帯）'!$C$6:$L$47,10,FALSE))</f>
        <v/>
      </c>
      <c r="AO72" s="914" t="str">
        <f>IF(AO71="","",VLOOKUP(AO71,'【記載例】シフト記号表（勤務時間帯）'!$C$6:$L$47,10,FALSE))</f>
        <v/>
      </c>
      <c r="AP72" s="915">
        <f>IF(AP71="","",VLOOKUP(AP71,'【記載例】シフト記号表（勤務時間帯）'!$C$6:$L$47,10,FALSE))</f>
        <v>8</v>
      </c>
      <c r="AQ72" s="915">
        <f>IF(AQ71="","",VLOOKUP(AQ71,'【記載例】シフト記号表（勤務時間帯）'!$C$6:$L$47,10,FALSE))</f>
        <v>8</v>
      </c>
      <c r="AR72" s="915">
        <f>IF(AR71="","",VLOOKUP(AR71,'【記載例】シフト記号表（勤務時間帯）'!$C$6:$L$47,10,FALSE))</f>
        <v>7.9999999999999982</v>
      </c>
      <c r="AS72" s="915" t="str">
        <f>IF(AS71="","",VLOOKUP(AS71,'【記載例】シフト記号表（勤務時間帯）'!$C$6:$L$47,10,FALSE))</f>
        <v/>
      </c>
      <c r="AT72" s="915">
        <f>IF(AT71="","",VLOOKUP(AT71,'【記載例】シフト記号表（勤務時間帯）'!$C$6:$L$47,10,FALSE))</f>
        <v>8</v>
      </c>
      <c r="AU72" s="916">
        <f>IF(AU71="","",VLOOKUP(AU71,'【記載例】シフト記号表（勤務時間帯）'!$C$6:$L$47,10,FALSE))</f>
        <v>8</v>
      </c>
      <c r="AV72" s="914">
        <f>IF(AV71="","",VLOOKUP(AV71,'【記載例】シフト記号表（勤務時間帯）'!$C$6:$L$47,10,FALSE))</f>
        <v>8</v>
      </c>
      <c r="AW72" s="915" t="str">
        <f>IF(AW71="","",VLOOKUP(AW71,'【記載例】シフト記号表（勤務時間帯）'!$C$6:$L$47,10,FALSE))</f>
        <v/>
      </c>
      <c r="AX72" s="915">
        <f>IF(AX71="","",VLOOKUP(AX71,'【記載例】シフト記号表（勤務時間帯）'!$C$6:$L$47,10,FALSE))</f>
        <v>8</v>
      </c>
      <c r="AY72" s="915">
        <f>IF(AY71="","",VLOOKUP(AY71,'【記載例】シフト記号表（勤務時間帯）'!$C$6:$L$47,10,FALSE))</f>
        <v>8</v>
      </c>
      <c r="AZ72" s="915">
        <f>IF(AZ71="","",VLOOKUP(AZ71,'【記載例】シフト記号表（勤務時間帯）'!$C$6:$L$47,10,FALSE))</f>
        <v>7.9999999999999982</v>
      </c>
      <c r="BA72" s="915" t="str">
        <f>IF(BA71="","",VLOOKUP(BA71,'【記載例】シフト記号表（勤務時間帯）'!$C$6:$L$47,10,FALSE))</f>
        <v/>
      </c>
      <c r="BB72" s="916">
        <f>IF(BB71="","",VLOOKUP(BB71,'【記載例】シフト記号表（勤務時間帯）'!$C$6:$L$47,10,FALSE))</f>
        <v>8</v>
      </c>
      <c r="BC72" s="914" t="str">
        <f>IF(BC71="","",VLOOKUP(BC71,'【記載例】シフト記号表（勤務時間帯）'!$C$6:$L$47,10,FALSE))</f>
        <v/>
      </c>
      <c r="BD72" s="915" t="str">
        <f>IF(BD71="","",VLOOKUP(BD71,'【記載例】シフト記号表（勤務時間帯）'!$C$6:$L$47,10,FALSE))</f>
        <v/>
      </c>
      <c r="BE72" s="915" t="str">
        <f>IF(BE71="","",VLOOKUP(BE71,'【記載例】シフト記号表（勤務時間帯）'!$C$6:$L$47,10,FALSE))</f>
        <v/>
      </c>
      <c r="BF72" s="2183">
        <f>IF($BI$3="４週",SUM(AA72:BB72),IF($BI$3="暦月",SUM(AA72:BE72),""))</f>
        <v>160</v>
      </c>
      <c r="BG72" s="2184"/>
      <c r="BH72" s="2185">
        <f>IF($BI$3="４週",BF72/4,IF($BI$3="暦月",(BF72/($BI$8/7)),""))</f>
        <v>40</v>
      </c>
      <c r="BI72" s="2184"/>
      <c r="BJ72" s="2180"/>
      <c r="BK72" s="2181"/>
      <c r="BL72" s="2181"/>
      <c r="BM72" s="2181"/>
      <c r="BN72" s="2182"/>
    </row>
    <row r="73" spans="2:66" ht="20.25" customHeight="1">
      <c r="B73" s="2111">
        <f>B71+1</f>
        <v>29</v>
      </c>
      <c r="C73" s="2113"/>
      <c r="D73" s="2115" t="s">
        <v>1587</v>
      </c>
      <c r="E73" s="2081"/>
      <c r="F73" s="2116"/>
      <c r="G73" s="2118" t="s">
        <v>1567</v>
      </c>
      <c r="H73" s="2119"/>
      <c r="I73" s="909"/>
      <c r="J73" s="910"/>
      <c r="K73" s="909"/>
      <c r="L73" s="910"/>
      <c r="M73" s="2122" t="s">
        <v>1558</v>
      </c>
      <c r="N73" s="2123"/>
      <c r="O73" s="2171" t="s">
        <v>1538</v>
      </c>
      <c r="P73" s="2172"/>
      <c r="Q73" s="2172"/>
      <c r="R73" s="2119"/>
      <c r="S73" s="2141" t="s">
        <v>1592</v>
      </c>
      <c r="T73" s="2142"/>
      <c r="U73" s="2142"/>
      <c r="V73" s="2142"/>
      <c r="W73" s="2143"/>
      <c r="X73" s="929" t="s">
        <v>1540</v>
      </c>
      <c r="Y73" s="930"/>
      <c r="Z73" s="931"/>
      <c r="AA73" s="922" t="s">
        <v>1566</v>
      </c>
      <c r="AB73" s="923"/>
      <c r="AC73" s="923"/>
      <c r="AD73" s="923" t="s">
        <v>1566</v>
      </c>
      <c r="AE73" s="923"/>
      <c r="AF73" s="923" t="s">
        <v>1566</v>
      </c>
      <c r="AG73" s="924" t="s">
        <v>1566</v>
      </c>
      <c r="AH73" s="922"/>
      <c r="AI73" s="923" t="s">
        <v>1566</v>
      </c>
      <c r="AJ73" s="923"/>
      <c r="AK73" s="923"/>
      <c r="AL73" s="923" t="s">
        <v>1566</v>
      </c>
      <c r="AM73" s="923" t="s">
        <v>1565</v>
      </c>
      <c r="AN73" s="924" t="s">
        <v>1565</v>
      </c>
      <c r="AO73" s="922" t="s">
        <v>1566</v>
      </c>
      <c r="AP73" s="923"/>
      <c r="AQ73" s="923" t="s">
        <v>1566</v>
      </c>
      <c r="AR73" s="923"/>
      <c r="AS73" s="923" t="s">
        <v>1566</v>
      </c>
      <c r="AT73" s="923"/>
      <c r="AU73" s="924" t="s">
        <v>1565</v>
      </c>
      <c r="AV73" s="922" t="s">
        <v>1565</v>
      </c>
      <c r="AW73" s="923" t="s">
        <v>1566</v>
      </c>
      <c r="AX73" s="923"/>
      <c r="AY73" s="923" t="s">
        <v>1566</v>
      </c>
      <c r="AZ73" s="923"/>
      <c r="BA73" s="923" t="s">
        <v>1565</v>
      </c>
      <c r="BB73" s="924"/>
      <c r="BC73" s="922"/>
      <c r="BD73" s="923"/>
      <c r="BE73" s="925"/>
      <c r="BF73" s="2173"/>
      <c r="BG73" s="2174"/>
      <c r="BH73" s="2175"/>
      <c r="BI73" s="2176"/>
      <c r="BJ73" s="2177"/>
      <c r="BK73" s="2178"/>
      <c r="BL73" s="2178"/>
      <c r="BM73" s="2178"/>
      <c r="BN73" s="2179"/>
    </row>
    <row r="74" spans="2:66" ht="20.25" customHeight="1">
      <c r="B74" s="2112"/>
      <c r="C74" s="2114"/>
      <c r="D74" s="2117"/>
      <c r="E74" s="2081"/>
      <c r="F74" s="2116"/>
      <c r="G74" s="2199"/>
      <c r="H74" s="2200"/>
      <c r="I74" s="932"/>
      <c r="J74" s="933" t="str">
        <f>G73</f>
        <v>介護職員</v>
      </c>
      <c r="K74" s="932"/>
      <c r="L74" s="933" t="str">
        <f>M73</f>
        <v>C</v>
      </c>
      <c r="M74" s="2201"/>
      <c r="N74" s="2202"/>
      <c r="O74" s="2203"/>
      <c r="P74" s="2204"/>
      <c r="Q74" s="2204"/>
      <c r="R74" s="2200"/>
      <c r="S74" s="2141"/>
      <c r="T74" s="2142"/>
      <c r="U74" s="2142"/>
      <c r="V74" s="2142"/>
      <c r="W74" s="2143"/>
      <c r="X74" s="926" t="s">
        <v>1543</v>
      </c>
      <c r="Y74" s="927"/>
      <c r="Z74" s="928"/>
      <c r="AA74" s="914">
        <f>IF(AA73="","",VLOOKUP(AA73,'【記載例】シフト記号表（勤務時間帯）'!$C$6:$L$47,10,FALSE))</f>
        <v>8</v>
      </c>
      <c r="AB74" s="915" t="str">
        <f>IF(AB73="","",VLOOKUP(AB73,'【記載例】シフト記号表（勤務時間帯）'!$C$6:$L$47,10,FALSE))</f>
        <v/>
      </c>
      <c r="AC74" s="915" t="str">
        <f>IF(AC73="","",VLOOKUP(AC73,'【記載例】シフト記号表（勤務時間帯）'!$C$6:$L$47,10,FALSE))</f>
        <v/>
      </c>
      <c r="AD74" s="915">
        <f>IF(AD73="","",VLOOKUP(AD73,'【記載例】シフト記号表（勤務時間帯）'!$C$6:$L$47,10,FALSE))</f>
        <v>8</v>
      </c>
      <c r="AE74" s="915" t="str">
        <f>IF(AE73="","",VLOOKUP(AE73,'【記載例】シフト記号表（勤務時間帯）'!$C$6:$L$47,10,FALSE))</f>
        <v/>
      </c>
      <c r="AF74" s="915">
        <f>IF(AF73="","",VLOOKUP(AF73,'【記載例】シフト記号表（勤務時間帯）'!$C$6:$L$47,10,FALSE))</f>
        <v>8</v>
      </c>
      <c r="AG74" s="916">
        <f>IF(AG73="","",VLOOKUP(AG73,'【記載例】シフト記号表（勤務時間帯）'!$C$6:$L$47,10,FALSE))</f>
        <v>8</v>
      </c>
      <c r="AH74" s="914" t="str">
        <f>IF(AH73="","",VLOOKUP(AH73,'【記載例】シフト記号表（勤務時間帯）'!$C$6:$L$47,10,FALSE))</f>
        <v/>
      </c>
      <c r="AI74" s="915">
        <f>IF(AI73="","",VLOOKUP(AI73,'【記載例】シフト記号表（勤務時間帯）'!$C$6:$L$47,10,FALSE))</f>
        <v>8</v>
      </c>
      <c r="AJ74" s="915" t="str">
        <f>IF(AJ73="","",VLOOKUP(AJ73,'【記載例】シフト記号表（勤務時間帯）'!$C$6:$L$47,10,FALSE))</f>
        <v/>
      </c>
      <c r="AK74" s="915" t="str">
        <f>IF(AK73="","",VLOOKUP(AK73,'【記載例】シフト記号表（勤務時間帯）'!$C$6:$L$47,10,FALSE))</f>
        <v/>
      </c>
      <c r="AL74" s="915">
        <f>IF(AL73="","",VLOOKUP(AL73,'【記載例】シフト記号表（勤務時間帯）'!$C$6:$L$47,10,FALSE))</f>
        <v>8</v>
      </c>
      <c r="AM74" s="915">
        <f>IF(AM73="","",VLOOKUP(AM73,'【記載例】シフト記号表（勤務時間帯）'!$C$6:$L$47,10,FALSE))</f>
        <v>7.9999999999999982</v>
      </c>
      <c r="AN74" s="916">
        <f>IF(AN73="","",VLOOKUP(AN73,'【記載例】シフト記号表（勤務時間帯）'!$C$6:$L$47,10,FALSE))</f>
        <v>7.9999999999999982</v>
      </c>
      <c r="AO74" s="914">
        <f>IF(AO73="","",VLOOKUP(AO73,'【記載例】シフト記号表（勤務時間帯）'!$C$6:$L$47,10,FALSE))</f>
        <v>8</v>
      </c>
      <c r="AP74" s="915" t="str">
        <f>IF(AP73="","",VLOOKUP(AP73,'【記載例】シフト記号表（勤務時間帯）'!$C$6:$L$47,10,FALSE))</f>
        <v/>
      </c>
      <c r="AQ74" s="915">
        <f>IF(AQ73="","",VLOOKUP(AQ73,'【記載例】シフト記号表（勤務時間帯）'!$C$6:$L$47,10,FALSE))</f>
        <v>8</v>
      </c>
      <c r="AR74" s="915" t="str">
        <f>IF(AR73="","",VLOOKUP(AR73,'【記載例】シフト記号表（勤務時間帯）'!$C$6:$L$47,10,FALSE))</f>
        <v/>
      </c>
      <c r="AS74" s="915">
        <f>IF(AS73="","",VLOOKUP(AS73,'【記載例】シフト記号表（勤務時間帯）'!$C$6:$L$47,10,FALSE))</f>
        <v>8</v>
      </c>
      <c r="AT74" s="915" t="str">
        <f>IF(AT73="","",VLOOKUP(AT73,'【記載例】シフト記号表（勤務時間帯）'!$C$6:$L$47,10,FALSE))</f>
        <v/>
      </c>
      <c r="AU74" s="916">
        <f>IF(AU73="","",VLOOKUP(AU73,'【記載例】シフト記号表（勤務時間帯）'!$C$6:$L$47,10,FALSE))</f>
        <v>7.9999999999999982</v>
      </c>
      <c r="AV74" s="914">
        <f>IF(AV73="","",VLOOKUP(AV73,'【記載例】シフト記号表（勤務時間帯）'!$C$6:$L$47,10,FALSE))</f>
        <v>7.9999999999999982</v>
      </c>
      <c r="AW74" s="915">
        <f>IF(AW73="","",VLOOKUP(AW73,'【記載例】シフト記号表（勤務時間帯）'!$C$6:$L$47,10,FALSE))</f>
        <v>8</v>
      </c>
      <c r="AX74" s="915" t="str">
        <f>IF(AX73="","",VLOOKUP(AX73,'【記載例】シフト記号表（勤務時間帯）'!$C$6:$L$47,10,FALSE))</f>
        <v/>
      </c>
      <c r="AY74" s="915">
        <f>IF(AY73="","",VLOOKUP(AY73,'【記載例】シフト記号表（勤務時間帯）'!$C$6:$L$47,10,FALSE))</f>
        <v>8</v>
      </c>
      <c r="AZ74" s="915" t="str">
        <f>IF(AZ73="","",VLOOKUP(AZ73,'【記載例】シフト記号表（勤務時間帯）'!$C$6:$L$47,10,FALSE))</f>
        <v/>
      </c>
      <c r="BA74" s="915">
        <f>IF(BA73="","",VLOOKUP(BA73,'【記載例】シフト記号表（勤務時間帯）'!$C$6:$L$47,10,FALSE))</f>
        <v>7.9999999999999982</v>
      </c>
      <c r="BB74" s="916" t="str">
        <f>IF(BB73="","",VLOOKUP(BB73,'【記載例】シフト記号表（勤務時間帯）'!$C$6:$L$47,10,FALSE))</f>
        <v/>
      </c>
      <c r="BC74" s="914" t="str">
        <f>IF(BC73="","",VLOOKUP(BC73,'【記載例】シフト記号表（勤務時間帯）'!$C$6:$L$47,10,FALSE))</f>
        <v/>
      </c>
      <c r="BD74" s="915" t="str">
        <f>IF(BD73="","",VLOOKUP(BD73,'【記載例】シフト記号表（勤務時間帯）'!$C$6:$L$47,10,FALSE))</f>
        <v/>
      </c>
      <c r="BE74" s="915" t="str">
        <f>IF(BE73="","",VLOOKUP(BE73,'【記載例】シフト記号表（勤務時間帯）'!$C$6:$L$47,10,FALSE))</f>
        <v/>
      </c>
      <c r="BF74" s="2196">
        <f>IF($BI$3="４週",SUM(AA74:BB74),IF($BI$3="暦月",SUM(AA74:BE74),""))</f>
        <v>128</v>
      </c>
      <c r="BG74" s="2197"/>
      <c r="BH74" s="2198">
        <f>IF($BI$3="４週",BF74/4,IF($BI$3="暦月",(BF74/($BI$8/7)),""))</f>
        <v>32</v>
      </c>
      <c r="BI74" s="2197"/>
      <c r="BJ74" s="2193"/>
      <c r="BK74" s="2194"/>
      <c r="BL74" s="2194"/>
      <c r="BM74" s="2194"/>
      <c r="BN74" s="2195"/>
    </row>
    <row r="75" spans="2:66" ht="20.25" customHeight="1">
      <c r="B75" s="2111">
        <f>B73+1</f>
        <v>30</v>
      </c>
      <c r="C75" s="2113"/>
      <c r="D75" s="2115"/>
      <c r="E75" s="2081"/>
      <c r="F75" s="2116"/>
      <c r="G75" s="2118"/>
      <c r="H75" s="2119"/>
      <c r="I75" s="917"/>
      <c r="J75" s="918"/>
      <c r="K75" s="917"/>
      <c r="L75" s="918"/>
      <c r="M75" s="2122"/>
      <c r="N75" s="2123"/>
      <c r="O75" s="2171"/>
      <c r="P75" s="2172"/>
      <c r="Q75" s="2172"/>
      <c r="R75" s="2119"/>
      <c r="S75" s="2141"/>
      <c r="T75" s="2142"/>
      <c r="U75" s="2142"/>
      <c r="V75" s="2142"/>
      <c r="W75" s="2143"/>
      <c r="X75" s="934" t="s">
        <v>1540</v>
      </c>
      <c r="Y75" s="935"/>
      <c r="Z75" s="936"/>
      <c r="AA75" s="922"/>
      <c r="AB75" s="923"/>
      <c r="AC75" s="923"/>
      <c r="AD75" s="923"/>
      <c r="AE75" s="923"/>
      <c r="AF75" s="923"/>
      <c r="AG75" s="924"/>
      <c r="AH75" s="922"/>
      <c r="AI75" s="923"/>
      <c r="AJ75" s="923"/>
      <c r="AK75" s="923"/>
      <c r="AL75" s="923"/>
      <c r="AM75" s="923"/>
      <c r="AN75" s="924"/>
      <c r="AO75" s="922"/>
      <c r="AP75" s="923"/>
      <c r="AQ75" s="923"/>
      <c r="AR75" s="923"/>
      <c r="AS75" s="923"/>
      <c r="AT75" s="923"/>
      <c r="AU75" s="924"/>
      <c r="AV75" s="922"/>
      <c r="AW75" s="923"/>
      <c r="AX75" s="923"/>
      <c r="AY75" s="923"/>
      <c r="AZ75" s="923"/>
      <c r="BA75" s="923"/>
      <c r="BB75" s="924"/>
      <c r="BC75" s="922"/>
      <c r="BD75" s="923"/>
      <c r="BE75" s="925"/>
      <c r="BF75" s="2173"/>
      <c r="BG75" s="2174"/>
      <c r="BH75" s="2175"/>
      <c r="BI75" s="2176"/>
      <c r="BJ75" s="2177"/>
      <c r="BK75" s="2178"/>
      <c r="BL75" s="2178"/>
      <c r="BM75" s="2178"/>
      <c r="BN75" s="2179"/>
    </row>
    <row r="76" spans="2:66" ht="20.25" customHeight="1" thickBot="1">
      <c r="B76" s="2205"/>
      <c r="C76" s="2206"/>
      <c r="D76" s="2207"/>
      <c r="E76" s="2208"/>
      <c r="F76" s="2209"/>
      <c r="G76" s="2210"/>
      <c r="H76" s="2211"/>
      <c r="I76" s="937"/>
      <c r="J76" s="938">
        <f>G76</f>
        <v>0</v>
      </c>
      <c r="K76" s="937"/>
      <c r="L76" s="938">
        <f>M76</f>
        <v>0</v>
      </c>
      <c r="M76" s="2212"/>
      <c r="N76" s="2213"/>
      <c r="O76" s="2214"/>
      <c r="P76" s="2215"/>
      <c r="Q76" s="2215"/>
      <c r="R76" s="2211"/>
      <c r="S76" s="2219"/>
      <c r="T76" s="2220"/>
      <c r="U76" s="2220"/>
      <c r="V76" s="2220"/>
      <c r="W76" s="2221"/>
      <c r="X76" s="939" t="s">
        <v>1543</v>
      </c>
      <c r="Y76" s="940"/>
      <c r="Z76" s="941"/>
      <c r="AA76" s="942" t="str">
        <f>IF(AA75="","",VLOOKUP(AA75,'【記載例】シフト記号表（勤務時間帯）'!$C$6:$L$47,10,FALSE))</f>
        <v/>
      </c>
      <c r="AB76" s="943" t="str">
        <f>IF(AB75="","",VLOOKUP(AB75,'【記載例】シフト記号表（勤務時間帯）'!$C$6:$L$47,10,FALSE))</f>
        <v/>
      </c>
      <c r="AC76" s="943" t="str">
        <f>IF(AC75="","",VLOOKUP(AC75,'【記載例】シフト記号表（勤務時間帯）'!$C$6:$L$47,10,FALSE))</f>
        <v/>
      </c>
      <c r="AD76" s="943" t="str">
        <f>IF(AD75="","",VLOOKUP(AD75,'【記載例】シフト記号表（勤務時間帯）'!$C$6:$L$47,10,FALSE))</f>
        <v/>
      </c>
      <c r="AE76" s="943" t="str">
        <f>IF(AE75="","",VLOOKUP(AE75,'【記載例】シフト記号表（勤務時間帯）'!$C$6:$L$47,10,FALSE))</f>
        <v/>
      </c>
      <c r="AF76" s="943" t="str">
        <f>IF(AF75="","",VLOOKUP(AF75,'【記載例】シフト記号表（勤務時間帯）'!$C$6:$L$47,10,FALSE))</f>
        <v/>
      </c>
      <c r="AG76" s="944" t="str">
        <f>IF(AG75="","",VLOOKUP(AG75,'【記載例】シフト記号表（勤務時間帯）'!$C$6:$L$47,10,FALSE))</f>
        <v/>
      </c>
      <c r="AH76" s="942" t="str">
        <f>IF(AH75="","",VLOOKUP(AH75,'【記載例】シフト記号表（勤務時間帯）'!$C$6:$L$47,10,FALSE))</f>
        <v/>
      </c>
      <c r="AI76" s="943" t="str">
        <f>IF(AI75="","",VLOOKUP(AI75,'【記載例】シフト記号表（勤務時間帯）'!$C$6:$L$47,10,FALSE))</f>
        <v/>
      </c>
      <c r="AJ76" s="943" t="str">
        <f>IF(AJ75="","",VLOOKUP(AJ75,'【記載例】シフト記号表（勤務時間帯）'!$C$6:$L$47,10,FALSE))</f>
        <v/>
      </c>
      <c r="AK76" s="943" t="str">
        <f>IF(AK75="","",VLOOKUP(AK75,'【記載例】シフト記号表（勤務時間帯）'!$C$6:$L$47,10,FALSE))</f>
        <v/>
      </c>
      <c r="AL76" s="943" t="str">
        <f>IF(AL75="","",VLOOKUP(AL75,'【記載例】シフト記号表（勤務時間帯）'!$C$6:$L$47,10,FALSE))</f>
        <v/>
      </c>
      <c r="AM76" s="943" t="str">
        <f>IF(AM75="","",VLOOKUP(AM75,'【記載例】シフト記号表（勤務時間帯）'!$C$6:$L$47,10,FALSE))</f>
        <v/>
      </c>
      <c r="AN76" s="944" t="str">
        <f>IF(AN75="","",VLOOKUP(AN75,'【記載例】シフト記号表（勤務時間帯）'!$C$6:$L$47,10,FALSE))</f>
        <v/>
      </c>
      <c r="AO76" s="942" t="str">
        <f>IF(AO75="","",VLOOKUP(AO75,'【記載例】シフト記号表（勤務時間帯）'!$C$6:$L$47,10,FALSE))</f>
        <v/>
      </c>
      <c r="AP76" s="943" t="str">
        <f>IF(AP75="","",VLOOKUP(AP75,'【記載例】シフト記号表（勤務時間帯）'!$C$6:$L$47,10,FALSE))</f>
        <v/>
      </c>
      <c r="AQ76" s="943" t="str">
        <f>IF(AQ75="","",VLOOKUP(AQ75,'【記載例】シフト記号表（勤務時間帯）'!$C$6:$L$47,10,FALSE))</f>
        <v/>
      </c>
      <c r="AR76" s="943" t="str">
        <f>IF(AR75="","",VLOOKUP(AR75,'【記載例】シフト記号表（勤務時間帯）'!$C$6:$L$47,10,FALSE))</f>
        <v/>
      </c>
      <c r="AS76" s="943" t="str">
        <f>IF(AS75="","",VLOOKUP(AS75,'【記載例】シフト記号表（勤務時間帯）'!$C$6:$L$47,10,FALSE))</f>
        <v/>
      </c>
      <c r="AT76" s="943" t="str">
        <f>IF(AT75="","",VLOOKUP(AT75,'【記載例】シフト記号表（勤務時間帯）'!$C$6:$L$47,10,FALSE))</f>
        <v/>
      </c>
      <c r="AU76" s="944" t="str">
        <f>IF(AU75="","",VLOOKUP(AU75,'【記載例】シフト記号表（勤務時間帯）'!$C$6:$L$47,10,FALSE))</f>
        <v/>
      </c>
      <c r="AV76" s="942" t="str">
        <f>IF(AV75="","",VLOOKUP(AV75,'【記載例】シフト記号表（勤務時間帯）'!$C$6:$L$47,10,FALSE))</f>
        <v/>
      </c>
      <c r="AW76" s="943" t="str">
        <f>IF(AW75="","",VLOOKUP(AW75,'【記載例】シフト記号表（勤務時間帯）'!$C$6:$L$47,10,FALSE))</f>
        <v/>
      </c>
      <c r="AX76" s="943" t="str">
        <f>IF(AX75="","",VLOOKUP(AX75,'【記載例】シフト記号表（勤務時間帯）'!$C$6:$L$47,10,FALSE))</f>
        <v/>
      </c>
      <c r="AY76" s="943" t="str">
        <f>IF(AY75="","",VLOOKUP(AY75,'【記載例】シフト記号表（勤務時間帯）'!$C$6:$L$47,10,FALSE))</f>
        <v/>
      </c>
      <c r="AZ76" s="943" t="str">
        <f>IF(AZ75="","",VLOOKUP(AZ75,'【記載例】シフト記号表（勤務時間帯）'!$C$6:$L$47,10,FALSE))</f>
        <v/>
      </c>
      <c r="BA76" s="943" t="str">
        <f>IF(BA75="","",VLOOKUP(BA75,'【記載例】シフト記号表（勤務時間帯）'!$C$6:$L$47,10,FALSE))</f>
        <v/>
      </c>
      <c r="BB76" s="944" t="str">
        <f>IF(BB75="","",VLOOKUP(BB75,'【記載例】シフト記号表（勤務時間帯）'!$C$6:$L$47,10,FALSE))</f>
        <v/>
      </c>
      <c r="BC76" s="942" t="str">
        <f>IF(BC75="","",VLOOKUP(BC75,'【記載例】シフト記号表（勤務時間帯）'!$C$6:$L$47,10,FALSE))</f>
        <v/>
      </c>
      <c r="BD76" s="943" t="str">
        <f>IF(BD75="","",VLOOKUP(BD75,'【記載例】シフト記号表（勤務時間帯）'!$C$6:$L$47,10,FALSE))</f>
        <v/>
      </c>
      <c r="BE76" s="945" t="str">
        <f>IF(BE75="","",VLOOKUP(BE75,'【記載例】シフト記号表（勤務時間帯）'!$C$6:$L$47,10,FALSE))</f>
        <v/>
      </c>
      <c r="BF76" s="2225">
        <f>IF($BI$3="４週",SUM(AA76:BB76),IF($BI$3="暦月",SUM(AA76:BE76),""))</f>
        <v>0</v>
      </c>
      <c r="BG76" s="2226"/>
      <c r="BH76" s="2227">
        <f>IF($BI$3="４週",BF76/4,IF($BI$3="暦月",(BF76/($BI$8/7)),""))</f>
        <v>0</v>
      </c>
      <c r="BI76" s="2226"/>
      <c r="BJ76" s="2222"/>
      <c r="BK76" s="2223"/>
      <c r="BL76" s="2223"/>
      <c r="BM76" s="2223"/>
      <c r="BN76" s="2224"/>
    </row>
    <row r="77" spans="2:66" ht="20.25" customHeight="1">
      <c r="B77" s="946"/>
      <c r="C77" s="946"/>
      <c r="D77" s="946"/>
      <c r="E77" s="946"/>
      <c r="F77" s="946"/>
      <c r="G77" s="947"/>
      <c r="H77" s="947"/>
      <c r="I77" s="947"/>
      <c r="J77" s="947"/>
      <c r="K77" s="947"/>
      <c r="L77" s="947"/>
      <c r="M77" s="948"/>
      <c r="N77" s="948"/>
      <c r="O77" s="947"/>
      <c r="P77" s="947"/>
      <c r="Q77" s="947"/>
      <c r="R77" s="947"/>
      <c r="S77" s="949"/>
      <c r="T77" s="949"/>
      <c r="U77" s="949"/>
      <c r="V77" s="950"/>
      <c r="W77" s="950"/>
      <c r="X77" s="950"/>
      <c r="Y77" s="951"/>
      <c r="Z77" s="952"/>
      <c r="AA77" s="953"/>
      <c r="AB77" s="953"/>
      <c r="AC77" s="953"/>
      <c r="AD77" s="953"/>
      <c r="AE77" s="953"/>
      <c r="AF77" s="953"/>
      <c r="AG77" s="953"/>
      <c r="AH77" s="953"/>
      <c r="AI77" s="953"/>
      <c r="AJ77" s="953"/>
      <c r="AK77" s="953"/>
      <c r="AL77" s="953"/>
      <c r="AM77" s="953"/>
      <c r="AN77" s="953"/>
      <c r="AO77" s="953"/>
      <c r="AP77" s="953"/>
      <c r="AQ77" s="953"/>
      <c r="AR77" s="953"/>
      <c r="AS77" s="953"/>
      <c r="AT77" s="953"/>
      <c r="AU77" s="953"/>
      <c r="AV77" s="953"/>
      <c r="AW77" s="953"/>
      <c r="AX77" s="953"/>
      <c r="AY77" s="953"/>
      <c r="AZ77" s="953"/>
      <c r="BA77" s="953"/>
      <c r="BB77" s="953"/>
      <c r="BC77" s="953"/>
      <c r="BD77" s="953"/>
      <c r="BE77" s="953"/>
      <c r="BF77" s="953"/>
      <c r="BG77" s="953"/>
      <c r="BH77" s="954"/>
      <c r="BI77" s="954"/>
      <c r="BJ77" s="949"/>
      <c r="BK77" s="949"/>
      <c r="BL77" s="949"/>
      <c r="BM77" s="949"/>
      <c r="BN77" s="949"/>
    </row>
    <row r="78" spans="2:66" ht="20.25" customHeight="1">
      <c r="B78" s="946"/>
      <c r="C78" s="946"/>
      <c r="D78" s="946"/>
      <c r="E78" s="946"/>
      <c r="F78" s="946"/>
      <c r="G78" s="947"/>
      <c r="H78" s="947"/>
      <c r="I78" s="947"/>
      <c r="J78" s="947"/>
      <c r="K78" s="947"/>
      <c r="L78" s="947"/>
      <c r="M78" s="955"/>
      <c r="N78" s="956" t="s">
        <v>1593</v>
      </c>
      <c r="O78" s="956"/>
      <c r="P78" s="956"/>
      <c r="Q78" s="956"/>
      <c r="R78" s="956"/>
      <c r="S78" s="956"/>
      <c r="T78" s="956"/>
      <c r="U78" s="956"/>
      <c r="V78" s="956"/>
      <c r="W78" s="956"/>
      <c r="X78" s="957"/>
      <c r="Y78" s="956"/>
      <c r="Z78" s="956"/>
      <c r="AA78" s="956"/>
      <c r="AB78" s="956"/>
      <c r="AC78" s="956"/>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8"/>
      <c r="BA78" s="958"/>
      <c r="BB78" s="958"/>
      <c r="BC78" s="958"/>
      <c r="BD78" s="958"/>
      <c r="BE78" s="958"/>
      <c r="BF78" s="958"/>
      <c r="BG78" s="958"/>
      <c r="BH78" s="959"/>
      <c r="BI78" s="954"/>
      <c r="BJ78" s="949"/>
      <c r="BK78" s="949"/>
      <c r="BL78" s="949"/>
      <c r="BM78" s="949"/>
      <c r="BN78" s="949"/>
    </row>
    <row r="79" spans="2:66" ht="20.25" customHeight="1">
      <c r="B79" s="946"/>
      <c r="C79" s="946"/>
      <c r="D79" s="946"/>
      <c r="E79" s="946"/>
      <c r="F79" s="946"/>
      <c r="G79" s="947"/>
      <c r="H79" s="947"/>
      <c r="I79" s="947"/>
      <c r="J79" s="947"/>
      <c r="K79" s="947"/>
      <c r="L79" s="947"/>
      <c r="M79" s="955"/>
      <c r="N79" s="956"/>
      <c r="O79" s="956" t="s">
        <v>1594</v>
      </c>
      <c r="P79" s="956"/>
      <c r="Q79" s="956"/>
      <c r="R79" s="956"/>
      <c r="S79" s="956"/>
      <c r="T79" s="956"/>
      <c r="U79" s="956"/>
      <c r="V79" s="956"/>
      <c r="W79" s="956"/>
      <c r="X79" s="957"/>
      <c r="Y79" s="956"/>
      <c r="Z79" s="956"/>
      <c r="AA79" s="956"/>
      <c r="AB79" s="956"/>
      <c r="AC79" s="956"/>
      <c r="AD79" s="958"/>
      <c r="AE79" s="956" t="s">
        <v>1595</v>
      </c>
      <c r="AF79" s="956"/>
      <c r="AG79" s="956"/>
      <c r="AH79" s="956"/>
      <c r="AI79" s="956"/>
      <c r="AJ79" s="956"/>
      <c r="AK79" s="956"/>
      <c r="AL79" s="956"/>
      <c r="AM79" s="956"/>
      <c r="AN79" s="957"/>
      <c r="AO79" s="956"/>
      <c r="AP79" s="956"/>
      <c r="AQ79" s="956"/>
      <c r="AR79" s="956"/>
      <c r="AS79" s="958"/>
      <c r="AT79" s="958"/>
      <c r="AU79" s="956" t="s">
        <v>1596</v>
      </c>
      <c r="AV79" s="958"/>
      <c r="AW79" s="958"/>
      <c r="AX79" s="958"/>
      <c r="AY79" s="958"/>
      <c r="AZ79" s="958"/>
      <c r="BA79" s="958"/>
      <c r="BB79" s="958"/>
      <c r="BC79" s="958"/>
      <c r="BD79" s="958"/>
      <c r="BE79" s="958"/>
      <c r="BF79" s="958"/>
      <c r="BG79" s="958"/>
      <c r="BH79" s="959"/>
      <c r="BI79" s="954"/>
      <c r="BJ79" s="2229"/>
      <c r="BK79" s="2229"/>
      <c r="BL79" s="2229"/>
      <c r="BM79" s="2229"/>
      <c r="BN79" s="949"/>
    </row>
    <row r="80" spans="2:66" ht="20.25" customHeight="1">
      <c r="B80" s="946"/>
      <c r="C80" s="946"/>
      <c r="D80" s="946"/>
      <c r="E80" s="946"/>
      <c r="F80" s="946"/>
      <c r="G80" s="947"/>
      <c r="H80" s="947"/>
      <c r="I80" s="947"/>
      <c r="J80" s="947"/>
      <c r="K80" s="947"/>
      <c r="L80" s="947"/>
      <c r="M80" s="955"/>
      <c r="N80" s="956"/>
      <c r="O80" s="2235" t="s">
        <v>1597</v>
      </c>
      <c r="P80" s="2235"/>
      <c r="Q80" s="2235" t="s">
        <v>1598</v>
      </c>
      <c r="R80" s="2235"/>
      <c r="S80" s="2235"/>
      <c r="T80" s="2235"/>
      <c r="U80" s="956"/>
      <c r="V80" s="2236" t="s">
        <v>1599</v>
      </c>
      <c r="W80" s="2236"/>
      <c r="X80" s="2236"/>
      <c r="Y80" s="2236"/>
      <c r="Z80" s="960"/>
      <c r="AA80" s="961" t="s">
        <v>1600</v>
      </c>
      <c r="AB80" s="961"/>
      <c r="AC80" s="863"/>
      <c r="AD80" s="958"/>
      <c r="AE80" s="2235" t="s">
        <v>1597</v>
      </c>
      <c r="AF80" s="2235"/>
      <c r="AG80" s="2235" t="s">
        <v>1598</v>
      </c>
      <c r="AH80" s="2235"/>
      <c r="AI80" s="2235"/>
      <c r="AJ80" s="2235"/>
      <c r="AK80" s="956"/>
      <c r="AL80" s="2236" t="s">
        <v>1599</v>
      </c>
      <c r="AM80" s="2236"/>
      <c r="AN80" s="2236"/>
      <c r="AO80" s="2236"/>
      <c r="AP80" s="960"/>
      <c r="AQ80" s="961" t="s">
        <v>1600</v>
      </c>
      <c r="AR80" s="961"/>
      <c r="AS80" s="958"/>
      <c r="AT80" s="958"/>
      <c r="AU80" s="958"/>
      <c r="AV80" s="958"/>
      <c r="AW80" s="958"/>
      <c r="AX80" s="958"/>
      <c r="AY80" s="958"/>
      <c r="AZ80" s="958"/>
      <c r="BA80" s="958"/>
      <c r="BB80" s="958"/>
      <c r="BC80" s="958"/>
      <c r="BD80" s="958"/>
      <c r="BE80" s="958"/>
      <c r="BF80" s="958"/>
      <c r="BG80" s="958"/>
      <c r="BH80" s="959"/>
      <c r="BI80" s="954"/>
      <c r="BJ80" s="2237"/>
      <c r="BK80" s="2237"/>
      <c r="BL80" s="2237"/>
      <c r="BM80" s="2237"/>
      <c r="BN80" s="949"/>
    </row>
    <row r="81" spans="2:66" ht="20.25" customHeight="1">
      <c r="B81" s="946"/>
      <c r="C81" s="946"/>
      <c r="D81" s="946"/>
      <c r="E81" s="946"/>
      <c r="F81" s="946"/>
      <c r="G81" s="947"/>
      <c r="H81" s="947"/>
      <c r="I81" s="947"/>
      <c r="J81" s="947"/>
      <c r="K81" s="947"/>
      <c r="L81" s="947"/>
      <c r="M81" s="955"/>
      <c r="N81" s="956"/>
      <c r="O81" s="2228"/>
      <c r="P81" s="2228"/>
      <c r="Q81" s="2228" t="s">
        <v>1601</v>
      </c>
      <c r="R81" s="2228"/>
      <c r="S81" s="2228" t="s">
        <v>1602</v>
      </c>
      <c r="T81" s="2228"/>
      <c r="U81" s="956"/>
      <c r="V81" s="2228" t="s">
        <v>1601</v>
      </c>
      <c r="W81" s="2228"/>
      <c r="X81" s="2228" t="s">
        <v>1602</v>
      </c>
      <c r="Y81" s="2228"/>
      <c r="Z81" s="960"/>
      <c r="AA81" s="961" t="s">
        <v>1603</v>
      </c>
      <c r="AB81" s="961"/>
      <c r="AC81" s="863"/>
      <c r="AD81" s="958"/>
      <c r="AE81" s="2228"/>
      <c r="AF81" s="2228"/>
      <c r="AG81" s="2228" t="s">
        <v>1601</v>
      </c>
      <c r="AH81" s="2228"/>
      <c r="AI81" s="2228" t="s">
        <v>1602</v>
      </c>
      <c r="AJ81" s="2228"/>
      <c r="AK81" s="956"/>
      <c r="AL81" s="2228" t="s">
        <v>1601</v>
      </c>
      <c r="AM81" s="2228"/>
      <c r="AN81" s="2228" t="s">
        <v>1602</v>
      </c>
      <c r="AO81" s="2228"/>
      <c r="AP81" s="960"/>
      <c r="AQ81" s="961" t="s">
        <v>1603</v>
      </c>
      <c r="AR81" s="961"/>
      <c r="AS81" s="958"/>
      <c r="AT81" s="958"/>
      <c r="AU81" s="962" t="s">
        <v>1554</v>
      </c>
      <c r="AV81" s="962"/>
      <c r="AW81" s="962"/>
      <c r="AX81" s="962"/>
      <c r="AY81" s="960"/>
      <c r="AZ81" s="961" t="s">
        <v>1567</v>
      </c>
      <c r="BA81" s="962"/>
      <c r="BB81" s="962"/>
      <c r="BC81" s="962"/>
      <c r="BD81" s="960"/>
      <c r="BE81" s="2228" t="s">
        <v>1604</v>
      </c>
      <c r="BF81" s="2228"/>
      <c r="BG81" s="2228"/>
      <c r="BH81" s="2228"/>
      <c r="BI81" s="954"/>
      <c r="BJ81" s="2238"/>
      <c r="BK81" s="2238"/>
      <c r="BL81" s="2238"/>
      <c r="BM81" s="2238"/>
      <c r="BN81" s="949"/>
    </row>
    <row r="82" spans="2:66" ht="20.25" customHeight="1">
      <c r="B82" s="946"/>
      <c r="C82" s="946"/>
      <c r="D82" s="946"/>
      <c r="E82" s="946"/>
      <c r="F82" s="946"/>
      <c r="G82" s="947"/>
      <c r="H82" s="947"/>
      <c r="I82" s="947"/>
      <c r="J82" s="947"/>
      <c r="K82" s="947"/>
      <c r="L82" s="947"/>
      <c r="M82" s="955"/>
      <c r="N82" s="956"/>
      <c r="O82" s="2233" t="s">
        <v>1605</v>
      </c>
      <c r="P82" s="2233"/>
      <c r="Q82" s="2239">
        <f>SUMIFS($BF$17:$BF$76,$J$17:$J$76,"看護職員",$L$17:$L$76,"A")</f>
        <v>960</v>
      </c>
      <c r="R82" s="2239"/>
      <c r="S82" s="2217">
        <f>SUMIFS($BH$17:$BH$76,$J$17:$J$76,"看護職員",$L$17:$L$76,"A")</f>
        <v>240</v>
      </c>
      <c r="T82" s="2217"/>
      <c r="U82" s="963"/>
      <c r="V82" s="2218">
        <v>0</v>
      </c>
      <c r="W82" s="2218"/>
      <c r="X82" s="2218">
        <v>0</v>
      </c>
      <c r="Y82" s="2218"/>
      <c r="Z82" s="964"/>
      <c r="AA82" s="2230">
        <v>6</v>
      </c>
      <c r="AB82" s="2231"/>
      <c r="AC82" s="863"/>
      <c r="AD82" s="958"/>
      <c r="AE82" s="2233" t="s">
        <v>1605</v>
      </c>
      <c r="AF82" s="2233"/>
      <c r="AG82" s="2239">
        <f>SUMIFS($BF$17:$BF$76,$J$17:$J$76,"介護職員",$L$17:$L$76,"A")</f>
        <v>1920</v>
      </c>
      <c r="AH82" s="2239"/>
      <c r="AI82" s="2217">
        <f>SUMIFS($BH$17:$BH$76,$J$17:$J$76,"介護職員",$L$17:$L$76,"A")</f>
        <v>480</v>
      </c>
      <c r="AJ82" s="2217"/>
      <c r="AK82" s="963"/>
      <c r="AL82" s="2218">
        <v>0</v>
      </c>
      <c r="AM82" s="2218"/>
      <c r="AN82" s="2218">
        <v>0</v>
      </c>
      <c r="AO82" s="2218"/>
      <c r="AP82" s="964"/>
      <c r="AQ82" s="2230">
        <v>12</v>
      </c>
      <c r="AR82" s="2231"/>
      <c r="AS82" s="958"/>
      <c r="AT82" s="958"/>
      <c r="AU82" s="2232">
        <f>Y96</f>
        <v>6.8</v>
      </c>
      <c r="AV82" s="2233"/>
      <c r="AW82" s="2233"/>
      <c r="AX82" s="2233"/>
      <c r="AY82" s="965" t="s">
        <v>1606</v>
      </c>
      <c r="AZ82" s="2232">
        <f>AO96</f>
        <v>15.2</v>
      </c>
      <c r="BA82" s="2234"/>
      <c r="BB82" s="2234"/>
      <c r="BC82" s="2234"/>
      <c r="BD82" s="965" t="s">
        <v>1607</v>
      </c>
      <c r="BE82" s="2216">
        <f>ROUNDDOWN(AU82+AZ82,1)</f>
        <v>22</v>
      </c>
      <c r="BF82" s="2216"/>
      <c r="BG82" s="2216"/>
      <c r="BH82" s="2216"/>
      <c r="BI82" s="954"/>
      <c r="BJ82" s="966"/>
      <c r="BK82" s="966"/>
      <c r="BL82" s="966"/>
      <c r="BM82" s="966"/>
      <c r="BN82" s="949"/>
    </row>
    <row r="83" spans="2:66" ht="20.25" customHeight="1">
      <c r="B83" s="946"/>
      <c r="C83" s="946"/>
      <c r="D83" s="946"/>
      <c r="E83" s="946"/>
      <c r="F83" s="946"/>
      <c r="G83" s="947"/>
      <c r="H83" s="947"/>
      <c r="I83" s="947"/>
      <c r="J83" s="947"/>
      <c r="K83" s="947"/>
      <c r="L83" s="947"/>
      <c r="M83" s="955"/>
      <c r="N83" s="956"/>
      <c r="O83" s="2233" t="s">
        <v>1608</v>
      </c>
      <c r="P83" s="2233"/>
      <c r="Q83" s="2239">
        <f>SUMIFS($BF$17:$BF$76,$J$17:$J$76,"看護職員",$L$17:$L$76,"B")</f>
        <v>0</v>
      </c>
      <c r="R83" s="2239"/>
      <c r="S83" s="2217">
        <f>SUMIFS($BH$17:$BH$76,$J$17:$J$76,"看護職員",$L$17:$L$76,"B")</f>
        <v>0</v>
      </c>
      <c r="T83" s="2217"/>
      <c r="U83" s="963"/>
      <c r="V83" s="2218">
        <v>0</v>
      </c>
      <c r="W83" s="2218"/>
      <c r="X83" s="2218">
        <v>0</v>
      </c>
      <c r="Y83" s="2218"/>
      <c r="Z83" s="964"/>
      <c r="AA83" s="2230">
        <v>0</v>
      </c>
      <c r="AB83" s="2231"/>
      <c r="AC83" s="863"/>
      <c r="AD83" s="958"/>
      <c r="AE83" s="2233" t="s">
        <v>1608</v>
      </c>
      <c r="AF83" s="2233"/>
      <c r="AG83" s="2239">
        <f>SUMIFS($BF$17:$BF$76,$J$17:$J$76,"介護職員",$L$17:$L$76,"B")</f>
        <v>0</v>
      </c>
      <c r="AH83" s="2239"/>
      <c r="AI83" s="2217">
        <f>SUMIFS($BH$17:$BH$76,$J$17:$J$76,"介護職員",$L$17:$L$76,"B")</f>
        <v>0</v>
      </c>
      <c r="AJ83" s="2217"/>
      <c r="AK83" s="963"/>
      <c r="AL83" s="2218">
        <v>0</v>
      </c>
      <c r="AM83" s="2218"/>
      <c r="AN83" s="2218">
        <v>0</v>
      </c>
      <c r="AO83" s="2218"/>
      <c r="AP83" s="964"/>
      <c r="AQ83" s="2230">
        <v>0</v>
      </c>
      <c r="AR83" s="2231"/>
      <c r="AS83" s="958"/>
      <c r="AT83" s="958"/>
      <c r="AU83" s="958"/>
      <c r="AV83" s="958"/>
      <c r="AW83" s="958"/>
      <c r="AX83" s="958"/>
      <c r="AY83" s="958"/>
      <c r="AZ83" s="958"/>
      <c r="BA83" s="958"/>
      <c r="BB83" s="958"/>
      <c r="BC83" s="958"/>
      <c r="BD83" s="958"/>
      <c r="BE83" s="958"/>
      <c r="BF83" s="958"/>
      <c r="BG83" s="958"/>
      <c r="BH83" s="959"/>
      <c r="BI83" s="954"/>
      <c r="BJ83" s="949"/>
      <c r="BK83" s="949"/>
      <c r="BL83" s="949"/>
      <c r="BM83" s="949"/>
      <c r="BN83" s="949"/>
    </row>
    <row r="84" spans="2:66" ht="20.25" customHeight="1">
      <c r="B84" s="946"/>
      <c r="C84" s="946"/>
      <c r="D84" s="946"/>
      <c r="E84" s="946"/>
      <c r="F84" s="946"/>
      <c r="G84" s="947"/>
      <c r="H84" s="947"/>
      <c r="I84" s="947"/>
      <c r="J84" s="947"/>
      <c r="K84" s="947"/>
      <c r="L84" s="947"/>
      <c r="M84" s="955"/>
      <c r="N84" s="956"/>
      <c r="O84" s="2233" t="s">
        <v>1609</v>
      </c>
      <c r="P84" s="2233"/>
      <c r="Q84" s="2239">
        <f>SUMIFS($BF$17:$BF$76,$J$17:$J$76,"看護職員",$L$17:$L$76,"C")</f>
        <v>128</v>
      </c>
      <c r="R84" s="2239"/>
      <c r="S84" s="2217">
        <f>SUMIFS($BH$17:$BH$76,$J$17:$J$76,"看護職員",$L$17:$L$76,"C")</f>
        <v>32</v>
      </c>
      <c r="T84" s="2217"/>
      <c r="U84" s="963"/>
      <c r="V84" s="2218">
        <v>128</v>
      </c>
      <c r="W84" s="2218"/>
      <c r="X84" s="2240">
        <v>32</v>
      </c>
      <c r="Y84" s="2240"/>
      <c r="Z84" s="964"/>
      <c r="AA84" s="2241" t="s">
        <v>1610</v>
      </c>
      <c r="AB84" s="2242"/>
      <c r="AC84" s="863"/>
      <c r="AD84" s="958"/>
      <c r="AE84" s="2233" t="s">
        <v>1609</v>
      </c>
      <c r="AF84" s="2233"/>
      <c r="AG84" s="2239">
        <f>SUMIFS($BF$17:$BF$76,$J$17:$J$76,"介護職員",$L$17:$L$76,"C")</f>
        <v>512</v>
      </c>
      <c r="AH84" s="2239"/>
      <c r="AI84" s="2217">
        <f>SUMIFS($BH$17:$BH$76,$J$17:$J$76,"介護職員",$L$17:$L$76,"C")</f>
        <v>128</v>
      </c>
      <c r="AJ84" s="2217"/>
      <c r="AK84" s="963"/>
      <c r="AL84" s="2218">
        <v>512</v>
      </c>
      <c r="AM84" s="2218"/>
      <c r="AN84" s="2240">
        <v>128</v>
      </c>
      <c r="AO84" s="2240"/>
      <c r="AP84" s="964"/>
      <c r="AQ84" s="2241" t="s">
        <v>1610</v>
      </c>
      <c r="AR84" s="2242"/>
      <c r="AS84" s="958"/>
      <c r="AT84" s="958"/>
      <c r="AU84" s="958"/>
      <c r="AV84" s="958"/>
      <c r="AW84" s="958"/>
      <c r="AX84" s="958"/>
      <c r="AY84" s="958"/>
      <c r="AZ84" s="958"/>
      <c r="BA84" s="958"/>
      <c r="BB84" s="958"/>
      <c r="BC84" s="958"/>
      <c r="BD84" s="958"/>
      <c r="BE84" s="958"/>
      <c r="BF84" s="958"/>
      <c r="BG84" s="958"/>
      <c r="BH84" s="959"/>
      <c r="BI84" s="954"/>
      <c r="BJ84" s="949"/>
      <c r="BK84" s="949"/>
      <c r="BL84" s="949"/>
      <c r="BM84" s="949"/>
      <c r="BN84" s="949"/>
    </row>
    <row r="85" spans="2:66" ht="20.25" customHeight="1">
      <c r="B85" s="946"/>
      <c r="C85" s="946"/>
      <c r="D85" s="946"/>
      <c r="E85" s="946"/>
      <c r="F85" s="946"/>
      <c r="G85" s="947"/>
      <c r="H85" s="947"/>
      <c r="I85" s="947"/>
      <c r="J85" s="947"/>
      <c r="K85" s="947"/>
      <c r="L85" s="947"/>
      <c r="M85" s="955"/>
      <c r="N85" s="956"/>
      <c r="O85" s="2233" t="s">
        <v>1611</v>
      </c>
      <c r="P85" s="2233"/>
      <c r="Q85" s="2239">
        <f>SUMIFS($BF$17:$BF$76,$J$17:$J$76,"看護職員",$L$17:$L$76,"D")</f>
        <v>0</v>
      </c>
      <c r="R85" s="2239"/>
      <c r="S85" s="2217">
        <f>SUMIFS($BH$17:$BH$76,$J$17:$J$76,"看護職員",$L$17:$L$76,"D")</f>
        <v>0</v>
      </c>
      <c r="T85" s="2217"/>
      <c r="U85" s="963"/>
      <c r="V85" s="2218">
        <v>0</v>
      </c>
      <c r="W85" s="2218"/>
      <c r="X85" s="2240">
        <v>0</v>
      </c>
      <c r="Y85" s="2240"/>
      <c r="Z85" s="964"/>
      <c r="AA85" s="2241" t="s">
        <v>1610</v>
      </c>
      <c r="AB85" s="2242"/>
      <c r="AC85" s="863"/>
      <c r="AD85" s="958"/>
      <c r="AE85" s="2233" t="s">
        <v>1611</v>
      </c>
      <c r="AF85" s="2233"/>
      <c r="AG85" s="2239">
        <f>SUMIFS($BF$17:$BF$76,$J$17:$J$76,"介護職員",$L$17:$L$76,"D")</f>
        <v>0</v>
      </c>
      <c r="AH85" s="2239"/>
      <c r="AI85" s="2217">
        <f>SUMIFS($BH$17:$BH$76,$J$17:$J$76,"介護職員",$L$17:$L$76,"D")</f>
        <v>0</v>
      </c>
      <c r="AJ85" s="2217"/>
      <c r="AK85" s="963"/>
      <c r="AL85" s="2218">
        <v>0</v>
      </c>
      <c r="AM85" s="2218"/>
      <c r="AN85" s="2240">
        <v>0</v>
      </c>
      <c r="AO85" s="2240"/>
      <c r="AP85" s="964"/>
      <c r="AQ85" s="2241" t="s">
        <v>1610</v>
      </c>
      <c r="AR85" s="2242"/>
      <c r="AS85" s="958"/>
      <c r="AT85" s="958"/>
      <c r="AU85" s="956" t="s">
        <v>1612</v>
      </c>
      <c r="AV85" s="956"/>
      <c r="AW85" s="956"/>
      <c r="AX85" s="956"/>
      <c r="AY85" s="956"/>
      <c r="AZ85" s="956"/>
      <c r="BA85" s="958"/>
      <c r="BB85" s="958"/>
      <c r="BC85" s="958"/>
      <c r="BD85" s="958"/>
      <c r="BE85" s="958"/>
      <c r="BF85" s="958"/>
      <c r="BG85" s="958"/>
      <c r="BH85" s="959"/>
      <c r="BI85" s="954"/>
      <c r="BJ85" s="949"/>
      <c r="BK85" s="949"/>
      <c r="BL85" s="949"/>
      <c r="BM85" s="949"/>
      <c r="BN85" s="949"/>
    </row>
    <row r="86" spans="2:66" ht="20.25" customHeight="1">
      <c r="B86" s="946"/>
      <c r="C86" s="946"/>
      <c r="D86" s="946"/>
      <c r="E86" s="946"/>
      <c r="F86" s="946"/>
      <c r="G86" s="947"/>
      <c r="H86" s="947"/>
      <c r="I86" s="947"/>
      <c r="J86" s="947"/>
      <c r="K86" s="947"/>
      <c r="L86" s="947"/>
      <c r="M86" s="955"/>
      <c r="N86" s="956"/>
      <c r="O86" s="2233" t="s">
        <v>1604</v>
      </c>
      <c r="P86" s="2233"/>
      <c r="Q86" s="2239">
        <f>SUM(Q82:R85)</f>
        <v>1088</v>
      </c>
      <c r="R86" s="2239"/>
      <c r="S86" s="2217">
        <f>SUM(S82:T85)</f>
        <v>272</v>
      </c>
      <c r="T86" s="2217"/>
      <c r="U86" s="963"/>
      <c r="V86" s="2239">
        <f>SUM(V82:W85)</f>
        <v>128</v>
      </c>
      <c r="W86" s="2239"/>
      <c r="X86" s="2217">
        <f>SUM(X82:Y85)</f>
        <v>32</v>
      </c>
      <c r="Y86" s="2217"/>
      <c r="Z86" s="964"/>
      <c r="AA86" s="2243">
        <f>SUM(AA82:AB83)</f>
        <v>6</v>
      </c>
      <c r="AB86" s="2244"/>
      <c r="AC86" s="863"/>
      <c r="AD86" s="958"/>
      <c r="AE86" s="2233" t="s">
        <v>1604</v>
      </c>
      <c r="AF86" s="2233"/>
      <c r="AG86" s="2239">
        <f>SUM(AG82:AH85)</f>
        <v>2432</v>
      </c>
      <c r="AH86" s="2239"/>
      <c r="AI86" s="2217">
        <f>SUM(AI82:AJ85)</f>
        <v>608</v>
      </c>
      <c r="AJ86" s="2217"/>
      <c r="AK86" s="963"/>
      <c r="AL86" s="2239">
        <f>SUM(AL82:AM85)</f>
        <v>512</v>
      </c>
      <c r="AM86" s="2239"/>
      <c r="AN86" s="2217">
        <f>SUM(AN82:AO85)</f>
        <v>128</v>
      </c>
      <c r="AO86" s="2217"/>
      <c r="AP86" s="964"/>
      <c r="AQ86" s="2243">
        <f>SUM(AQ82:AR83)</f>
        <v>12</v>
      </c>
      <c r="AR86" s="2244"/>
      <c r="AS86" s="958"/>
      <c r="AT86" s="958"/>
      <c r="AU86" s="2233" t="s">
        <v>1613</v>
      </c>
      <c r="AV86" s="2233"/>
      <c r="AW86" s="2233" t="s">
        <v>1614</v>
      </c>
      <c r="AX86" s="2233"/>
      <c r="AY86" s="2233"/>
      <c r="AZ86" s="2233"/>
      <c r="BA86" s="958"/>
      <c r="BB86" s="958"/>
      <c r="BC86" s="958"/>
      <c r="BD86" s="958"/>
      <c r="BE86" s="958"/>
      <c r="BF86" s="958"/>
      <c r="BG86" s="958"/>
      <c r="BH86" s="959"/>
      <c r="BI86" s="954"/>
      <c r="BJ86" s="949"/>
      <c r="BK86" s="949"/>
      <c r="BL86" s="949"/>
      <c r="BM86" s="949"/>
      <c r="BN86" s="949"/>
    </row>
    <row r="87" spans="2:66" ht="20.25" customHeight="1">
      <c r="B87" s="946"/>
      <c r="C87" s="946"/>
      <c r="D87" s="946"/>
      <c r="E87" s="946"/>
      <c r="F87" s="946"/>
      <c r="G87" s="947"/>
      <c r="H87" s="947"/>
      <c r="I87" s="947"/>
      <c r="J87" s="947"/>
      <c r="K87" s="947"/>
      <c r="L87" s="947"/>
      <c r="M87" s="955"/>
      <c r="N87" s="955"/>
      <c r="O87" s="967"/>
      <c r="P87" s="967"/>
      <c r="Q87" s="967"/>
      <c r="R87" s="967"/>
      <c r="S87" s="968"/>
      <c r="T87" s="968"/>
      <c r="U87" s="968"/>
      <c r="V87" s="969"/>
      <c r="W87" s="969"/>
      <c r="X87" s="969"/>
      <c r="Y87" s="969"/>
      <c r="Z87" s="970"/>
      <c r="AA87" s="958"/>
      <c r="AB87" s="958"/>
      <c r="AC87" s="958"/>
      <c r="AD87" s="958"/>
      <c r="AE87" s="967"/>
      <c r="AF87" s="967"/>
      <c r="AG87" s="967"/>
      <c r="AH87" s="967"/>
      <c r="AI87" s="968"/>
      <c r="AJ87" s="968"/>
      <c r="AK87" s="968"/>
      <c r="AL87" s="969"/>
      <c r="AM87" s="969"/>
      <c r="AN87" s="969"/>
      <c r="AO87" s="969"/>
      <c r="AP87" s="970"/>
      <c r="AQ87" s="958"/>
      <c r="AR87" s="958"/>
      <c r="AS87" s="958"/>
      <c r="AT87" s="958"/>
      <c r="AU87" s="2233" t="s">
        <v>1605</v>
      </c>
      <c r="AV87" s="2233"/>
      <c r="AW87" s="2233" t="s">
        <v>1615</v>
      </c>
      <c r="AX87" s="2233"/>
      <c r="AY87" s="2233"/>
      <c r="AZ87" s="2233"/>
      <c r="BA87" s="958"/>
      <c r="BB87" s="958"/>
      <c r="BC87" s="958"/>
      <c r="BD87" s="958"/>
      <c r="BE87" s="958"/>
      <c r="BF87" s="958"/>
      <c r="BG87" s="958"/>
      <c r="BH87" s="959"/>
      <c r="BI87" s="954"/>
      <c r="BJ87" s="949"/>
      <c r="BK87" s="949"/>
      <c r="BL87" s="949"/>
      <c r="BM87" s="949"/>
      <c r="BN87" s="949"/>
    </row>
    <row r="88" spans="2:66" ht="20.25" customHeight="1">
      <c r="B88" s="946"/>
      <c r="C88" s="946"/>
      <c r="D88" s="946"/>
      <c r="E88" s="946"/>
      <c r="F88" s="946"/>
      <c r="G88" s="947"/>
      <c r="H88" s="947"/>
      <c r="I88" s="947"/>
      <c r="J88" s="947"/>
      <c r="K88" s="947"/>
      <c r="L88" s="947"/>
      <c r="M88" s="955"/>
      <c r="N88" s="955"/>
      <c r="O88" s="957" t="s">
        <v>1616</v>
      </c>
      <c r="P88" s="956"/>
      <c r="Q88" s="956"/>
      <c r="R88" s="956"/>
      <c r="S88" s="956"/>
      <c r="T88" s="956"/>
      <c r="U88" s="971" t="s">
        <v>1617</v>
      </c>
      <c r="V88" s="2247" t="s">
        <v>1618</v>
      </c>
      <c r="W88" s="2248"/>
      <c r="X88" s="972"/>
      <c r="Y88" s="972"/>
      <c r="Z88" s="956"/>
      <c r="AA88" s="956"/>
      <c r="AB88" s="956"/>
      <c r="AC88" s="958"/>
      <c r="AD88" s="958"/>
      <c r="AE88" s="957" t="s">
        <v>1616</v>
      </c>
      <c r="AF88" s="956"/>
      <c r="AG88" s="956"/>
      <c r="AH88" s="956"/>
      <c r="AI88" s="956"/>
      <c r="AJ88" s="956"/>
      <c r="AK88" s="971" t="s">
        <v>1617</v>
      </c>
      <c r="AL88" s="2249" t="str">
        <f>V88</f>
        <v>週</v>
      </c>
      <c r="AM88" s="2250"/>
      <c r="AN88" s="972"/>
      <c r="AO88" s="972"/>
      <c r="AP88" s="956"/>
      <c r="AQ88" s="956"/>
      <c r="AR88" s="956"/>
      <c r="AS88" s="958"/>
      <c r="AT88" s="958"/>
      <c r="AU88" s="2233" t="s">
        <v>1608</v>
      </c>
      <c r="AV88" s="2233"/>
      <c r="AW88" s="2233" t="s">
        <v>1619</v>
      </c>
      <c r="AX88" s="2233"/>
      <c r="AY88" s="2233"/>
      <c r="AZ88" s="2233"/>
      <c r="BA88" s="958"/>
      <c r="BB88" s="958"/>
      <c r="BC88" s="958"/>
      <c r="BD88" s="958"/>
      <c r="BE88" s="958"/>
      <c r="BF88" s="958"/>
      <c r="BG88" s="958"/>
      <c r="BH88" s="959"/>
      <c r="BI88" s="954"/>
      <c r="BJ88" s="949"/>
      <c r="BK88" s="949"/>
      <c r="BL88" s="949"/>
      <c r="BM88" s="949"/>
      <c r="BN88" s="949"/>
    </row>
    <row r="89" spans="2:66" ht="20.25" customHeight="1">
      <c r="B89" s="946"/>
      <c r="C89" s="946"/>
      <c r="D89" s="946"/>
      <c r="E89" s="946"/>
      <c r="F89" s="946"/>
      <c r="G89" s="947"/>
      <c r="H89" s="947"/>
      <c r="I89" s="947"/>
      <c r="J89" s="947"/>
      <c r="K89" s="947"/>
      <c r="L89" s="947"/>
      <c r="M89" s="955"/>
      <c r="N89" s="955"/>
      <c r="O89" s="956" t="s">
        <v>1620</v>
      </c>
      <c r="P89" s="956"/>
      <c r="Q89" s="956"/>
      <c r="R89" s="956"/>
      <c r="S89" s="956"/>
      <c r="T89" s="956" t="s">
        <v>1621</v>
      </c>
      <c r="U89" s="956"/>
      <c r="V89" s="956"/>
      <c r="W89" s="956"/>
      <c r="X89" s="957"/>
      <c r="Y89" s="956"/>
      <c r="Z89" s="956"/>
      <c r="AA89" s="956"/>
      <c r="AB89" s="956"/>
      <c r="AC89" s="958"/>
      <c r="AD89" s="958"/>
      <c r="AE89" s="956" t="s">
        <v>1620</v>
      </c>
      <c r="AF89" s="956"/>
      <c r="AG89" s="956"/>
      <c r="AH89" s="956"/>
      <c r="AI89" s="956"/>
      <c r="AJ89" s="956" t="s">
        <v>1621</v>
      </c>
      <c r="AK89" s="956"/>
      <c r="AL89" s="956"/>
      <c r="AM89" s="956"/>
      <c r="AN89" s="957"/>
      <c r="AO89" s="956"/>
      <c r="AP89" s="956"/>
      <c r="AQ89" s="956"/>
      <c r="AR89" s="956"/>
      <c r="AS89" s="958"/>
      <c r="AT89" s="958"/>
      <c r="AU89" s="2233" t="s">
        <v>1609</v>
      </c>
      <c r="AV89" s="2233"/>
      <c r="AW89" s="2233" t="s">
        <v>1622</v>
      </c>
      <c r="AX89" s="2233"/>
      <c r="AY89" s="2233"/>
      <c r="AZ89" s="2233"/>
      <c r="BA89" s="958"/>
      <c r="BB89" s="958"/>
      <c r="BC89" s="958"/>
      <c r="BD89" s="958"/>
      <c r="BE89" s="958"/>
      <c r="BF89" s="958"/>
      <c r="BG89" s="958"/>
      <c r="BH89" s="959"/>
      <c r="BI89" s="954"/>
      <c r="BJ89" s="949"/>
      <c r="BK89" s="949"/>
      <c r="BL89" s="949"/>
      <c r="BM89" s="949"/>
      <c r="BN89" s="949"/>
    </row>
    <row r="90" spans="2:66" ht="20.25" customHeight="1">
      <c r="B90" s="946"/>
      <c r="C90" s="946"/>
      <c r="D90" s="946"/>
      <c r="E90" s="946"/>
      <c r="F90" s="946"/>
      <c r="G90" s="947"/>
      <c r="H90" s="947"/>
      <c r="I90" s="947"/>
      <c r="J90" s="947"/>
      <c r="K90" s="947"/>
      <c r="L90" s="947"/>
      <c r="M90" s="955"/>
      <c r="N90" s="955"/>
      <c r="O90" s="956" t="str">
        <f>IF($V$88="週","対象時間数（週平均）","対象時間数（当月合計）")</f>
        <v>対象時間数（週平均）</v>
      </c>
      <c r="P90" s="956"/>
      <c r="Q90" s="956"/>
      <c r="R90" s="956"/>
      <c r="S90" s="956"/>
      <c r="T90" s="956" t="str">
        <f>IF($V$88="週","週に勤務すべき時間数","当月に勤務すべき時間数")</f>
        <v>週に勤務すべき時間数</v>
      </c>
      <c r="U90" s="956"/>
      <c r="V90" s="956"/>
      <c r="W90" s="956"/>
      <c r="X90" s="957"/>
      <c r="Y90" s="956" t="s">
        <v>1623</v>
      </c>
      <c r="Z90" s="956"/>
      <c r="AA90" s="956"/>
      <c r="AB90" s="956"/>
      <c r="AC90" s="958"/>
      <c r="AD90" s="958"/>
      <c r="AE90" s="956" t="str">
        <f>IF(AL88="週","対象時間数（週平均）","対象時間数（当月合計）")</f>
        <v>対象時間数（週平均）</v>
      </c>
      <c r="AF90" s="956"/>
      <c r="AG90" s="956"/>
      <c r="AH90" s="956"/>
      <c r="AI90" s="956"/>
      <c r="AJ90" s="956" t="str">
        <f>IF($AL$88="週","週に勤務すべき時間数","当月に勤務すべき時間数")</f>
        <v>週に勤務すべき時間数</v>
      </c>
      <c r="AK90" s="956"/>
      <c r="AL90" s="956"/>
      <c r="AM90" s="956"/>
      <c r="AN90" s="957"/>
      <c r="AO90" s="956" t="s">
        <v>1623</v>
      </c>
      <c r="AP90" s="956"/>
      <c r="AQ90" s="956"/>
      <c r="AR90" s="956"/>
      <c r="AS90" s="958"/>
      <c r="AT90" s="958"/>
      <c r="AU90" s="2233" t="s">
        <v>1611</v>
      </c>
      <c r="AV90" s="2233"/>
      <c r="AW90" s="2233" t="s">
        <v>1624</v>
      </c>
      <c r="AX90" s="2233"/>
      <c r="AY90" s="2233"/>
      <c r="AZ90" s="2233"/>
      <c r="BA90" s="958"/>
      <c r="BB90" s="958"/>
      <c r="BC90" s="958"/>
      <c r="BD90" s="958"/>
      <c r="BE90" s="958"/>
      <c r="BF90" s="958"/>
      <c r="BG90" s="958"/>
      <c r="BH90" s="959"/>
      <c r="BI90" s="954"/>
      <c r="BJ90" s="949"/>
      <c r="BK90" s="949"/>
      <c r="BL90" s="949"/>
      <c r="BM90" s="949"/>
      <c r="BN90" s="949"/>
    </row>
    <row r="91" spans="2:66" ht="20.25" customHeight="1">
      <c r="M91" s="863"/>
      <c r="N91" s="863"/>
      <c r="O91" s="2245">
        <f>IF($V$88="週",X86,V86)</f>
        <v>32</v>
      </c>
      <c r="P91" s="2245"/>
      <c r="Q91" s="2245"/>
      <c r="R91" s="2245"/>
      <c r="S91" s="965" t="s">
        <v>1625</v>
      </c>
      <c r="T91" s="2233">
        <f>IF($V$88="週",$BE$6,$BI$6)</f>
        <v>40</v>
      </c>
      <c r="U91" s="2233"/>
      <c r="V91" s="2233"/>
      <c r="W91" s="2233"/>
      <c r="X91" s="965" t="s">
        <v>1607</v>
      </c>
      <c r="Y91" s="2246">
        <f>ROUNDDOWN(O91/T91,1)</f>
        <v>0.8</v>
      </c>
      <c r="Z91" s="2246"/>
      <c r="AA91" s="2246"/>
      <c r="AB91" s="2246"/>
      <c r="AC91" s="863"/>
      <c r="AD91" s="863"/>
      <c r="AE91" s="2245">
        <f>IF($AL$88="週",AN86,AL86)</f>
        <v>128</v>
      </c>
      <c r="AF91" s="2245"/>
      <c r="AG91" s="2245"/>
      <c r="AH91" s="2245"/>
      <c r="AI91" s="965" t="s">
        <v>1625</v>
      </c>
      <c r="AJ91" s="2233">
        <f>IF($AL$88="週",$BE$6,$BI$6)</f>
        <v>40</v>
      </c>
      <c r="AK91" s="2233"/>
      <c r="AL91" s="2233"/>
      <c r="AM91" s="2233"/>
      <c r="AN91" s="965" t="s">
        <v>1607</v>
      </c>
      <c r="AO91" s="2246">
        <f>ROUNDDOWN(AE91/AJ91,1)</f>
        <v>3.2</v>
      </c>
      <c r="AP91" s="2246"/>
      <c r="AQ91" s="2246"/>
      <c r="AR91" s="2246"/>
      <c r="AS91" s="863"/>
      <c r="AT91" s="863"/>
      <c r="AU91" s="863"/>
      <c r="AV91" s="863"/>
      <c r="AW91" s="863"/>
      <c r="AX91" s="863"/>
      <c r="AY91" s="863"/>
      <c r="AZ91" s="863"/>
      <c r="BA91" s="863"/>
      <c r="BB91" s="863"/>
      <c r="BC91" s="863"/>
      <c r="BD91" s="863"/>
      <c r="BE91" s="863"/>
      <c r="BF91" s="863"/>
      <c r="BG91" s="863"/>
      <c r="BH91" s="863"/>
    </row>
    <row r="92" spans="2:66" ht="20.25" customHeight="1">
      <c r="M92" s="863"/>
      <c r="N92" s="863"/>
      <c r="O92" s="956"/>
      <c r="P92" s="956"/>
      <c r="Q92" s="956"/>
      <c r="R92" s="956"/>
      <c r="S92" s="956"/>
      <c r="T92" s="956"/>
      <c r="U92" s="956"/>
      <c r="V92" s="956"/>
      <c r="W92" s="956"/>
      <c r="X92" s="957"/>
      <c r="Y92" s="956" t="s">
        <v>1626</v>
      </c>
      <c r="Z92" s="956"/>
      <c r="AA92" s="956"/>
      <c r="AB92" s="956"/>
      <c r="AC92" s="863"/>
      <c r="AD92" s="863"/>
      <c r="AE92" s="956"/>
      <c r="AF92" s="956"/>
      <c r="AG92" s="956"/>
      <c r="AH92" s="956"/>
      <c r="AI92" s="956"/>
      <c r="AJ92" s="956"/>
      <c r="AK92" s="956"/>
      <c r="AL92" s="956"/>
      <c r="AM92" s="956"/>
      <c r="AN92" s="957"/>
      <c r="AO92" s="956" t="s">
        <v>1626</v>
      </c>
      <c r="AP92" s="956"/>
      <c r="AQ92" s="956"/>
      <c r="AR92" s="956"/>
      <c r="AS92" s="863"/>
      <c r="AT92" s="863"/>
      <c r="AU92" s="863"/>
      <c r="AV92" s="863"/>
      <c r="AW92" s="863"/>
      <c r="AX92" s="863"/>
      <c r="AY92" s="863"/>
      <c r="AZ92" s="863"/>
      <c r="BA92" s="863"/>
      <c r="BB92" s="863"/>
      <c r="BC92" s="863"/>
      <c r="BD92" s="863"/>
      <c r="BE92" s="863"/>
      <c r="BF92" s="863"/>
      <c r="BG92" s="863"/>
      <c r="BH92" s="863"/>
    </row>
    <row r="93" spans="2:66" ht="20.25" customHeight="1">
      <c r="M93" s="863"/>
      <c r="N93" s="863"/>
      <c r="O93" s="956" t="s">
        <v>1627</v>
      </c>
      <c r="P93" s="956"/>
      <c r="Q93" s="956"/>
      <c r="R93" s="956"/>
      <c r="S93" s="956"/>
      <c r="T93" s="956"/>
      <c r="U93" s="956"/>
      <c r="V93" s="956"/>
      <c r="W93" s="956"/>
      <c r="X93" s="957"/>
      <c r="Y93" s="956"/>
      <c r="Z93" s="956"/>
      <c r="AA93" s="956"/>
      <c r="AB93" s="956"/>
      <c r="AC93" s="863"/>
      <c r="AD93" s="863"/>
      <c r="AE93" s="956" t="s">
        <v>1628</v>
      </c>
      <c r="AF93" s="956"/>
      <c r="AG93" s="956"/>
      <c r="AH93" s="956"/>
      <c r="AI93" s="956"/>
      <c r="AJ93" s="956"/>
      <c r="AK93" s="956"/>
      <c r="AL93" s="956"/>
      <c r="AM93" s="956"/>
      <c r="AN93" s="957"/>
      <c r="AO93" s="956"/>
      <c r="AP93" s="956"/>
      <c r="AQ93" s="956"/>
      <c r="AR93" s="956"/>
      <c r="AS93" s="863"/>
      <c r="AT93" s="863"/>
      <c r="AU93" s="863"/>
      <c r="AV93" s="863"/>
      <c r="AW93" s="863"/>
      <c r="AX93" s="863"/>
      <c r="AY93" s="863"/>
      <c r="AZ93" s="863"/>
      <c r="BA93" s="863"/>
      <c r="BB93" s="863"/>
      <c r="BC93" s="863"/>
      <c r="BD93" s="863"/>
      <c r="BE93" s="863"/>
      <c r="BF93" s="863"/>
      <c r="BG93" s="863"/>
      <c r="BH93" s="863"/>
    </row>
    <row r="94" spans="2:66" ht="20.25" customHeight="1">
      <c r="M94" s="863"/>
      <c r="N94" s="863"/>
      <c r="O94" s="956" t="s">
        <v>1600</v>
      </c>
      <c r="P94" s="956"/>
      <c r="Q94" s="956"/>
      <c r="R94" s="956"/>
      <c r="S94" s="956"/>
      <c r="T94" s="956"/>
      <c r="U94" s="956"/>
      <c r="V94" s="956"/>
      <c r="W94" s="956"/>
      <c r="X94" s="957"/>
      <c r="Y94" s="2235"/>
      <c r="Z94" s="2235"/>
      <c r="AA94" s="2235"/>
      <c r="AB94" s="2235"/>
      <c r="AC94" s="863"/>
      <c r="AD94" s="863"/>
      <c r="AE94" s="956" t="s">
        <v>1600</v>
      </c>
      <c r="AF94" s="956"/>
      <c r="AG94" s="956"/>
      <c r="AH94" s="956"/>
      <c r="AI94" s="956"/>
      <c r="AJ94" s="956"/>
      <c r="AK94" s="956"/>
      <c r="AL94" s="956"/>
      <c r="AM94" s="956"/>
      <c r="AN94" s="957"/>
      <c r="AO94" s="2235"/>
      <c r="AP94" s="2235"/>
      <c r="AQ94" s="2235"/>
      <c r="AR94" s="2235"/>
      <c r="AS94" s="863"/>
      <c r="AT94" s="863"/>
      <c r="AU94" s="863"/>
      <c r="AV94" s="863"/>
      <c r="AW94" s="863"/>
      <c r="AX94" s="863"/>
      <c r="AY94" s="863"/>
      <c r="AZ94" s="863"/>
      <c r="BA94" s="863"/>
      <c r="BB94" s="863"/>
      <c r="BC94" s="863"/>
      <c r="BD94" s="863"/>
      <c r="BE94" s="863"/>
      <c r="BF94" s="863"/>
      <c r="BG94" s="863"/>
      <c r="BH94" s="863"/>
    </row>
    <row r="95" spans="2:66" ht="20.25" customHeight="1">
      <c r="M95" s="863"/>
      <c r="N95" s="863"/>
      <c r="O95" s="960" t="s">
        <v>1629</v>
      </c>
      <c r="P95" s="960"/>
      <c r="Q95" s="960"/>
      <c r="R95" s="960"/>
      <c r="S95" s="960"/>
      <c r="T95" s="956" t="s">
        <v>1630</v>
      </c>
      <c r="U95" s="960"/>
      <c r="V95" s="960"/>
      <c r="W95" s="960"/>
      <c r="X95" s="960"/>
      <c r="Y95" s="2228" t="s">
        <v>1604</v>
      </c>
      <c r="Z95" s="2228"/>
      <c r="AA95" s="2228"/>
      <c r="AB95" s="2228"/>
      <c r="AC95" s="863"/>
      <c r="AD95" s="863"/>
      <c r="AE95" s="960" t="s">
        <v>1629</v>
      </c>
      <c r="AF95" s="960"/>
      <c r="AG95" s="960"/>
      <c r="AH95" s="960"/>
      <c r="AI95" s="960"/>
      <c r="AJ95" s="956" t="s">
        <v>1630</v>
      </c>
      <c r="AK95" s="960"/>
      <c r="AL95" s="960"/>
      <c r="AM95" s="960"/>
      <c r="AN95" s="960"/>
      <c r="AO95" s="2228" t="s">
        <v>1604</v>
      </c>
      <c r="AP95" s="2228"/>
      <c r="AQ95" s="2228"/>
      <c r="AR95" s="2228"/>
      <c r="AS95" s="863"/>
      <c r="AT95" s="863"/>
      <c r="AU95" s="863"/>
      <c r="AV95" s="863"/>
      <c r="AW95" s="863"/>
      <c r="AX95" s="863"/>
      <c r="AY95" s="863"/>
      <c r="AZ95" s="863"/>
      <c r="BA95" s="863"/>
      <c r="BB95" s="863"/>
      <c r="BC95" s="863"/>
      <c r="BD95" s="863"/>
      <c r="BE95" s="863"/>
      <c r="BF95" s="863"/>
      <c r="BG95" s="863"/>
      <c r="BH95" s="863"/>
    </row>
    <row r="96" spans="2:66" ht="20.25" customHeight="1">
      <c r="M96" s="863"/>
      <c r="N96" s="863"/>
      <c r="O96" s="2233">
        <f>AA86</f>
        <v>6</v>
      </c>
      <c r="P96" s="2233"/>
      <c r="Q96" s="2233"/>
      <c r="R96" s="2233"/>
      <c r="S96" s="965" t="s">
        <v>1606</v>
      </c>
      <c r="T96" s="2246">
        <f>Y91</f>
        <v>0.8</v>
      </c>
      <c r="U96" s="2246"/>
      <c r="V96" s="2246"/>
      <c r="W96" s="2246"/>
      <c r="X96" s="965" t="s">
        <v>1607</v>
      </c>
      <c r="Y96" s="2216">
        <f>ROUNDDOWN(O96+T96,1)</f>
        <v>6.8</v>
      </c>
      <c r="Z96" s="2216"/>
      <c r="AA96" s="2216"/>
      <c r="AB96" s="2216"/>
      <c r="AC96" s="973"/>
      <c r="AD96" s="973"/>
      <c r="AE96" s="2251">
        <f>AQ86</f>
        <v>12</v>
      </c>
      <c r="AF96" s="2251"/>
      <c r="AG96" s="2251"/>
      <c r="AH96" s="2251"/>
      <c r="AI96" s="970" t="s">
        <v>1606</v>
      </c>
      <c r="AJ96" s="2252">
        <f>AO91</f>
        <v>3.2</v>
      </c>
      <c r="AK96" s="2252"/>
      <c r="AL96" s="2252"/>
      <c r="AM96" s="2252"/>
      <c r="AN96" s="970" t="s">
        <v>1607</v>
      </c>
      <c r="AO96" s="2216">
        <f>ROUNDDOWN(AE96+AJ96,1)</f>
        <v>15.2</v>
      </c>
      <c r="AP96" s="2216"/>
      <c r="AQ96" s="2216"/>
      <c r="AR96" s="2216"/>
      <c r="AS96" s="863"/>
      <c r="AT96" s="863"/>
      <c r="AU96" s="863"/>
      <c r="AV96" s="863"/>
      <c r="AW96" s="863"/>
      <c r="AX96" s="863"/>
      <c r="AY96" s="863"/>
      <c r="AZ96" s="863"/>
      <c r="BA96" s="863"/>
      <c r="BB96" s="863"/>
      <c r="BC96" s="863"/>
      <c r="BD96" s="863"/>
      <c r="BE96" s="863"/>
      <c r="BF96" s="863"/>
      <c r="BG96" s="863"/>
      <c r="BH96" s="863"/>
    </row>
    <row r="97" ht="20.25" customHeight="1"/>
    <row r="98" ht="20.25" customHeight="1"/>
    <row r="99" ht="20.25" customHeight="1"/>
    <row r="100" ht="20.25" customHeight="1"/>
    <row r="101" ht="20.25" customHeight="1"/>
    <row r="102" ht="20.25" customHeight="1"/>
    <row r="103" ht="20.25" customHeight="1"/>
    <row r="104" ht="20.25" customHeight="1"/>
    <row r="105" ht="20.25" customHeight="1"/>
    <row r="106" ht="20.25" customHeight="1"/>
    <row r="107" ht="20.25" customHeight="1"/>
    <row r="108" ht="20.25" customHeight="1"/>
    <row r="109" ht="20.25" customHeight="1"/>
    <row r="110" ht="20.25" customHeight="1"/>
    <row r="111" ht="20.25" customHeight="1"/>
    <row r="112" ht="20.25" customHeight="1"/>
    <row r="113" ht="20.25" customHeight="1"/>
    <row r="114" ht="20.25" customHeight="1"/>
    <row r="115" ht="20.25" customHeight="1"/>
    <row r="116" ht="20.25" customHeight="1"/>
    <row r="143" spans="1:63">
      <c r="A143" s="974"/>
      <c r="B143" s="974"/>
      <c r="C143" s="974"/>
      <c r="D143" s="974"/>
      <c r="E143" s="974"/>
      <c r="F143" s="974"/>
      <c r="G143" s="975"/>
      <c r="H143" s="975"/>
      <c r="I143" s="975"/>
      <c r="J143" s="975"/>
      <c r="K143" s="975"/>
      <c r="L143" s="975"/>
      <c r="M143" s="975"/>
      <c r="N143" s="975"/>
      <c r="O143" s="976"/>
      <c r="P143" s="976"/>
      <c r="Q143" s="976"/>
      <c r="R143" s="976"/>
      <c r="S143" s="976"/>
      <c r="T143" s="976"/>
      <c r="U143" s="976"/>
      <c r="V143" s="976"/>
      <c r="W143" s="976"/>
      <c r="X143" s="976"/>
      <c r="Y143" s="976"/>
      <c r="Z143" s="976"/>
      <c r="AA143" s="976"/>
      <c r="AB143" s="976"/>
      <c r="AC143" s="976"/>
      <c r="AD143" s="976"/>
      <c r="AE143" s="976"/>
      <c r="AF143" s="976"/>
      <c r="AG143" s="976"/>
      <c r="AH143" s="976"/>
      <c r="AI143" s="976"/>
      <c r="AJ143" s="976"/>
      <c r="AK143" s="976"/>
      <c r="AL143" s="976"/>
      <c r="AM143" s="976"/>
      <c r="AN143" s="976"/>
      <c r="AO143" s="976"/>
      <c r="AP143" s="976"/>
      <c r="AQ143" s="976"/>
      <c r="AR143" s="976"/>
      <c r="AS143" s="976"/>
      <c r="AT143" s="976"/>
      <c r="AU143" s="976"/>
      <c r="AV143" s="976"/>
      <c r="AW143" s="976"/>
      <c r="AX143" s="976"/>
      <c r="AY143" s="976"/>
      <c r="AZ143" s="976"/>
      <c r="BA143" s="976"/>
      <c r="BB143" s="976"/>
      <c r="BC143" s="976"/>
      <c r="BD143" s="977"/>
      <c r="BE143" s="977"/>
      <c r="BF143" s="977"/>
      <c r="BG143" s="977"/>
      <c r="BH143" s="977"/>
      <c r="BI143" s="977"/>
      <c r="BJ143" s="977"/>
      <c r="BK143" s="977"/>
    </row>
    <row r="144" spans="1:63">
      <c r="A144" s="974"/>
      <c r="B144" s="974"/>
      <c r="C144" s="974"/>
      <c r="D144" s="974"/>
      <c r="E144" s="974"/>
      <c r="F144" s="974"/>
      <c r="G144" s="975"/>
      <c r="H144" s="975"/>
      <c r="I144" s="975"/>
      <c r="J144" s="975"/>
      <c r="K144" s="975"/>
      <c r="L144" s="975"/>
      <c r="M144" s="975"/>
      <c r="N144" s="975"/>
      <c r="O144" s="976"/>
      <c r="P144" s="976"/>
      <c r="Q144" s="976"/>
      <c r="R144" s="976"/>
      <c r="S144" s="976"/>
      <c r="T144" s="976"/>
      <c r="U144" s="976"/>
      <c r="V144" s="976"/>
      <c r="W144" s="976"/>
      <c r="X144" s="976"/>
      <c r="Y144" s="976"/>
      <c r="Z144" s="976"/>
      <c r="AA144" s="976"/>
      <c r="AB144" s="976"/>
      <c r="AC144" s="976"/>
      <c r="AD144" s="976"/>
      <c r="AE144" s="976"/>
      <c r="AF144" s="976"/>
      <c r="AG144" s="976"/>
      <c r="AH144" s="976"/>
      <c r="AI144" s="976"/>
      <c r="AJ144" s="976"/>
      <c r="AK144" s="976"/>
      <c r="AL144" s="976"/>
      <c r="AM144" s="976"/>
      <c r="AN144" s="976"/>
      <c r="AO144" s="976"/>
      <c r="AP144" s="976"/>
      <c r="AQ144" s="976"/>
      <c r="AR144" s="976"/>
      <c r="AS144" s="976"/>
      <c r="AT144" s="976"/>
      <c r="AU144" s="976"/>
      <c r="AV144" s="976"/>
      <c r="AW144" s="976"/>
      <c r="AX144" s="976"/>
      <c r="AY144" s="976"/>
      <c r="AZ144" s="976"/>
      <c r="BA144" s="976"/>
      <c r="BB144" s="976"/>
      <c r="BC144" s="976"/>
      <c r="BD144" s="977"/>
      <c r="BE144" s="977"/>
      <c r="BF144" s="977"/>
      <c r="BG144" s="977"/>
      <c r="BH144" s="977"/>
      <c r="BI144" s="977"/>
      <c r="BJ144" s="977"/>
      <c r="BK144" s="977"/>
    </row>
    <row r="145" spans="1:22">
      <c r="A145" s="974"/>
      <c r="B145" s="974"/>
      <c r="C145" s="974"/>
      <c r="D145" s="974"/>
      <c r="E145" s="974"/>
      <c r="F145" s="974"/>
      <c r="G145" s="978"/>
      <c r="H145" s="978"/>
      <c r="I145" s="978"/>
      <c r="J145" s="978"/>
      <c r="K145" s="978"/>
      <c r="L145" s="978"/>
      <c r="M145" s="978"/>
      <c r="N145" s="978"/>
      <c r="O145" s="975"/>
      <c r="P145" s="975"/>
      <c r="Q145" s="974"/>
      <c r="R145" s="974"/>
      <c r="S145" s="974"/>
      <c r="T145" s="974"/>
      <c r="U145" s="974"/>
      <c r="V145" s="974"/>
    </row>
    <row r="146" spans="1:22">
      <c r="A146" s="974"/>
      <c r="B146" s="974"/>
      <c r="C146" s="974"/>
      <c r="D146" s="974"/>
      <c r="E146" s="974"/>
      <c r="F146" s="974"/>
      <c r="G146" s="978"/>
      <c r="H146" s="978"/>
      <c r="I146" s="978"/>
      <c r="J146" s="978"/>
      <c r="K146" s="978"/>
      <c r="L146" s="978"/>
      <c r="M146" s="978"/>
      <c r="N146" s="978"/>
      <c r="O146" s="975"/>
      <c r="P146" s="975"/>
      <c r="Q146" s="974"/>
      <c r="R146" s="974"/>
      <c r="S146" s="974"/>
      <c r="T146" s="974"/>
      <c r="U146" s="974"/>
      <c r="V146" s="974"/>
    </row>
    <row r="147" spans="1:22">
      <c r="G147" s="876"/>
      <c r="H147" s="876"/>
      <c r="I147" s="876"/>
      <c r="J147" s="876"/>
      <c r="K147" s="876"/>
      <c r="L147" s="876"/>
      <c r="M147" s="876"/>
      <c r="N147" s="876"/>
    </row>
    <row r="148" spans="1:22">
      <c r="G148" s="876"/>
      <c r="H148" s="876"/>
      <c r="I148" s="876"/>
      <c r="J148" s="876"/>
      <c r="K148" s="876"/>
      <c r="L148" s="876"/>
      <c r="M148" s="876"/>
      <c r="N148" s="876"/>
    </row>
    <row r="149" spans="1:22">
      <c r="G149" s="876"/>
      <c r="H149" s="876"/>
      <c r="I149" s="876"/>
      <c r="J149" s="876"/>
      <c r="K149" s="876"/>
      <c r="L149" s="876"/>
      <c r="M149" s="876"/>
      <c r="N149" s="876"/>
    </row>
    <row r="150" spans="1:22">
      <c r="G150" s="876"/>
      <c r="H150" s="876"/>
      <c r="I150" s="876"/>
      <c r="J150" s="876"/>
      <c r="K150" s="876"/>
      <c r="L150" s="876"/>
      <c r="M150" s="876"/>
      <c r="N150" s="876"/>
    </row>
  </sheetData>
  <sheetProtection insertRows="0" deleteRows="0"/>
  <mergeCells count="496">
    <mergeCell ref="Y94:AB94"/>
    <mergeCell ref="AO94:AR94"/>
    <mergeCell ref="Y95:AB95"/>
    <mergeCell ref="AO95:AR95"/>
    <mergeCell ref="O96:R96"/>
    <mergeCell ref="T96:W96"/>
    <mergeCell ref="Y96:AB96"/>
    <mergeCell ref="AE96:AH96"/>
    <mergeCell ref="AJ96:AM96"/>
    <mergeCell ref="AO96:AR96"/>
    <mergeCell ref="AU90:AV90"/>
    <mergeCell ref="AW90:AZ90"/>
    <mergeCell ref="O91:R91"/>
    <mergeCell ref="T91:W91"/>
    <mergeCell ref="Y91:AB91"/>
    <mergeCell ref="AE91:AH91"/>
    <mergeCell ref="AJ91:AM91"/>
    <mergeCell ref="AO91:AR91"/>
    <mergeCell ref="V88:W88"/>
    <mergeCell ref="AL88:AM88"/>
    <mergeCell ref="AU88:AV88"/>
    <mergeCell ref="AW88:AZ88"/>
    <mergeCell ref="AU89:AV89"/>
    <mergeCell ref="AW89:AZ89"/>
    <mergeCell ref="AU86:AV86"/>
    <mergeCell ref="AW86:AZ86"/>
    <mergeCell ref="AU87:AV87"/>
    <mergeCell ref="AW87:AZ87"/>
    <mergeCell ref="AQ85:AR85"/>
    <mergeCell ref="O86:P86"/>
    <mergeCell ref="Q86:R86"/>
    <mergeCell ref="S86:T86"/>
    <mergeCell ref="V86:W86"/>
    <mergeCell ref="X86:Y86"/>
    <mergeCell ref="AA86:AB86"/>
    <mergeCell ref="AE86:AF86"/>
    <mergeCell ref="AG86:AH86"/>
    <mergeCell ref="AI86:AJ86"/>
    <mergeCell ref="AA85:AB85"/>
    <mergeCell ref="AE85:AF85"/>
    <mergeCell ref="AG85:AH85"/>
    <mergeCell ref="AI85:AJ85"/>
    <mergeCell ref="AL85:AM85"/>
    <mergeCell ref="AN85:AO85"/>
    <mergeCell ref="AL84:AM84"/>
    <mergeCell ref="AN84:AO84"/>
    <mergeCell ref="AQ84:AR84"/>
    <mergeCell ref="O85:P85"/>
    <mergeCell ref="Q85:R85"/>
    <mergeCell ref="S85:T85"/>
    <mergeCell ref="V85:W85"/>
    <mergeCell ref="X85:Y85"/>
    <mergeCell ref="AL86:AM86"/>
    <mergeCell ref="AN86:AO86"/>
    <mergeCell ref="AQ86:AR86"/>
    <mergeCell ref="O84:P84"/>
    <mergeCell ref="Q84:R84"/>
    <mergeCell ref="S84:T84"/>
    <mergeCell ref="V84:W84"/>
    <mergeCell ref="X84:Y84"/>
    <mergeCell ref="AA84:AB84"/>
    <mergeCell ref="AE84:AF84"/>
    <mergeCell ref="AG84:AH84"/>
    <mergeCell ref="AI84:AJ84"/>
    <mergeCell ref="AL83:AM83"/>
    <mergeCell ref="AN83:AO83"/>
    <mergeCell ref="AQ83:AR83"/>
    <mergeCell ref="O82:P82"/>
    <mergeCell ref="Q82:R82"/>
    <mergeCell ref="S82:T82"/>
    <mergeCell ref="V82:W82"/>
    <mergeCell ref="X82:Y82"/>
    <mergeCell ref="O83:P83"/>
    <mergeCell ref="Q83:R83"/>
    <mergeCell ref="S83:T83"/>
    <mergeCell ref="V83:W83"/>
    <mergeCell ref="X83:Y83"/>
    <mergeCell ref="AA83:AB83"/>
    <mergeCell ref="AE83:AF83"/>
    <mergeCell ref="AG83:AH83"/>
    <mergeCell ref="AI83:AJ83"/>
    <mergeCell ref="AA82:AB82"/>
    <mergeCell ref="AE82:AF82"/>
    <mergeCell ref="AG82:AH82"/>
    <mergeCell ref="O80:P81"/>
    <mergeCell ref="Q80:T80"/>
    <mergeCell ref="V80:Y80"/>
    <mergeCell ref="AE80:AF81"/>
    <mergeCell ref="AG80:AJ80"/>
    <mergeCell ref="AL80:AO80"/>
    <mergeCell ref="BJ80:BM80"/>
    <mergeCell ref="Q81:R81"/>
    <mergeCell ref="S81:T81"/>
    <mergeCell ref="BE81:BH81"/>
    <mergeCell ref="BJ81:BM81"/>
    <mergeCell ref="AI81:AJ81"/>
    <mergeCell ref="AL81:AM81"/>
    <mergeCell ref="AN81:AO81"/>
    <mergeCell ref="BE82:BH82"/>
    <mergeCell ref="AI82:AJ82"/>
    <mergeCell ref="AL82:AM82"/>
    <mergeCell ref="S75:W76"/>
    <mergeCell ref="BF75:BG75"/>
    <mergeCell ref="BH75:BI75"/>
    <mergeCell ref="BJ75:BN76"/>
    <mergeCell ref="BF76:BG76"/>
    <mergeCell ref="BH76:BI76"/>
    <mergeCell ref="V81:W81"/>
    <mergeCell ref="X81:Y81"/>
    <mergeCell ref="AG81:AH81"/>
    <mergeCell ref="BJ79:BM79"/>
    <mergeCell ref="AN82:AO82"/>
    <mergeCell ref="AQ82:AR82"/>
    <mergeCell ref="AU82:AX82"/>
    <mergeCell ref="AZ82:BC82"/>
    <mergeCell ref="B75:B76"/>
    <mergeCell ref="C75:C76"/>
    <mergeCell ref="D75:F76"/>
    <mergeCell ref="G75:H76"/>
    <mergeCell ref="M75:N76"/>
    <mergeCell ref="O75:R76"/>
    <mergeCell ref="S73:W74"/>
    <mergeCell ref="BF73:BG73"/>
    <mergeCell ref="BH73:BI73"/>
    <mergeCell ref="BJ73:BN74"/>
    <mergeCell ref="BF74:BG74"/>
    <mergeCell ref="BH74:BI74"/>
    <mergeCell ref="B73:B74"/>
    <mergeCell ref="C73:C74"/>
    <mergeCell ref="D73:F74"/>
    <mergeCell ref="G73:H74"/>
    <mergeCell ref="M73:N74"/>
    <mergeCell ref="O73:R74"/>
    <mergeCell ref="S71:W72"/>
    <mergeCell ref="BF71:BG71"/>
    <mergeCell ref="BH71:BI71"/>
    <mergeCell ref="BJ71:BN72"/>
    <mergeCell ref="BF72:BG72"/>
    <mergeCell ref="BH72:BI72"/>
    <mergeCell ref="B71:B72"/>
    <mergeCell ref="C71:C72"/>
    <mergeCell ref="D71:F72"/>
    <mergeCell ref="G71:H72"/>
    <mergeCell ref="M71:N72"/>
    <mergeCell ref="O71:R72"/>
    <mergeCell ref="S69:W70"/>
    <mergeCell ref="BF69:BG69"/>
    <mergeCell ref="BH69:BI69"/>
    <mergeCell ref="BJ69:BN70"/>
    <mergeCell ref="BF70:BG70"/>
    <mergeCell ref="BH70:BI70"/>
    <mergeCell ref="B69:B70"/>
    <mergeCell ref="C69:C70"/>
    <mergeCell ref="D69:F70"/>
    <mergeCell ref="G69:H70"/>
    <mergeCell ref="M69:N70"/>
    <mergeCell ref="O69:R70"/>
    <mergeCell ref="S67:W68"/>
    <mergeCell ref="BF67:BG67"/>
    <mergeCell ref="BH67:BI67"/>
    <mergeCell ref="BJ67:BN68"/>
    <mergeCell ref="BF68:BG68"/>
    <mergeCell ref="BH68:BI68"/>
    <mergeCell ref="B67:B68"/>
    <mergeCell ref="C67:C68"/>
    <mergeCell ref="D67:F68"/>
    <mergeCell ref="G67:H68"/>
    <mergeCell ref="M67:N68"/>
    <mergeCell ref="O67:R68"/>
    <mergeCell ref="S65:W66"/>
    <mergeCell ref="BF65:BG65"/>
    <mergeCell ref="BH65:BI65"/>
    <mergeCell ref="BJ65:BN66"/>
    <mergeCell ref="BF66:BG66"/>
    <mergeCell ref="BH66:BI66"/>
    <mergeCell ref="B65:B66"/>
    <mergeCell ref="C65:C66"/>
    <mergeCell ref="D65:F66"/>
    <mergeCell ref="G65:H66"/>
    <mergeCell ref="M65:N66"/>
    <mergeCell ref="O65:R66"/>
    <mergeCell ref="S63:W64"/>
    <mergeCell ref="BF63:BG63"/>
    <mergeCell ref="BH63:BI63"/>
    <mergeCell ref="BJ63:BN64"/>
    <mergeCell ref="BF64:BG64"/>
    <mergeCell ref="BH64:BI64"/>
    <mergeCell ref="B63:B64"/>
    <mergeCell ref="C63:C64"/>
    <mergeCell ref="D63:F64"/>
    <mergeCell ref="G63:H64"/>
    <mergeCell ref="M63:N64"/>
    <mergeCell ref="O63:R64"/>
    <mergeCell ref="S61:W62"/>
    <mergeCell ref="BF61:BG61"/>
    <mergeCell ref="BH61:BI61"/>
    <mergeCell ref="BJ61:BN62"/>
    <mergeCell ref="BF62:BG62"/>
    <mergeCell ref="BH62:BI62"/>
    <mergeCell ref="B61:B62"/>
    <mergeCell ref="C61:C62"/>
    <mergeCell ref="D61:F62"/>
    <mergeCell ref="G61:H62"/>
    <mergeCell ref="M61:N62"/>
    <mergeCell ref="O61:R62"/>
    <mergeCell ref="S59:W60"/>
    <mergeCell ref="BF59:BG59"/>
    <mergeCell ref="BH59:BI59"/>
    <mergeCell ref="BJ59:BN60"/>
    <mergeCell ref="BF60:BG60"/>
    <mergeCell ref="BH60:BI60"/>
    <mergeCell ref="B59:B60"/>
    <mergeCell ref="C59:C60"/>
    <mergeCell ref="D59:F60"/>
    <mergeCell ref="G59:H60"/>
    <mergeCell ref="M59:N60"/>
    <mergeCell ref="O59:R60"/>
    <mergeCell ref="S57:W58"/>
    <mergeCell ref="BF57:BG57"/>
    <mergeCell ref="BH57:BI57"/>
    <mergeCell ref="BJ57:BN58"/>
    <mergeCell ref="BF58:BG58"/>
    <mergeCell ref="BH58:BI58"/>
    <mergeCell ref="B57:B58"/>
    <mergeCell ref="C57:C58"/>
    <mergeCell ref="D57:F58"/>
    <mergeCell ref="G57:H58"/>
    <mergeCell ref="M57:N58"/>
    <mergeCell ref="O57:R58"/>
    <mergeCell ref="S55:W56"/>
    <mergeCell ref="BF55:BG55"/>
    <mergeCell ref="BH55:BI55"/>
    <mergeCell ref="BJ55:BN56"/>
    <mergeCell ref="BF56:BG56"/>
    <mergeCell ref="BH56:BI56"/>
    <mergeCell ref="B55:B56"/>
    <mergeCell ref="C55:C56"/>
    <mergeCell ref="D55:F56"/>
    <mergeCell ref="G55:H56"/>
    <mergeCell ref="M55:N56"/>
    <mergeCell ref="O55:R56"/>
    <mergeCell ref="S53:W54"/>
    <mergeCell ref="BF53:BG53"/>
    <mergeCell ref="BH53:BI53"/>
    <mergeCell ref="BJ53:BN54"/>
    <mergeCell ref="BF54:BG54"/>
    <mergeCell ref="BH54:BI54"/>
    <mergeCell ref="B53:B54"/>
    <mergeCell ref="C53:C54"/>
    <mergeCell ref="D53:F54"/>
    <mergeCell ref="G53:H54"/>
    <mergeCell ref="M53:N54"/>
    <mergeCell ref="O53:R54"/>
    <mergeCell ref="S51:W52"/>
    <mergeCell ref="BF51:BG51"/>
    <mergeCell ref="BH51:BI51"/>
    <mergeCell ref="BJ51:BN52"/>
    <mergeCell ref="BF52:BG52"/>
    <mergeCell ref="BH52:BI52"/>
    <mergeCell ref="B51:B52"/>
    <mergeCell ref="C51:C52"/>
    <mergeCell ref="D51:F52"/>
    <mergeCell ref="G51:H52"/>
    <mergeCell ref="M51:N52"/>
    <mergeCell ref="O51:R52"/>
    <mergeCell ref="S49:W50"/>
    <mergeCell ref="BF49:BG49"/>
    <mergeCell ref="BH49:BI49"/>
    <mergeCell ref="BJ49:BN50"/>
    <mergeCell ref="BF50:BG50"/>
    <mergeCell ref="BH50:BI50"/>
    <mergeCell ref="B49:B50"/>
    <mergeCell ref="C49:C50"/>
    <mergeCell ref="D49:F50"/>
    <mergeCell ref="G49:H50"/>
    <mergeCell ref="M49:N50"/>
    <mergeCell ref="O49:R50"/>
    <mergeCell ref="S47:W48"/>
    <mergeCell ref="BF47:BG47"/>
    <mergeCell ref="BH47:BI47"/>
    <mergeCell ref="BJ47:BN48"/>
    <mergeCell ref="BF48:BG48"/>
    <mergeCell ref="BH48:BI48"/>
    <mergeCell ref="B47:B48"/>
    <mergeCell ref="C47:C48"/>
    <mergeCell ref="D47:F48"/>
    <mergeCell ref="G47:H48"/>
    <mergeCell ref="M47:N48"/>
    <mergeCell ref="O47:R48"/>
    <mergeCell ref="S45:W46"/>
    <mergeCell ref="BF45:BG45"/>
    <mergeCell ref="BH45:BI45"/>
    <mergeCell ref="BJ45:BN46"/>
    <mergeCell ref="BF46:BG46"/>
    <mergeCell ref="BH46:BI46"/>
    <mergeCell ref="B45:B46"/>
    <mergeCell ref="C45:C46"/>
    <mergeCell ref="D45:F46"/>
    <mergeCell ref="G45:H46"/>
    <mergeCell ref="M45:N46"/>
    <mergeCell ref="O45:R46"/>
    <mergeCell ref="S43:W44"/>
    <mergeCell ref="BF43:BG43"/>
    <mergeCell ref="BH43:BI43"/>
    <mergeCell ref="BJ43:BN44"/>
    <mergeCell ref="BF44:BG44"/>
    <mergeCell ref="BH44:BI44"/>
    <mergeCell ref="B43:B44"/>
    <mergeCell ref="C43:C44"/>
    <mergeCell ref="D43:F44"/>
    <mergeCell ref="G43:H44"/>
    <mergeCell ref="M43:N44"/>
    <mergeCell ref="O43:R44"/>
    <mergeCell ref="S41:W42"/>
    <mergeCell ref="BF41:BG41"/>
    <mergeCell ref="BH41:BI41"/>
    <mergeCell ref="BJ41:BN42"/>
    <mergeCell ref="BF42:BG42"/>
    <mergeCell ref="BH42:BI42"/>
    <mergeCell ref="B41:B42"/>
    <mergeCell ref="C41:C42"/>
    <mergeCell ref="D41:F42"/>
    <mergeCell ref="G41:H42"/>
    <mergeCell ref="M41:N42"/>
    <mergeCell ref="O41:R42"/>
    <mergeCell ref="S39:W40"/>
    <mergeCell ref="BF39:BG39"/>
    <mergeCell ref="BH39:BI39"/>
    <mergeCell ref="BJ39:BN40"/>
    <mergeCell ref="BF40:BG40"/>
    <mergeCell ref="BH40:BI40"/>
    <mergeCell ref="B39:B40"/>
    <mergeCell ref="C39:C40"/>
    <mergeCell ref="D39:F40"/>
    <mergeCell ref="G39:H40"/>
    <mergeCell ref="M39:N40"/>
    <mergeCell ref="O39:R40"/>
    <mergeCell ref="S37:W38"/>
    <mergeCell ref="BF37:BG37"/>
    <mergeCell ref="BH37:BI37"/>
    <mergeCell ref="BJ37:BN38"/>
    <mergeCell ref="BF38:BG38"/>
    <mergeCell ref="BH38:BI38"/>
    <mergeCell ref="B37:B38"/>
    <mergeCell ref="C37:C38"/>
    <mergeCell ref="D37:F38"/>
    <mergeCell ref="G37:H38"/>
    <mergeCell ref="M37:N38"/>
    <mergeCell ref="O37:R38"/>
    <mergeCell ref="S35:W36"/>
    <mergeCell ref="BF35:BG35"/>
    <mergeCell ref="BH35:BI35"/>
    <mergeCell ref="BJ35:BN36"/>
    <mergeCell ref="BF36:BG36"/>
    <mergeCell ref="BH36:BI36"/>
    <mergeCell ref="B35:B36"/>
    <mergeCell ref="C35:C36"/>
    <mergeCell ref="D35:F36"/>
    <mergeCell ref="G35:H36"/>
    <mergeCell ref="M35:N36"/>
    <mergeCell ref="O35:R36"/>
    <mergeCell ref="S33:W34"/>
    <mergeCell ref="BF33:BG33"/>
    <mergeCell ref="BH33:BI33"/>
    <mergeCell ref="BJ33:BN34"/>
    <mergeCell ref="BF34:BG34"/>
    <mergeCell ref="BH34:BI34"/>
    <mergeCell ref="B33:B34"/>
    <mergeCell ref="C33:C34"/>
    <mergeCell ref="D33:F34"/>
    <mergeCell ref="G33:H34"/>
    <mergeCell ref="M33:N34"/>
    <mergeCell ref="O33:R34"/>
    <mergeCell ref="S31:W32"/>
    <mergeCell ref="BF31:BG31"/>
    <mergeCell ref="BH31:BI31"/>
    <mergeCell ref="BJ31:BN32"/>
    <mergeCell ref="BF32:BG32"/>
    <mergeCell ref="BH32:BI32"/>
    <mergeCell ref="B31:B32"/>
    <mergeCell ref="C31:C32"/>
    <mergeCell ref="D31:F32"/>
    <mergeCell ref="G31:H32"/>
    <mergeCell ref="M31:N32"/>
    <mergeCell ref="O31:R32"/>
    <mergeCell ref="S29:W30"/>
    <mergeCell ref="BF29:BG29"/>
    <mergeCell ref="BH29:BI29"/>
    <mergeCell ref="BJ29:BN30"/>
    <mergeCell ref="BF30:BG30"/>
    <mergeCell ref="BH30:BI30"/>
    <mergeCell ref="B29:B30"/>
    <mergeCell ref="C29:C30"/>
    <mergeCell ref="D29:F30"/>
    <mergeCell ref="G29:H30"/>
    <mergeCell ref="M29:N30"/>
    <mergeCell ref="O29:R30"/>
    <mergeCell ref="S27:W28"/>
    <mergeCell ref="BF27:BG27"/>
    <mergeCell ref="BH27:BI27"/>
    <mergeCell ref="BJ27:BN28"/>
    <mergeCell ref="BF28:BG28"/>
    <mergeCell ref="BH28:BI28"/>
    <mergeCell ref="B27:B28"/>
    <mergeCell ref="C27:C28"/>
    <mergeCell ref="D27:F28"/>
    <mergeCell ref="G27:H28"/>
    <mergeCell ref="M27:N28"/>
    <mergeCell ref="O27:R28"/>
    <mergeCell ref="S25:W26"/>
    <mergeCell ref="BF25:BG25"/>
    <mergeCell ref="BH25:BI25"/>
    <mergeCell ref="BJ25:BN26"/>
    <mergeCell ref="BF26:BG26"/>
    <mergeCell ref="BH26:BI26"/>
    <mergeCell ref="B25:B26"/>
    <mergeCell ref="C25:C26"/>
    <mergeCell ref="D25:F26"/>
    <mergeCell ref="G25:H26"/>
    <mergeCell ref="M25:N26"/>
    <mergeCell ref="O25:R26"/>
    <mergeCell ref="S23:W24"/>
    <mergeCell ref="BF23:BG23"/>
    <mergeCell ref="BH23:BI23"/>
    <mergeCell ref="BJ23:BN24"/>
    <mergeCell ref="BF24:BG24"/>
    <mergeCell ref="BH24:BI24"/>
    <mergeCell ref="B23:B24"/>
    <mergeCell ref="C23:C24"/>
    <mergeCell ref="D23:F24"/>
    <mergeCell ref="G23:H24"/>
    <mergeCell ref="M23:N24"/>
    <mergeCell ref="O23:R24"/>
    <mergeCell ref="S21:W22"/>
    <mergeCell ref="BF21:BG21"/>
    <mergeCell ref="BH21:BI21"/>
    <mergeCell ref="BJ21:BN22"/>
    <mergeCell ref="BF22:BG22"/>
    <mergeCell ref="BH22:BI22"/>
    <mergeCell ref="B21:B22"/>
    <mergeCell ref="C21:C22"/>
    <mergeCell ref="D21:F22"/>
    <mergeCell ref="G21:H22"/>
    <mergeCell ref="M21:N22"/>
    <mergeCell ref="O21:R22"/>
    <mergeCell ref="BF19:BG19"/>
    <mergeCell ref="BH19:BI19"/>
    <mergeCell ref="BJ19:BN20"/>
    <mergeCell ref="BF20:BG20"/>
    <mergeCell ref="BH20:BI20"/>
    <mergeCell ref="BF17:BG17"/>
    <mergeCell ref="BH17:BI17"/>
    <mergeCell ref="BJ17:BN18"/>
    <mergeCell ref="BF18:BG18"/>
    <mergeCell ref="BH18:BI18"/>
    <mergeCell ref="B19:B20"/>
    <mergeCell ref="C19:C20"/>
    <mergeCell ref="D19:F20"/>
    <mergeCell ref="G19:H20"/>
    <mergeCell ref="M19:N20"/>
    <mergeCell ref="BC13:BE13"/>
    <mergeCell ref="B17:B18"/>
    <mergeCell ref="C17:C18"/>
    <mergeCell ref="D17:F18"/>
    <mergeCell ref="G17:H18"/>
    <mergeCell ref="M17:N18"/>
    <mergeCell ref="O17:R18"/>
    <mergeCell ref="S17:W18"/>
    <mergeCell ref="O12:R16"/>
    <mergeCell ref="S12:W16"/>
    <mergeCell ref="AA12:BE12"/>
    <mergeCell ref="B12:B16"/>
    <mergeCell ref="C12:C16"/>
    <mergeCell ref="D12:F16"/>
    <mergeCell ref="G12:H16"/>
    <mergeCell ref="M12:N16"/>
    <mergeCell ref="O19:R20"/>
    <mergeCell ref="S19:W20"/>
    <mergeCell ref="AX1:BM1"/>
    <mergeCell ref="AG2:AH2"/>
    <mergeCell ref="AJ2:AK2"/>
    <mergeCell ref="AN2:AO2"/>
    <mergeCell ref="AX2:BM2"/>
    <mergeCell ref="BI3:BL3"/>
    <mergeCell ref="BF12:BG16"/>
    <mergeCell ref="BH12:BI16"/>
    <mergeCell ref="BJ12:BN16"/>
    <mergeCell ref="AA13:AG13"/>
    <mergeCell ref="AH13:AN13"/>
    <mergeCell ref="AO13:AU13"/>
    <mergeCell ref="AV13:BB13"/>
    <mergeCell ref="BI4:BL4"/>
    <mergeCell ref="BE6:BF6"/>
    <mergeCell ref="BI6:BJ6"/>
    <mergeCell ref="BI8:BJ8"/>
    <mergeCell ref="BI10:BJ10"/>
  </mergeCells>
  <phoneticPr fontId="3"/>
  <conditionalFormatting sqref="O91:R91">
    <cfRule type="expression" dxfId="253" priority="32">
      <formula>INDIRECT(ADDRESS(ROW(),COLUMN()))=TRUNC(INDIRECT(ADDRESS(ROW(),COLUMN())))</formula>
    </cfRule>
  </conditionalFormatting>
  <conditionalFormatting sqref="Q82:AB86">
    <cfRule type="expression" dxfId="252" priority="34">
      <formula>INDIRECT(ADDRESS(ROW(),COLUMN()))=TRUNC(INDIRECT(ADDRESS(ROW(),COLUMN())))</formula>
    </cfRule>
  </conditionalFormatting>
  <conditionalFormatting sqref="AA80:AB80 AD80 AA89:AD89">
    <cfRule type="expression" dxfId="251" priority="68">
      <formula>OR(#REF!=$B78,#REF!=$B78)</formula>
    </cfRule>
  </conditionalFormatting>
  <conditionalFormatting sqref="AA90:AD90">
    <cfRule type="expression" dxfId="250" priority="67">
      <formula>OR(#REF!=$B77,#REF!=$B77)</formula>
    </cfRule>
  </conditionalFormatting>
  <conditionalFormatting sqref="AA18:BI18">
    <cfRule type="expression" dxfId="249" priority="64">
      <formula>INDIRECT(ADDRESS(ROW(),COLUMN()))=TRUNC(INDIRECT(ADDRESS(ROW(),COLUMN())))</formula>
    </cfRule>
  </conditionalFormatting>
  <conditionalFormatting sqref="AA20:BI20">
    <cfRule type="expression" dxfId="248" priority="29">
      <formula>INDIRECT(ADDRESS(ROW(),COLUMN()))=TRUNC(INDIRECT(ADDRESS(ROW(),COLUMN())))</formula>
    </cfRule>
  </conditionalFormatting>
  <conditionalFormatting sqref="AA22:BI22">
    <cfRule type="expression" dxfId="247" priority="28">
      <formula>INDIRECT(ADDRESS(ROW(),COLUMN()))=TRUNC(INDIRECT(ADDRESS(ROW(),COLUMN())))</formula>
    </cfRule>
  </conditionalFormatting>
  <conditionalFormatting sqref="AA24:BI24">
    <cfRule type="expression" dxfId="246" priority="27">
      <formula>INDIRECT(ADDRESS(ROW(),COLUMN()))=TRUNC(INDIRECT(ADDRESS(ROW(),COLUMN())))</formula>
    </cfRule>
  </conditionalFormatting>
  <conditionalFormatting sqref="AA26:BI26">
    <cfRule type="expression" dxfId="245" priority="26">
      <formula>INDIRECT(ADDRESS(ROW(),COLUMN()))=TRUNC(INDIRECT(ADDRESS(ROW(),COLUMN())))</formula>
    </cfRule>
  </conditionalFormatting>
  <conditionalFormatting sqref="AA28:BI28">
    <cfRule type="expression" dxfId="244" priority="25">
      <formula>INDIRECT(ADDRESS(ROW(),COLUMN()))=TRUNC(INDIRECT(ADDRESS(ROW(),COLUMN())))</formula>
    </cfRule>
  </conditionalFormatting>
  <conditionalFormatting sqref="AA30:BI30">
    <cfRule type="expression" dxfId="243" priority="24">
      <formula>INDIRECT(ADDRESS(ROW(),COLUMN()))=TRUNC(INDIRECT(ADDRESS(ROW(),COLUMN())))</formula>
    </cfRule>
  </conditionalFormatting>
  <conditionalFormatting sqref="AA32:BI32">
    <cfRule type="expression" dxfId="242" priority="23">
      <formula>INDIRECT(ADDRESS(ROW(),COLUMN()))=TRUNC(INDIRECT(ADDRESS(ROW(),COLUMN())))</formula>
    </cfRule>
  </conditionalFormatting>
  <conditionalFormatting sqref="AA34:BI34">
    <cfRule type="expression" dxfId="241" priority="22">
      <formula>INDIRECT(ADDRESS(ROW(),COLUMN()))=TRUNC(INDIRECT(ADDRESS(ROW(),COLUMN())))</formula>
    </cfRule>
  </conditionalFormatting>
  <conditionalFormatting sqref="AA36:BI36">
    <cfRule type="expression" dxfId="240" priority="21">
      <formula>INDIRECT(ADDRESS(ROW(),COLUMN()))=TRUNC(INDIRECT(ADDRESS(ROW(),COLUMN())))</formula>
    </cfRule>
  </conditionalFormatting>
  <conditionalFormatting sqref="AA38:BI38">
    <cfRule type="expression" dxfId="239" priority="20">
      <formula>INDIRECT(ADDRESS(ROW(),COLUMN()))=TRUNC(INDIRECT(ADDRESS(ROW(),COLUMN())))</formula>
    </cfRule>
  </conditionalFormatting>
  <conditionalFormatting sqref="AA40:BI40">
    <cfRule type="expression" dxfId="238" priority="19">
      <formula>INDIRECT(ADDRESS(ROW(),COLUMN()))=TRUNC(INDIRECT(ADDRESS(ROW(),COLUMN())))</formula>
    </cfRule>
  </conditionalFormatting>
  <conditionalFormatting sqref="AA42:BI42">
    <cfRule type="expression" dxfId="237" priority="18">
      <formula>INDIRECT(ADDRESS(ROW(),COLUMN()))=TRUNC(INDIRECT(ADDRESS(ROW(),COLUMN())))</formula>
    </cfRule>
  </conditionalFormatting>
  <conditionalFormatting sqref="AA44:BI44">
    <cfRule type="expression" dxfId="236" priority="17">
      <formula>INDIRECT(ADDRESS(ROW(),COLUMN()))=TRUNC(INDIRECT(ADDRESS(ROW(),COLUMN())))</formula>
    </cfRule>
  </conditionalFormatting>
  <conditionalFormatting sqref="AA46:BI46">
    <cfRule type="expression" dxfId="235" priority="16">
      <formula>INDIRECT(ADDRESS(ROW(),COLUMN()))=TRUNC(INDIRECT(ADDRESS(ROW(),COLUMN())))</formula>
    </cfRule>
  </conditionalFormatting>
  <conditionalFormatting sqref="AA48:BI48">
    <cfRule type="expression" dxfId="234" priority="15">
      <formula>INDIRECT(ADDRESS(ROW(),COLUMN()))=TRUNC(INDIRECT(ADDRESS(ROW(),COLUMN())))</formula>
    </cfRule>
  </conditionalFormatting>
  <conditionalFormatting sqref="AA50:BI50">
    <cfRule type="expression" dxfId="233" priority="14">
      <formula>INDIRECT(ADDRESS(ROW(),COLUMN()))=TRUNC(INDIRECT(ADDRESS(ROW(),COLUMN())))</formula>
    </cfRule>
  </conditionalFormatting>
  <conditionalFormatting sqref="AA52:BI52">
    <cfRule type="expression" dxfId="232" priority="13">
      <formula>INDIRECT(ADDRESS(ROW(),COLUMN()))=TRUNC(INDIRECT(ADDRESS(ROW(),COLUMN())))</formula>
    </cfRule>
  </conditionalFormatting>
  <conditionalFormatting sqref="AA54:BI54">
    <cfRule type="expression" dxfId="231" priority="12">
      <formula>INDIRECT(ADDRESS(ROW(),COLUMN()))=TRUNC(INDIRECT(ADDRESS(ROW(),COLUMN())))</formula>
    </cfRule>
  </conditionalFormatting>
  <conditionalFormatting sqref="AA56:BI56">
    <cfRule type="expression" dxfId="230" priority="11">
      <formula>INDIRECT(ADDRESS(ROW(),COLUMN()))=TRUNC(INDIRECT(ADDRESS(ROW(),COLUMN())))</formula>
    </cfRule>
  </conditionalFormatting>
  <conditionalFormatting sqref="AA58:BI58">
    <cfRule type="expression" dxfId="229" priority="10">
      <formula>INDIRECT(ADDRESS(ROW(),COLUMN()))=TRUNC(INDIRECT(ADDRESS(ROW(),COLUMN())))</formula>
    </cfRule>
  </conditionalFormatting>
  <conditionalFormatting sqref="AA60:BI60">
    <cfRule type="expression" dxfId="228" priority="9">
      <formula>INDIRECT(ADDRESS(ROW(),COLUMN()))=TRUNC(INDIRECT(ADDRESS(ROW(),COLUMN())))</formula>
    </cfRule>
  </conditionalFormatting>
  <conditionalFormatting sqref="AA62:BI62">
    <cfRule type="expression" dxfId="227" priority="8">
      <formula>INDIRECT(ADDRESS(ROW(),COLUMN()))=TRUNC(INDIRECT(ADDRESS(ROW(),COLUMN())))</formula>
    </cfRule>
  </conditionalFormatting>
  <conditionalFormatting sqref="AA64:BI64">
    <cfRule type="expression" dxfId="226" priority="7">
      <formula>INDIRECT(ADDRESS(ROW(),COLUMN()))=TRUNC(INDIRECT(ADDRESS(ROW(),COLUMN())))</formula>
    </cfRule>
  </conditionalFormatting>
  <conditionalFormatting sqref="AA66:BI66">
    <cfRule type="expression" dxfId="225" priority="6">
      <formula>INDIRECT(ADDRESS(ROW(),COLUMN()))=TRUNC(INDIRECT(ADDRESS(ROW(),COLUMN())))</formula>
    </cfRule>
  </conditionalFormatting>
  <conditionalFormatting sqref="AA68:BI68">
    <cfRule type="expression" dxfId="224" priority="5">
      <formula>INDIRECT(ADDRESS(ROW(),COLUMN()))=TRUNC(INDIRECT(ADDRESS(ROW(),COLUMN())))</formula>
    </cfRule>
  </conditionalFormatting>
  <conditionalFormatting sqref="AA70:BI70">
    <cfRule type="expression" dxfId="223" priority="4">
      <formula>INDIRECT(ADDRESS(ROW(),COLUMN()))=TRUNC(INDIRECT(ADDRESS(ROW(),COLUMN())))</formula>
    </cfRule>
  </conditionalFormatting>
  <conditionalFormatting sqref="AA72:BI72">
    <cfRule type="expression" dxfId="222" priority="3">
      <formula>INDIRECT(ADDRESS(ROW(),COLUMN()))=TRUNC(INDIRECT(ADDRESS(ROW(),COLUMN())))</formula>
    </cfRule>
  </conditionalFormatting>
  <conditionalFormatting sqref="AA74:BI74">
    <cfRule type="expression" dxfId="221" priority="2">
      <formula>INDIRECT(ADDRESS(ROW(),COLUMN()))=TRUNC(INDIRECT(ADDRESS(ROW(),COLUMN())))</formula>
    </cfRule>
  </conditionalFormatting>
  <conditionalFormatting sqref="AA76:BI76">
    <cfRule type="expression" dxfId="220" priority="1">
      <formula>INDIRECT(ADDRESS(ROW(),COLUMN()))=TRUNC(INDIRECT(ADDRESS(ROW(),COLUMN())))</formula>
    </cfRule>
  </conditionalFormatting>
  <conditionalFormatting sqref="AE91:AH91">
    <cfRule type="expression" dxfId="219" priority="31">
      <formula>INDIRECT(ADDRESS(ROW(),COLUMN()))=TRUNC(INDIRECT(ADDRESS(ROW(),COLUMN())))</formula>
    </cfRule>
  </conditionalFormatting>
  <conditionalFormatting sqref="AG82:AR86">
    <cfRule type="expression" dxfId="218" priority="30">
      <formula>INDIRECT(ADDRESS(ROW(),COLUMN()))=TRUNC(INDIRECT(ADDRESS(ROW(),COLUMN())))</formula>
    </cfRule>
  </conditionalFormatting>
  <conditionalFormatting sqref="AQ80:BE80 AQ89:BE89">
    <cfRule type="expression" dxfId="217" priority="66">
      <formula>OR(#REF!=$B78,#REF!=$B78)</formula>
    </cfRule>
  </conditionalFormatting>
  <conditionalFormatting sqref="AQ90:BE90">
    <cfRule type="expression" dxfId="216" priority="65">
      <formula>OR(#REF!=$B77,#REF!=$B77)</formula>
    </cfRule>
  </conditionalFormatting>
  <dataValidations count="11">
    <dataValidation allowBlank="1" showInputMessage="1" showErrorMessage="1" error="入力可能範囲　32～40" sqref="BI10" xr:uid="{00000000-0002-0000-1F00-000000000000}"/>
    <dataValidation type="list" allowBlank="1" showInputMessage="1" sqref="M17:N76" xr:uid="{00000000-0002-0000-1F00-000001000000}">
      <formula1>"A, B, C, D"</formula1>
    </dataValidation>
    <dataValidation type="list" errorStyle="warning" allowBlank="1" showInputMessage="1" error="リストにない場合のみ、入力してください。" sqref="O17:R76" xr:uid="{00000000-0002-0000-1F00-000002000000}">
      <formula1>INDIRECT(G17)</formula1>
    </dataValidation>
    <dataValidation type="list" allowBlank="1" showInputMessage="1" sqref="G17:H76" xr:uid="{00000000-0002-0000-1F00-000003000000}">
      <formula1>職種</formula1>
    </dataValidation>
    <dataValidation type="list" allowBlank="1" showInputMessage="1" sqref="C17:C90" xr:uid="{00000000-0002-0000-1F00-000004000000}">
      <formula1>"◎,○"</formula1>
    </dataValidation>
    <dataValidation type="list" allowBlank="1" showInputMessage="1" showErrorMessage="1" sqref="V88:W88" xr:uid="{00000000-0002-0000-1F00-000005000000}">
      <formula1>"週,暦月"</formula1>
    </dataValidation>
    <dataValidation type="list" allowBlank="1" showInputMessage="1" showError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xr:uid="{00000000-0002-0000-1F00-000006000000}">
      <formula1>【記載例】シフト記号表</formula1>
    </dataValidation>
    <dataValidation type="list" allowBlank="1" showInputMessage="1" showErrorMessage="1" sqref="BI3:BL3" xr:uid="{00000000-0002-0000-1F00-000007000000}">
      <formula1>"４週,暦月"</formula1>
    </dataValidation>
    <dataValidation type="list" allowBlank="1" showInputMessage="1" showErrorMessage="1" sqref="AJ3:AJ4" xr:uid="{00000000-0002-0000-1F00-000008000000}">
      <formula1>#REF!</formula1>
    </dataValidation>
    <dataValidation type="decimal" allowBlank="1" showInputMessage="1" showErrorMessage="1" error="入力可能範囲　32～40" sqref="BE6:BF6" xr:uid="{00000000-0002-0000-1F00-000009000000}">
      <formula1>32</formula1>
      <formula2>40</formula2>
    </dataValidation>
    <dataValidation type="list" allowBlank="1" showInputMessage="1" showErrorMessage="1" sqref="BI4:BL4" xr:uid="{00000000-0002-0000-1F00-00000A000000}">
      <formula1>"予定,実績,予定・実績"</formula1>
    </dataValidation>
  </dataValidations>
  <printOptions horizontalCentered="1"/>
  <pageMargins left="0.15748031496062992" right="0.15748031496062992" top="0.59055118110236227" bottom="0.47244094488188981" header="0.15748031496062992" footer="0.15748031496062992"/>
  <pageSetup paperSize="9" scale="38" fitToHeight="0" orientation="landscape" r:id="rId1"/>
  <headerFooter>
    <oddFooter>&amp;R&amp;16&amp;P/&amp;N</oddFooter>
  </headerFooter>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1F00-00000B000000}">
          <x14:formula1>
            <xm:f>'プルダウン・リスト（従来型・ユニット型共通）'!$C$4:$C$17</xm:f>
          </x14:formula1>
          <xm:sqref>AX1:BM1</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B1:N52"/>
  <sheetViews>
    <sheetView zoomScaleNormal="100" workbookViewId="0"/>
  </sheetViews>
  <sheetFormatPr defaultColWidth="9" defaultRowHeight="25.5"/>
  <cols>
    <col min="1" max="1" width="1.625" style="981" customWidth="1"/>
    <col min="2" max="2" width="5.625" style="980" customWidth="1"/>
    <col min="3" max="3" width="10.625" style="980" customWidth="1"/>
    <col min="4" max="4" width="10.625" style="980" hidden="1" customWidth="1"/>
    <col min="5" max="5" width="3.375" style="980" bestFit="1" customWidth="1"/>
    <col min="6" max="6" width="15.625" style="981" customWidth="1"/>
    <col min="7" max="7" width="3.375" style="981" bestFit="1" customWidth="1"/>
    <col min="8" max="8" width="15.625" style="981" customWidth="1"/>
    <col min="9" max="9" width="3.375" style="981" bestFit="1" customWidth="1"/>
    <col min="10" max="10" width="15.625" style="980" customWidth="1"/>
    <col min="11" max="11" width="3.375" style="981" bestFit="1" customWidth="1"/>
    <col min="12" max="12" width="15.625" style="981" customWidth="1"/>
    <col min="13" max="13" width="3.375" style="981" customWidth="1"/>
    <col min="14" max="14" width="50.625" style="981" customWidth="1"/>
    <col min="15" max="16384" width="9" style="981"/>
  </cols>
  <sheetData>
    <row r="1" spans="2:14">
      <c r="B1" s="979" t="s">
        <v>1631</v>
      </c>
    </row>
    <row r="2" spans="2:14">
      <c r="B2" s="982" t="s">
        <v>1632</v>
      </c>
      <c r="F2" s="983"/>
      <c r="G2" s="984"/>
      <c r="H2" s="984"/>
      <c r="I2" s="984"/>
      <c r="J2" s="985"/>
      <c r="K2" s="984"/>
      <c r="L2" s="984"/>
    </row>
    <row r="3" spans="2:14">
      <c r="B3" s="983" t="s">
        <v>1633</v>
      </c>
      <c r="F3" s="985" t="s">
        <v>1634</v>
      </c>
      <c r="G3" s="984"/>
      <c r="H3" s="984"/>
      <c r="I3" s="984"/>
      <c r="J3" s="985"/>
      <c r="K3" s="984"/>
      <c r="L3" s="984"/>
    </row>
    <row r="4" spans="2:14">
      <c r="B4" s="982"/>
      <c r="F4" s="2253" t="s">
        <v>1635</v>
      </c>
      <c r="G4" s="2253"/>
      <c r="H4" s="2253"/>
      <c r="I4" s="2253"/>
      <c r="J4" s="2253"/>
      <c r="K4" s="2253"/>
      <c r="L4" s="2253"/>
      <c r="N4" s="2253" t="s">
        <v>1636</v>
      </c>
    </row>
    <row r="5" spans="2:14">
      <c r="B5" s="980" t="s">
        <v>1521</v>
      </c>
      <c r="C5" s="980" t="s">
        <v>1613</v>
      </c>
      <c r="F5" s="980" t="s">
        <v>1637</v>
      </c>
      <c r="G5" s="980"/>
      <c r="H5" s="980" t="s">
        <v>1638</v>
      </c>
      <c r="J5" s="980" t="s">
        <v>1639</v>
      </c>
      <c r="L5" s="980" t="s">
        <v>1635</v>
      </c>
      <c r="N5" s="2253"/>
    </row>
    <row r="6" spans="2:14">
      <c r="B6" s="986">
        <v>1</v>
      </c>
      <c r="C6" s="987" t="s">
        <v>1565</v>
      </c>
      <c r="D6" s="988" t="str">
        <f>C6</f>
        <v>a</v>
      </c>
      <c r="E6" s="986" t="s">
        <v>1324</v>
      </c>
      <c r="F6" s="989">
        <v>0.29166666666666669</v>
      </c>
      <c r="G6" s="986" t="s">
        <v>1640</v>
      </c>
      <c r="H6" s="989">
        <v>0.66666666666666663</v>
      </c>
      <c r="I6" s="990" t="s">
        <v>1322</v>
      </c>
      <c r="J6" s="989">
        <v>4.1666666666666664E-2</v>
      </c>
      <c r="K6" s="991" t="s">
        <v>1337</v>
      </c>
      <c r="L6" s="992">
        <f>IF(OR(F6="",H6=""),"",(H6+IF(F6&gt;H6,1,0)-F6-J6)*24)</f>
        <v>7.9999999999999982</v>
      </c>
      <c r="N6" s="993"/>
    </row>
    <row r="7" spans="2:14">
      <c r="B7" s="986">
        <v>2</v>
      </c>
      <c r="C7" s="987" t="s">
        <v>1541</v>
      </c>
      <c r="D7" s="988" t="str">
        <f t="shared" ref="D7:D38" si="0">C7</f>
        <v>b</v>
      </c>
      <c r="E7" s="986" t="s">
        <v>1324</v>
      </c>
      <c r="F7" s="989">
        <v>0.375</v>
      </c>
      <c r="G7" s="986" t="s">
        <v>1640</v>
      </c>
      <c r="H7" s="989">
        <v>0.75</v>
      </c>
      <c r="I7" s="990" t="s">
        <v>1322</v>
      </c>
      <c r="J7" s="989">
        <v>4.1666666666666664E-2</v>
      </c>
      <c r="K7" s="991" t="s">
        <v>1337</v>
      </c>
      <c r="L7" s="992">
        <f>IF(OR(F7="",H7=""),"",(H7+IF(F7&gt;H7,1,0)-F7-J7)*24)</f>
        <v>8</v>
      </c>
      <c r="N7" s="993"/>
    </row>
    <row r="8" spans="2:14">
      <c r="B8" s="986">
        <v>3</v>
      </c>
      <c r="C8" s="987" t="s">
        <v>1641</v>
      </c>
      <c r="D8" s="988" t="str">
        <f t="shared" si="0"/>
        <v>c</v>
      </c>
      <c r="E8" s="986" t="s">
        <v>1324</v>
      </c>
      <c r="F8" s="989">
        <v>0.41666666666666669</v>
      </c>
      <c r="G8" s="986" t="s">
        <v>1640</v>
      </c>
      <c r="H8" s="989">
        <v>0.79166666666666663</v>
      </c>
      <c r="I8" s="990" t="s">
        <v>1322</v>
      </c>
      <c r="J8" s="989">
        <v>4.1666666666666664E-2</v>
      </c>
      <c r="K8" s="991" t="s">
        <v>1337</v>
      </c>
      <c r="L8" s="992">
        <f>IF(OR(F8="",H8=""),"",(H8+IF(F8&gt;H8,1,0)-F8-J8)*24)</f>
        <v>7.9999999999999982</v>
      </c>
      <c r="N8" s="993"/>
    </row>
    <row r="9" spans="2:14">
      <c r="B9" s="986">
        <v>4</v>
      </c>
      <c r="C9" s="987" t="s">
        <v>1566</v>
      </c>
      <c r="D9" s="988" t="str">
        <f t="shared" si="0"/>
        <v>d</v>
      </c>
      <c r="E9" s="986" t="s">
        <v>1324</v>
      </c>
      <c r="F9" s="989">
        <v>0.5</v>
      </c>
      <c r="G9" s="986" t="s">
        <v>1640</v>
      </c>
      <c r="H9" s="989">
        <v>0.875</v>
      </c>
      <c r="I9" s="990" t="s">
        <v>1322</v>
      </c>
      <c r="J9" s="989">
        <v>4.1666666666666664E-2</v>
      </c>
      <c r="K9" s="991" t="s">
        <v>1337</v>
      </c>
      <c r="L9" s="992">
        <f>IF(OR(F9="",H9=""),"",(H9+IF(F9&gt;H9,1,0)-F9-J9)*24)</f>
        <v>8</v>
      </c>
      <c r="N9" s="993"/>
    </row>
    <row r="10" spans="2:14">
      <c r="B10" s="986">
        <v>5</v>
      </c>
      <c r="C10" s="987" t="s">
        <v>1642</v>
      </c>
      <c r="D10" s="988" t="str">
        <f t="shared" si="0"/>
        <v>e</v>
      </c>
      <c r="E10" s="986" t="s">
        <v>1324</v>
      </c>
      <c r="F10" s="989">
        <v>0.375</v>
      </c>
      <c r="G10" s="986" t="s">
        <v>1640</v>
      </c>
      <c r="H10" s="989">
        <v>0.54166666666666663</v>
      </c>
      <c r="I10" s="990" t="s">
        <v>1322</v>
      </c>
      <c r="J10" s="989">
        <v>0</v>
      </c>
      <c r="K10" s="991" t="s">
        <v>1337</v>
      </c>
      <c r="L10" s="992">
        <f t="shared" ref="L10:L22" si="1">IF(OR(F10="",H10=""),"",(H10+IF(F10&gt;H10,1,0)-F10-J10)*24)</f>
        <v>3.9999999999999991</v>
      </c>
      <c r="N10" s="993"/>
    </row>
    <row r="11" spans="2:14">
      <c r="B11" s="986">
        <v>6</v>
      </c>
      <c r="C11" s="987" t="s">
        <v>1643</v>
      </c>
      <c r="D11" s="988" t="str">
        <f t="shared" si="0"/>
        <v>f</v>
      </c>
      <c r="E11" s="986" t="s">
        <v>1324</v>
      </c>
      <c r="F11" s="989">
        <v>0.54166666666666663</v>
      </c>
      <c r="G11" s="986" t="s">
        <v>1640</v>
      </c>
      <c r="H11" s="989">
        <v>0.77083333333333337</v>
      </c>
      <c r="I11" s="990" t="s">
        <v>1322</v>
      </c>
      <c r="J11" s="989">
        <v>0</v>
      </c>
      <c r="K11" s="991" t="s">
        <v>1337</v>
      </c>
      <c r="L11" s="992">
        <f>IF(OR(F11="",H11=""),"",(H11+IF(F11&gt;H11,1,0)-F11-J11)*24)</f>
        <v>5.5000000000000018</v>
      </c>
      <c r="N11" s="993"/>
    </row>
    <row r="12" spans="2:14">
      <c r="B12" s="986">
        <v>7</v>
      </c>
      <c r="C12" s="987" t="s">
        <v>1644</v>
      </c>
      <c r="D12" s="988" t="str">
        <f t="shared" si="0"/>
        <v>g</v>
      </c>
      <c r="E12" s="986" t="s">
        <v>1324</v>
      </c>
      <c r="F12" s="989">
        <v>0.58333333333333337</v>
      </c>
      <c r="G12" s="986" t="s">
        <v>1640</v>
      </c>
      <c r="H12" s="989">
        <v>0.83333333333333337</v>
      </c>
      <c r="I12" s="990" t="s">
        <v>1322</v>
      </c>
      <c r="J12" s="989">
        <v>0</v>
      </c>
      <c r="K12" s="991" t="s">
        <v>1337</v>
      </c>
      <c r="L12" s="992">
        <f t="shared" si="1"/>
        <v>6</v>
      </c>
      <c r="N12" s="993"/>
    </row>
    <row r="13" spans="2:14">
      <c r="B13" s="986">
        <v>8</v>
      </c>
      <c r="C13" s="987" t="s">
        <v>1563</v>
      </c>
      <c r="D13" s="988" t="str">
        <f t="shared" si="0"/>
        <v>h</v>
      </c>
      <c r="E13" s="986" t="s">
        <v>1324</v>
      </c>
      <c r="F13" s="989">
        <v>0.66666666666666663</v>
      </c>
      <c r="G13" s="986" t="s">
        <v>1640</v>
      </c>
      <c r="H13" s="989">
        <v>1</v>
      </c>
      <c r="I13" s="990" t="s">
        <v>1322</v>
      </c>
      <c r="J13" s="989">
        <v>0</v>
      </c>
      <c r="K13" s="991" t="s">
        <v>1337</v>
      </c>
      <c r="L13" s="992">
        <f t="shared" si="1"/>
        <v>8</v>
      </c>
      <c r="N13" s="993" t="s">
        <v>1645</v>
      </c>
    </row>
    <row r="14" spans="2:14">
      <c r="B14" s="986">
        <v>9</v>
      </c>
      <c r="C14" s="987" t="s">
        <v>1564</v>
      </c>
      <c r="D14" s="988" t="str">
        <f t="shared" si="0"/>
        <v>i</v>
      </c>
      <c r="E14" s="986" t="s">
        <v>1324</v>
      </c>
      <c r="F14" s="989">
        <v>0</v>
      </c>
      <c r="G14" s="986" t="s">
        <v>1640</v>
      </c>
      <c r="H14" s="989">
        <v>0.375</v>
      </c>
      <c r="I14" s="990" t="s">
        <v>1322</v>
      </c>
      <c r="J14" s="989">
        <v>4.1666666666666664E-2</v>
      </c>
      <c r="K14" s="991" t="s">
        <v>1337</v>
      </c>
      <c r="L14" s="992">
        <f t="shared" si="1"/>
        <v>8</v>
      </c>
      <c r="N14" s="993" t="s">
        <v>1646</v>
      </c>
    </row>
    <row r="15" spans="2:14">
      <c r="B15" s="986">
        <v>10</v>
      </c>
      <c r="C15" s="987" t="s">
        <v>1647</v>
      </c>
      <c r="D15" s="988" t="str">
        <f t="shared" si="0"/>
        <v>j</v>
      </c>
      <c r="E15" s="986" t="s">
        <v>1324</v>
      </c>
      <c r="F15" s="989"/>
      <c r="G15" s="986" t="s">
        <v>1640</v>
      </c>
      <c r="H15" s="989"/>
      <c r="I15" s="990" t="s">
        <v>1322</v>
      </c>
      <c r="J15" s="989">
        <v>0</v>
      </c>
      <c r="K15" s="991" t="s">
        <v>1337</v>
      </c>
      <c r="L15" s="992" t="str">
        <f t="shared" si="1"/>
        <v/>
      </c>
      <c r="N15" s="993"/>
    </row>
    <row r="16" spans="2:14">
      <c r="B16" s="986">
        <v>11</v>
      </c>
      <c r="C16" s="987" t="s">
        <v>1648</v>
      </c>
      <c r="D16" s="988" t="str">
        <f t="shared" si="0"/>
        <v>k</v>
      </c>
      <c r="E16" s="986" t="s">
        <v>1324</v>
      </c>
      <c r="F16" s="989"/>
      <c r="G16" s="986" t="s">
        <v>1640</v>
      </c>
      <c r="H16" s="989"/>
      <c r="I16" s="990" t="s">
        <v>1322</v>
      </c>
      <c r="J16" s="989">
        <v>0</v>
      </c>
      <c r="K16" s="991" t="s">
        <v>1337</v>
      </c>
      <c r="L16" s="992" t="str">
        <f t="shared" si="1"/>
        <v/>
      </c>
      <c r="N16" s="993"/>
    </row>
    <row r="17" spans="2:14">
      <c r="B17" s="986">
        <v>12</v>
      </c>
      <c r="C17" s="987" t="s">
        <v>1649</v>
      </c>
      <c r="D17" s="988" t="str">
        <f t="shared" si="0"/>
        <v>l</v>
      </c>
      <c r="E17" s="986" t="s">
        <v>1324</v>
      </c>
      <c r="F17" s="989"/>
      <c r="G17" s="986" t="s">
        <v>1640</v>
      </c>
      <c r="H17" s="989"/>
      <c r="I17" s="990" t="s">
        <v>1322</v>
      </c>
      <c r="J17" s="989">
        <v>0</v>
      </c>
      <c r="K17" s="991" t="s">
        <v>1337</v>
      </c>
      <c r="L17" s="992" t="str">
        <f t="shared" si="1"/>
        <v/>
      </c>
      <c r="N17" s="993"/>
    </row>
    <row r="18" spans="2:14">
      <c r="B18" s="986">
        <v>13</v>
      </c>
      <c r="C18" s="987" t="s">
        <v>1650</v>
      </c>
      <c r="D18" s="988" t="str">
        <f t="shared" si="0"/>
        <v>m</v>
      </c>
      <c r="E18" s="986" t="s">
        <v>1324</v>
      </c>
      <c r="F18" s="989"/>
      <c r="G18" s="986" t="s">
        <v>1640</v>
      </c>
      <c r="H18" s="989"/>
      <c r="I18" s="990" t="s">
        <v>1322</v>
      </c>
      <c r="J18" s="989">
        <v>0</v>
      </c>
      <c r="K18" s="991" t="s">
        <v>1337</v>
      </c>
      <c r="L18" s="992" t="str">
        <f t="shared" si="1"/>
        <v/>
      </c>
      <c r="N18" s="993"/>
    </row>
    <row r="19" spans="2:14">
      <c r="B19" s="986">
        <v>14</v>
      </c>
      <c r="C19" s="987" t="s">
        <v>1651</v>
      </c>
      <c r="D19" s="988" t="str">
        <f t="shared" si="0"/>
        <v>n</v>
      </c>
      <c r="E19" s="986" t="s">
        <v>1324</v>
      </c>
      <c r="F19" s="989"/>
      <c r="G19" s="986" t="s">
        <v>1640</v>
      </c>
      <c r="H19" s="989"/>
      <c r="I19" s="990" t="s">
        <v>1322</v>
      </c>
      <c r="J19" s="989">
        <v>0</v>
      </c>
      <c r="K19" s="991" t="s">
        <v>1337</v>
      </c>
      <c r="L19" s="992" t="str">
        <f t="shared" si="1"/>
        <v/>
      </c>
      <c r="N19" s="993"/>
    </row>
    <row r="20" spans="2:14">
      <c r="B20" s="986">
        <v>15</v>
      </c>
      <c r="C20" s="987" t="s">
        <v>1652</v>
      </c>
      <c r="D20" s="988" t="str">
        <f t="shared" si="0"/>
        <v>o</v>
      </c>
      <c r="E20" s="986" t="s">
        <v>1324</v>
      </c>
      <c r="F20" s="989"/>
      <c r="G20" s="986" t="s">
        <v>1640</v>
      </c>
      <c r="H20" s="989"/>
      <c r="I20" s="990" t="s">
        <v>1322</v>
      </c>
      <c r="J20" s="989">
        <v>0</v>
      </c>
      <c r="K20" s="991" t="s">
        <v>1337</v>
      </c>
      <c r="L20" s="992" t="str">
        <f t="shared" si="1"/>
        <v/>
      </c>
      <c r="N20" s="993"/>
    </row>
    <row r="21" spans="2:14">
      <c r="B21" s="986">
        <v>16</v>
      </c>
      <c r="C21" s="987" t="s">
        <v>1653</v>
      </c>
      <c r="D21" s="988" t="str">
        <f t="shared" si="0"/>
        <v>p</v>
      </c>
      <c r="E21" s="986" t="s">
        <v>1324</v>
      </c>
      <c r="F21" s="989"/>
      <c r="G21" s="986" t="s">
        <v>1640</v>
      </c>
      <c r="H21" s="989"/>
      <c r="I21" s="990" t="s">
        <v>1322</v>
      </c>
      <c r="J21" s="989">
        <v>0</v>
      </c>
      <c r="K21" s="991" t="s">
        <v>1337</v>
      </c>
      <c r="L21" s="992" t="str">
        <f t="shared" si="1"/>
        <v/>
      </c>
      <c r="N21" s="993"/>
    </row>
    <row r="22" spans="2:14">
      <c r="B22" s="986">
        <v>17</v>
      </c>
      <c r="C22" s="987" t="s">
        <v>1654</v>
      </c>
      <c r="D22" s="988" t="str">
        <f t="shared" si="0"/>
        <v>q</v>
      </c>
      <c r="E22" s="986" t="s">
        <v>1324</v>
      </c>
      <c r="F22" s="989"/>
      <c r="G22" s="986" t="s">
        <v>1640</v>
      </c>
      <c r="H22" s="989"/>
      <c r="I22" s="990" t="s">
        <v>1322</v>
      </c>
      <c r="J22" s="989">
        <v>0</v>
      </c>
      <c r="K22" s="991" t="s">
        <v>1337</v>
      </c>
      <c r="L22" s="992" t="str">
        <f t="shared" si="1"/>
        <v/>
      </c>
      <c r="N22" s="993"/>
    </row>
    <row r="23" spans="2:14">
      <c r="B23" s="986">
        <v>18</v>
      </c>
      <c r="C23" s="987" t="s">
        <v>1655</v>
      </c>
      <c r="D23" s="988" t="str">
        <f t="shared" si="0"/>
        <v>r</v>
      </c>
      <c r="E23" s="986" t="s">
        <v>1324</v>
      </c>
      <c r="F23" s="994"/>
      <c r="G23" s="986" t="s">
        <v>1640</v>
      </c>
      <c r="H23" s="994"/>
      <c r="I23" s="990" t="s">
        <v>1322</v>
      </c>
      <c r="J23" s="994"/>
      <c r="K23" s="991" t="s">
        <v>1337</v>
      </c>
      <c r="L23" s="987">
        <v>1</v>
      </c>
      <c r="N23" s="993"/>
    </row>
    <row r="24" spans="2:14">
      <c r="B24" s="986">
        <v>19</v>
      </c>
      <c r="C24" s="987" t="s">
        <v>1656</v>
      </c>
      <c r="D24" s="988" t="str">
        <f t="shared" si="0"/>
        <v>s</v>
      </c>
      <c r="E24" s="986" t="s">
        <v>1324</v>
      </c>
      <c r="F24" s="994"/>
      <c r="G24" s="986" t="s">
        <v>1640</v>
      </c>
      <c r="H24" s="994"/>
      <c r="I24" s="990" t="s">
        <v>1322</v>
      </c>
      <c r="J24" s="994"/>
      <c r="K24" s="991" t="s">
        <v>1337</v>
      </c>
      <c r="L24" s="987">
        <v>2</v>
      </c>
      <c r="N24" s="993"/>
    </row>
    <row r="25" spans="2:14">
      <c r="B25" s="986">
        <v>20</v>
      </c>
      <c r="C25" s="987" t="s">
        <v>1657</v>
      </c>
      <c r="D25" s="988" t="str">
        <f t="shared" si="0"/>
        <v>t</v>
      </c>
      <c r="E25" s="986" t="s">
        <v>1324</v>
      </c>
      <c r="F25" s="994"/>
      <c r="G25" s="986" t="s">
        <v>1640</v>
      </c>
      <c r="H25" s="994"/>
      <c r="I25" s="990" t="s">
        <v>1322</v>
      </c>
      <c r="J25" s="994"/>
      <c r="K25" s="991" t="s">
        <v>1337</v>
      </c>
      <c r="L25" s="987">
        <v>3</v>
      </c>
      <c r="N25" s="993"/>
    </row>
    <row r="26" spans="2:14">
      <c r="B26" s="986">
        <v>21</v>
      </c>
      <c r="C26" s="987" t="s">
        <v>1658</v>
      </c>
      <c r="D26" s="988" t="str">
        <f t="shared" si="0"/>
        <v>u</v>
      </c>
      <c r="E26" s="986" t="s">
        <v>1324</v>
      </c>
      <c r="F26" s="994"/>
      <c r="G26" s="986" t="s">
        <v>1640</v>
      </c>
      <c r="H26" s="994"/>
      <c r="I26" s="990" t="s">
        <v>1322</v>
      </c>
      <c r="J26" s="994"/>
      <c r="K26" s="991" t="s">
        <v>1337</v>
      </c>
      <c r="L26" s="987">
        <v>4</v>
      </c>
      <c r="N26" s="993"/>
    </row>
    <row r="27" spans="2:14">
      <c r="B27" s="986">
        <v>22</v>
      </c>
      <c r="C27" s="987" t="s">
        <v>1659</v>
      </c>
      <c r="D27" s="988" t="str">
        <f t="shared" si="0"/>
        <v>v</v>
      </c>
      <c r="E27" s="986" t="s">
        <v>1324</v>
      </c>
      <c r="F27" s="994"/>
      <c r="G27" s="986" t="s">
        <v>1640</v>
      </c>
      <c r="H27" s="994"/>
      <c r="I27" s="990" t="s">
        <v>1322</v>
      </c>
      <c r="J27" s="994"/>
      <c r="K27" s="991" t="s">
        <v>1337</v>
      </c>
      <c r="L27" s="987">
        <v>5</v>
      </c>
      <c r="N27" s="993"/>
    </row>
    <row r="28" spans="2:14">
      <c r="B28" s="986">
        <v>23</v>
      </c>
      <c r="C28" s="987" t="s">
        <v>1660</v>
      </c>
      <c r="D28" s="988" t="str">
        <f t="shared" si="0"/>
        <v>w</v>
      </c>
      <c r="E28" s="986" t="s">
        <v>1324</v>
      </c>
      <c r="F28" s="994"/>
      <c r="G28" s="986" t="s">
        <v>1640</v>
      </c>
      <c r="H28" s="994"/>
      <c r="I28" s="990" t="s">
        <v>1322</v>
      </c>
      <c r="J28" s="994"/>
      <c r="K28" s="991" t="s">
        <v>1337</v>
      </c>
      <c r="L28" s="987">
        <v>6</v>
      </c>
      <c r="N28" s="993"/>
    </row>
    <row r="29" spans="2:14">
      <c r="B29" s="986">
        <v>24</v>
      </c>
      <c r="C29" s="987" t="s">
        <v>1661</v>
      </c>
      <c r="D29" s="988" t="str">
        <f t="shared" si="0"/>
        <v>x</v>
      </c>
      <c r="E29" s="986" t="s">
        <v>1324</v>
      </c>
      <c r="F29" s="994"/>
      <c r="G29" s="986" t="s">
        <v>1640</v>
      </c>
      <c r="H29" s="994"/>
      <c r="I29" s="990" t="s">
        <v>1322</v>
      </c>
      <c r="J29" s="994"/>
      <c r="K29" s="991" t="s">
        <v>1337</v>
      </c>
      <c r="L29" s="987">
        <v>7</v>
      </c>
      <c r="N29" s="993"/>
    </row>
    <row r="30" spans="2:14">
      <c r="B30" s="986">
        <v>25</v>
      </c>
      <c r="C30" s="987" t="s">
        <v>1662</v>
      </c>
      <c r="D30" s="988" t="str">
        <f t="shared" si="0"/>
        <v>y</v>
      </c>
      <c r="E30" s="986" t="s">
        <v>1324</v>
      </c>
      <c r="F30" s="994"/>
      <c r="G30" s="986" t="s">
        <v>1640</v>
      </c>
      <c r="H30" s="994"/>
      <c r="I30" s="990" t="s">
        <v>1322</v>
      </c>
      <c r="J30" s="994"/>
      <c r="K30" s="991" t="s">
        <v>1337</v>
      </c>
      <c r="L30" s="987">
        <v>8</v>
      </c>
      <c r="N30" s="993"/>
    </row>
    <row r="31" spans="2:14">
      <c r="B31" s="986">
        <v>26</v>
      </c>
      <c r="C31" s="987" t="s">
        <v>1663</v>
      </c>
      <c r="D31" s="988" t="str">
        <f t="shared" si="0"/>
        <v>z</v>
      </c>
      <c r="E31" s="986" t="s">
        <v>1324</v>
      </c>
      <c r="F31" s="994"/>
      <c r="G31" s="986" t="s">
        <v>1640</v>
      </c>
      <c r="H31" s="994"/>
      <c r="I31" s="990" t="s">
        <v>1322</v>
      </c>
      <c r="J31" s="994"/>
      <c r="K31" s="991" t="s">
        <v>1337</v>
      </c>
      <c r="L31" s="987">
        <v>1</v>
      </c>
      <c r="N31" s="993"/>
    </row>
    <row r="32" spans="2:14">
      <c r="B32" s="986">
        <v>27</v>
      </c>
      <c r="C32" s="987" t="s">
        <v>1661</v>
      </c>
      <c r="D32" s="988" t="str">
        <f t="shared" si="0"/>
        <v>x</v>
      </c>
      <c r="E32" s="986" t="s">
        <v>1324</v>
      </c>
      <c r="F32" s="994"/>
      <c r="G32" s="986" t="s">
        <v>1640</v>
      </c>
      <c r="H32" s="994"/>
      <c r="I32" s="990" t="s">
        <v>1322</v>
      </c>
      <c r="J32" s="994"/>
      <c r="K32" s="991" t="s">
        <v>1337</v>
      </c>
      <c r="L32" s="987">
        <v>2</v>
      </c>
      <c r="N32" s="993"/>
    </row>
    <row r="33" spans="2:14">
      <c r="B33" s="986">
        <v>28</v>
      </c>
      <c r="C33" s="987" t="s">
        <v>1664</v>
      </c>
      <c r="D33" s="988" t="str">
        <f t="shared" si="0"/>
        <v>aa</v>
      </c>
      <c r="E33" s="986" t="s">
        <v>1324</v>
      </c>
      <c r="F33" s="994"/>
      <c r="G33" s="986" t="s">
        <v>1640</v>
      </c>
      <c r="H33" s="994"/>
      <c r="I33" s="990" t="s">
        <v>1322</v>
      </c>
      <c r="J33" s="994"/>
      <c r="K33" s="991" t="s">
        <v>1337</v>
      </c>
      <c r="L33" s="987">
        <v>3</v>
      </c>
      <c r="N33" s="993"/>
    </row>
    <row r="34" spans="2:14">
      <c r="B34" s="986">
        <v>29</v>
      </c>
      <c r="C34" s="987" t="s">
        <v>1665</v>
      </c>
      <c r="D34" s="988" t="str">
        <f t="shared" si="0"/>
        <v>ab</v>
      </c>
      <c r="E34" s="986" t="s">
        <v>1324</v>
      </c>
      <c r="F34" s="994"/>
      <c r="G34" s="986" t="s">
        <v>1640</v>
      </c>
      <c r="H34" s="994"/>
      <c r="I34" s="990" t="s">
        <v>1322</v>
      </c>
      <c r="J34" s="994"/>
      <c r="K34" s="991" t="s">
        <v>1337</v>
      </c>
      <c r="L34" s="987">
        <v>4</v>
      </c>
      <c r="N34" s="993"/>
    </row>
    <row r="35" spans="2:14">
      <c r="B35" s="986">
        <v>30</v>
      </c>
      <c r="C35" s="987" t="s">
        <v>1666</v>
      </c>
      <c r="D35" s="988" t="str">
        <f t="shared" si="0"/>
        <v>ac</v>
      </c>
      <c r="E35" s="986" t="s">
        <v>1324</v>
      </c>
      <c r="F35" s="994"/>
      <c r="G35" s="986" t="s">
        <v>1640</v>
      </c>
      <c r="H35" s="994"/>
      <c r="I35" s="990" t="s">
        <v>1322</v>
      </c>
      <c r="J35" s="994"/>
      <c r="K35" s="991" t="s">
        <v>1337</v>
      </c>
      <c r="L35" s="987">
        <v>5</v>
      </c>
      <c r="N35" s="993"/>
    </row>
    <row r="36" spans="2:14">
      <c r="B36" s="986">
        <v>31</v>
      </c>
      <c r="C36" s="987" t="s">
        <v>1667</v>
      </c>
      <c r="D36" s="988" t="str">
        <f t="shared" si="0"/>
        <v>ad</v>
      </c>
      <c r="E36" s="986" t="s">
        <v>1324</v>
      </c>
      <c r="F36" s="994"/>
      <c r="G36" s="986" t="s">
        <v>1640</v>
      </c>
      <c r="H36" s="994"/>
      <c r="I36" s="990" t="s">
        <v>1322</v>
      </c>
      <c r="J36" s="994"/>
      <c r="K36" s="991" t="s">
        <v>1337</v>
      </c>
      <c r="L36" s="987">
        <v>6</v>
      </c>
      <c r="N36" s="993"/>
    </row>
    <row r="37" spans="2:14">
      <c r="B37" s="986">
        <v>32</v>
      </c>
      <c r="C37" s="987" t="s">
        <v>1668</v>
      </c>
      <c r="D37" s="988" t="str">
        <f t="shared" si="0"/>
        <v>ae</v>
      </c>
      <c r="E37" s="986" t="s">
        <v>1324</v>
      </c>
      <c r="F37" s="994"/>
      <c r="G37" s="986" t="s">
        <v>1640</v>
      </c>
      <c r="H37" s="994"/>
      <c r="I37" s="990" t="s">
        <v>1322</v>
      </c>
      <c r="J37" s="994"/>
      <c r="K37" s="991" t="s">
        <v>1337</v>
      </c>
      <c r="L37" s="987">
        <v>7</v>
      </c>
      <c r="N37" s="993"/>
    </row>
    <row r="38" spans="2:14">
      <c r="B38" s="986">
        <v>33</v>
      </c>
      <c r="C38" s="987" t="s">
        <v>1669</v>
      </c>
      <c r="D38" s="988" t="str">
        <f t="shared" si="0"/>
        <v>af</v>
      </c>
      <c r="E38" s="986" t="s">
        <v>1324</v>
      </c>
      <c r="F38" s="994"/>
      <c r="G38" s="986" t="s">
        <v>1640</v>
      </c>
      <c r="H38" s="994"/>
      <c r="I38" s="990" t="s">
        <v>1322</v>
      </c>
      <c r="J38" s="994"/>
      <c r="K38" s="991" t="s">
        <v>1337</v>
      </c>
      <c r="L38" s="987">
        <v>8</v>
      </c>
      <c r="N38" s="993"/>
    </row>
    <row r="39" spans="2:14">
      <c r="B39" s="986">
        <v>34</v>
      </c>
      <c r="C39" s="995" t="s">
        <v>1670</v>
      </c>
      <c r="D39" s="988"/>
      <c r="E39" s="986" t="s">
        <v>1324</v>
      </c>
      <c r="F39" s="989">
        <v>0.29166666666666669</v>
      </c>
      <c r="G39" s="986" t="s">
        <v>1640</v>
      </c>
      <c r="H39" s="989">
        <v>0.39583333333333331</v>
      </c>
      <c r="I39" s="990" t="s">
        <v>1322</v>
      </c>
      <c r="J39" s="989">
        <v>0</v>
      </c>
      <c r="K39" s="991" t="s">
        <v>1337</v>
      </c>
      <c r="L39" s="992">
        <f t="shared" ref="L39:L40" si="2">IF(OR(F39="",H39=""),"",(H39+IF(F39&gt;H39,1,0)-F39-J39)*24)</f>
        <v>2.4999999999999991</v>
      </c>
      <c r="N39" s="993"/>
    </row>
    <row r="40" spans="2:14">
      <c r="B40" s="986"/>
      <c r="C40" s="996" t="s">
        <v>1610</v>
      </c>
      <c r="D40" s="988"/>
      <c r="E40" s="986" t="s">
        <v>1324</v>
      </c>
      <c r="F40" s="989">
        <v>0.6875</v>
      </c>
      <c r="G40" s="986" t="s">
        <v>1640</v>
      </c>
      <c r="H40" s="989">
        <v>0.83333333333333337</v>
      </c>
      <c r="I40" s="990" t="s">
        <v>1322</v>
      </c>
      <c r="J40" s="989">
        <v>0</v>
      </c>
      <c r="K40" s="991" t="s">
        <v>1337</v>
      </c>
      <c r="L40" s="992">
        <f t="shared" si="2"/>
        <v>3.5000000000000009</v>
      </c>
      <c r="N40" s="993"/>
    </row>
    <row r="41" spans="2:14">
      <c r="B41" s="986"/>
      <c r="C41" s="997" t="s">
        <v>1610</v>
      </c>
      <c r="D41" s="988" t="str">
        <f>C39</f>
        <v>ag</v>
      </c>
      <c r="E41" s="986" t="s">
        <v>1324</v>
      </c>
      <c r="F41" s="989" t="s">
        <v>1610</v>
      </c>
      <c r="G41" s="986" t="s">
        <v>1640</v>
      </c>
      <c r="H41" s="989" t="s">
        <v>1610</v>
      </c>
      <c r="I41" s="990" t="s">
        <v>1322</v>
      </c>
      <c r="J41" s="989" t="s">
        <v>1610</v>
      </c>
      <c r="K41" s="991" t="s">
        <v>1337</v>
      </c>
      <c r="L41" s="992">
        <f>IF(OR(L39="",L40=""),"",L39+L40)</f>
        <v>6</v>
      </c>
      <c r="N41" s="993" t="s">
        <v>1671</v>
      </c>
    </row>
    <row r="42" spans="2:14">
      <c r="B42" s="986"/>
      <c r="C42" s="995" t="s">
        <v>1672</v>
      </c>
      <c r="D42" s="988"/>
      <c r="E42" s="986" t="s">
        <v>1324</v>
      </c>
      <c r="F42" s="989"/>
      <c r="G42" s="986" t="s">
        <v>1640</v>
      </c>
      <c r="H42" s="989"/>
      <c r="I42" s="990" t="s">
        <v>1322</v>
      </c>
      <c r="J42" s="989">
        <v>0</v>
      </c>
      <c r="K42" s="991" t="s">
        <v>1337</v>
      </c>
      <c r="L42" s="992" t="str">
        <f t="shared" ref="L42:L43" si="3">IF(OR(F42="",H42=""),"",(H42+IF(F42&gt;H42,1,0)-F42-J42)*24)</f>
        <v/>
      </c>
      <c r="N42" s="993"/>
    </row>
    <row r="43" spans="2:14">
      <c r="B43" s="986">
        <v>35</v>
      </c>
      <c r="C43" s="996" t="s">
        <v>1610</v>
      </c>
      <c r="D43" s="988"/>
      <c r="E43" s="986" t="s">
        <v>1324</v>
      </c>
      <c r="F43" s="989"/>
      <c r="G43" s="986" t="s">
        <v>1640</v>
      </c>
      <c r="H43" s="989"/>
      <c r="I43" s="990" t="s">
        <v>1322</v>
      </c>
      <c r="J43" s="989">
        <v>0</v>
      </c>
      <c r="K43" s="991" t="s">
        <v>1337</v>
      </c>
      <c r="L43" s="992" t="str">
        <f t="shared" si="3"/>
        <v/>
      </c>
      <c r="N43" s="993"/>
    </row>
    <row r="44" spans="2:14">
      <c r="B44" s="986"/>
      <c r="C44" s="997" t="s">
        <v>1610</v>
      </c>
      <c r="D44" s="988" t="str">
        <f>C42</f>
        <v>ah</v>
      </c>
      <c r="E44" s="986" t="s">
        <v>1324</v>
      </c>
      <c r="F44" s="989" t="s">
        <v>1610</v>
      </c>
      <c r="G44" s="986" t="s">
        <v>1640</v>
      </c>
      <c r="H44" s="989" t="s">
        <v>1610</v>
      </c>
      <c r="I44" s="990" t="s">
        <v>1322</v>
      </c>
      <c r="J44" s="989" t="s">
        <v>1610</v>
      </c>
      <c r="K44" s="991" t="s">
        <v>1337</v>
      </c>
      <c r="L44" s="992" t="str">
        <f>IF(OR(L42="",L43=""),"",L42+L43)</f>
        <v/>
      </c>
      <c r="N44" s="993" t="s">
        <v>1673</v>
      </c>
    </row>
    <row r="45" spans="2:14">
      <c r="B45" s="986"/>
      <c r="C45" s="995" t="s">
        <v>1674</v>
      </c>
      <c r="D45" s="988"/>
      <c r="E45" s="986" t="s">
        <v>1324</v>
      </c>
      <c r="F45" s="989"/>
      <c r="G45" s="986" t="s">
        <v>1640</v>
      </c>
      <c r="H45" s="989"/>
      <c r="I45" s="990" t="s">
        <v>1322</v>
      </c>
      <c r="J45" s="989">
        <v>0</v>
      </c>
      <c r="K45" s="991" t="s">
        <v>1337</v>
      </c>
      <c r="L45" s="992" t="str">
        <f t="shared" ref="L45:L46" si="4">IF(OR(F45="",H45=""),"",(H45+IF(F45&gt;H45,1,0)-F45-J45)*24)</f>
        <v/>
      </c>
      <c r="N45" s="993"/>
    </row>
    <row r="46" spans="2:14">
      <c r="B46" s="986">
        <v>36</v>
      </c>
      <c r="C46" s="996" t="s">
        <v>1610</v>
      </c>
      <c r="D46" s="988"/>
      <c r="E46" s="986" t="s">
        <v>1324</v>
      </c>
      <c r="F46" s="989"/>
      <c r="G46" s="986" t="s">
        <v>1640</v>
      </c>
      <c r="H46" s="989"/>
      <c r="I46" s="990" t="s">
        <v>1322</v>
      </c>
      <c r="J46" s="989">
        <v>0</v>
      </c>
      <c r="K46" s="991" t="s">
        <v>1337</v>
      </c>
      <c r="L46" s="992" t="str">
        <f t="shared" si="4"/>
        <v/>
      </c>
      <c r="N46" s="993"/>
    </row>
    <row r="47" spans="2:14">
      <c r="B47" s="986"/>
      <c r="C47" s="997" t="s">
        <v>1610</v>
      </c>
      <c r="D47" s="988" t="str">
        <f>C45</f>
        <v>ai</v>
      </c>
      <c r="E47" s="986" t="s">
        <v>1324</v>
      </c>
      <c r="F47" s="989" t="s">
        <v>1610</v>
      </c>
      <c r="G47" s="986" t="s">
        <v>1640</v>
      </c>
      <c r="H47" s="989" t="s">
        <v>1610</v>
      </c>
      <c r="I47" s="990" t="s">
        <v>1322</v>
      </c>
      <c r="J47" s="989" t="s">
        <v>1610</v>
      </c>
      <c r="K47" s="991" t="s">
        <v>1337</v>
      </c>
      <c r="L47" s="992" t="str">
        <f>IF(OR(L45="",L46=""),"",L45+L46)</f>
        <v/>
      </c>
      <c r="N47" s="993" t="s">
        <v>1673</v>
      </c>
    </row>
    <row r="49" spans="3:4">
      <c r="C49" s="982" t="s">
        <v>1675</v>
      </c>
      <c r="D49" s="982"/>
    </row>
    <row r="50" spans="3:4">
      <c r="C50" s="982" t="s">
        <v>1676</v>
      </c>
      <c r="D50" s="982"/>
    </row>
    <row r="51" spans="3:4">
      <c r="C51" s="982" t="s">
        <v>1677</v>
      </c>
      <c r="D51" s="982"/>
    </row>
    <row r="52" spans="3:4">
      <c r="C52" s="982" t="s">
        <v>1678</v>
      </c>
      <c r="D52" s="982"/>
    </row>
  </sheetData>
  <sheetProtection sheet="1" insertRows="0" deleteRows="0"/>
  <mergeCells count="2">
    <mergeCell ref="F4:L4"/>
    <mergeCell ref="N4:N5"/>
  </mergeCells>
  <phoneticPr fontId="3"/>
  <printOptions horizontalCentered="1"/>
  <pageMargins left="0.70866141732283472" right="0.70866141732283472" top="0.55118110236220474" bottom="0.35433070866141736" header="0.31496062992125984" footer="0.31496062992125984"/>
  <pageSetup paperSize="9" scale="55"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BO290"/>
  <sheetViews>
    <sheetView showGridLines="0" view="pageBreakPreview" zoomScaleNormal="55" zoomScaleSheetLayoutView="100" workbookViewId="0"/>
  </sheetViews>
  <sheetFormatPr defaultColWidth="4.5" defaultRowHeight="14.25"/>
  <cols>
    <col min="1" max="1" width="0.875" style="875" customWidth="1"/>
    <col min="2" max="2" width="5.75" style="875" customWidth="1"/>
    <col min="3" max="4" width="8.125" style="875" customWidth="1"/>
    <col min="5" max="8" width="3.25" style="875" hidden="1" customWidth="1"/>
    <col min="9" max="10" width="3.25" style="875" customWidth="1"/>
    <col min="11" max="62" width="5.75" style="875" customWidth="1"/>
    <col min="63" max="63" width="1.125" style="875" customWidth="1"/>
    <col min="64" max="16384" width="4.5" style="875"/>
  </cols>
  <sheetData>
    <row r="1" spans="2:67" s="838" customFormat="1" ht="20.25" customHeight="1">
      <c r="C1" s="839" t="s">
        <v>1501</v>
      </c>
      <c r="D1" s="839"/>
      <c r="E1" s="839"/>
      <c r="F1" s="839"/>
      <c r="G1" s="839"/>
      <c r="H1" s="839"/>
      <c r="I1" s="839"/>
      <c r="J1" s="839"/>
      <c r="M1" s="840" t="s">
        <v>1502</v>
      </c>
      <c r="P1" s="839"/>
      <c r="Q1" s="839"/>
      <c r="R1" s="839"/>
      <c r="S1" s="839"/>
      <c r="T1" s="839"/>
      <c r="U1" s="839"/>
      <c r="V1" s="839"/>
      <c r="W1" s="839"/>
      <c r="AS1" s="841" t="s">
        <v>1503</v>
      </c>
      <c r="AT1" s="2076" t="s">
        <v>1679</v>
      </c>
      <c r="AU1" s="2077"/>
      <c r="AV1" s="2077"/>
      <c r="AW1" s="2077"/>
      <c r="AX1" s="2077"/>
      <c r="AY1" s="2077"/>
      <c r="AZ1" s="2077"/>
      <c r="BA1" s="2077"/>
      <c r="BB1" s="2077"/>
      <c r="BC1" s="2077"/>
      <c r="BD1" s="2077"/>
      <c r="BE1" s="2077"/>
      <c r="BF1" s="2077"/>
      <c r="BG1" s="2077"/>
      <c r="BH1" s="2077"/>
      <c r="BI1" s="2077"/>
      <c r="BJ1" s="841" t="s">
        <v>1337</v>
      </c>
    </row>
    <row r="2" spans="2:67" s="842" customFormat="1" ht="20.25" customHeight="1">
      <c r="J2" s="840"/>
      <c r="M2" s="840"/>
      <c r="N2" s="840"/>
      <c r="P2" s="841"/>
      <c r="Q2" s="841"/>
      <c r="R2" s="841"/>
      <c r="S2" s="841"/>
      <c r="T2" s="841"/>
      <c r="U2" s="841"/>
      <c r="V2" s="841"/>
      <c r="W2" s="841"/>
      <c r="AB2" s="843" t="s">
        <v>1505</v>
      </c>
      <c r="AC2" s="2078">
        <v>6</v>
      </c>
      <c r="AD2" s="2078"/>
      <c r="AE2" s="843" t="s">
        <v>1506</v>
      </c>
      <c r="AF2" s="2079">
        <f>IF(AC2=0,"",YEAR(DATE(2018+AC2,1,1)))</f>
        <v>2024</v>
      </c>
      <c r="AG2" s="2079"/>
      <c r="AH2" s="844" t="s">
        <v>1328</v>
      </c>
      <c r="AI2" s="844" t="s">
        <v>1507</v>
      </c>
      <c r="AJ2" s="2078">
        <v>4</v>
      </c>
      <c r="AK2" s="2078"/>
      <c r="AL2" s="844" t="s">
        <v>1508</v>
      </c>
      <c r="AS2" s="841" t="s">
        <v>1509</v>
      </c>
      <c r="AT2" s="2078" t="s">
        <v>1510</v>
      </c>
      <c r="AU2" s="2078"/>
      <c r="AV2" s="2078"/>
      <c r="AW2" s="2078"/>
      <c r="AX2" s="2078"/>
      <c r="AY2" s="2078"/>
      <c r="AZ2" s="2078"/>
      <c r="BA2" s="2078"/>
      <c r="BB2" s="2078"/>
      <c r="BC2" s="2078"/>
      <c r="BD2" s="2078"/>
      <c r="BE2" s="2078"/>
      <c r="BF2" s="2078"/>
      <c r="BG2" s="2078"/>
      <c r="BH2" s="2078"/>
      <c r="BI2" s="2078"/>
      <c r="BJ2" s="841" t="s">
        <v>1337</v>
      </c>
      <c r="BK2" s="841"/>
      <c r="BL2" s="841"/>
      <c r="BM2" s="841"/>
    </row>
    <row r="3" spans="2:67" s="842" customFormat="1" ht="20.25" customHeight="1">
      <c r="J3" s="840"/>
      <c r="M3" s="840"/>
      <c r="O3" s="841"/>
      <c r="P3" s="841"/>
      <c r="Q3" s="841"/>
      <c r="R3" s="841"/>
      <c r="S3" s="841"/>
      <c r="T3" s="841"/>
      <c r="U3" s="841"/>
      <c r="AC3" s="845"/>
      <c r="AD3" s="845"/>
      <c r="AE3" s="846"/>
      <c r="AF3" s="847"/>
      <c r="AG3" s="846"/>
      <c r="BD3" s="848" t="s">
        <v>1511</v>
      </c>
      <c r="BE3" s="2080" t="s">
        <v>1512</v>
      </c>
      <c r="BF3" s="2081"/>
      <c r="BG3" s="2081"/>
      <c r="BH3" s="2082"/>
      <c r="BI3" s="841"/>
    </row>
    <row r="4" spans="2:67" s="842" customFormat="1" ht="20.25" customHeight="1">
      <c r="B4" s="849"/>
      <c r="C4" s="849"/>
      <c r="D4" s="849"/>
      <c r="E4" s="849"/>
      <c r="F4" s="849"/>
      <c r="G4" s="849"/>
      <c r="H4" s="849"/>
      <c r="I4" s="849"/>
      <c r="J4" s="850"/>
      <c r="K4" s="849"/>
      <c r="L4" s="849"/>
      <c r="M4" s="850"/>
      <c r="N4" s="849"/>
      <c r="O4" s="851"/>
      <c r="P4" s="851"/>
      <c r="Q4" s="851"/>
      <c r="R4" s="851"/>
      <c r="S4" s="851"/>
      <c r="T4" s="851"/>
      <c r="U4" s="851"/>
      <c r="V4" s="849"/>
      <c r="W4" s="849"/>
      <c r="X4" s="849"/>
      <c r="Y4" s="849"/>
      <c r="Z4" s="849"/>
      <c r="AA4" s="849"/>
      <c r="AB4" s="849"/>
      <c r="AC4" s="852"/>
      <c r="AD4" s="852"/>
      <c r="AE4" s="853"/>
      <c r="AF4" s="854"/>
      <c r="AG4" s="853"/>
      <c r="AH4" s="849"/>
      <c r="AI4" s="849"/>
      <c r="AJ4" s="849"/>
      <c r="AK4" s="849"/>
      <c r="AL4" s="849"/>
      <c r="AM4" s="849"/>
      <c r="AN4" s="849"/>
      <c r="AO4" s="849"/>
      <c r="AP4" s="849"/>
      <c r="AQ4" s="849"/>
      <c r="AR4" s="849"/>
      <c r="BD4" s="848" t="s">
        <v>1513</v>
      </c>
      <c r="BE4" s="2080" t="s">
        <v>1514</v>
      </c>
      <c r="BF4" s="2081"/>
      <c r="BG4" s="2081"/>
      <c r="BH4" s="2082"/>
      <c r="BI4" s="841"/>
    </row>
    <row r="5" spans="2:67" s="842" customFormat="1" ht="9" customHeight="1">
      <c r="B5" s="849"/>
      <c r="C5" s="849"/>
      <c r="D5" s="849"/>
      <c r="E5" s="849"/>
      <c r="F5" s="849"/>
      <c r="G5" s="849"/>
      <c r="H5" s="849"/>
      <c r="I5" s="849"/>
      <c r="J5" s="850"/>
      <c r="K5" s="849"/>
      <c r="L5" s="849"/>
      <c r="M5" s="850"/>
      <c r="N5" s="849"/>
      <c r="O5" s="851"/>
      <c r="P5" s="851"/>
      <c r="Q5" s="851"/>
      <c r="R5" s="851"/>
      <c r="S5" s="851"/>
      <c r="T5" s="851"/>
      <c r="U5" s="851"/>
      <c r="V5" s="849"/>
      <c r="W5" s="849"/>
      <c r="X5" s="849"/>
      <c r="Y5" s="849"/>
      <c r="Z5" s="849"/>
      <c r="AA5" s="849"/>
      <c r="AB5" s="849"/>
      <c r="AC5" s="855"/>
      <c r="AD5" s="855"/>
      <c r="AE5" s="849"/>
      <c r="AF5" s="849"/>
      <c r="AG5" s="849"/>
      <c r="AH5" s="849"/>
      <c r="AI5" s="849"/>
      <c r="AJ5" s="856"/>
      <c r="AK5" s="856"/>
      <c r="AL5" s="856"/>
      <c r="AM5" s="856"/>
      <c r="AN5" s="856"/>
      <c r="AO5" s="856"/>
      <c r="AP5" s="856"/>
      <c r="AQ5" s="856"/>
      <c r="AR5" s="856"/>
      <c r="AS5" s="838"/>
      <c r="AT5" s="838"/>
      <c r="AU5" s="838"/>
      <c r="AV5" s="838"/>
      <c r="AW5" s="838"/>
      <c r="AX5" s="838"/>
      <c r="AY5" s="838"/>
      <c r="AZ5" s="838"/>
      <c r="BA5" s="838"/>
      <c r="BB5" s="838"/>
      <c r="BC5" s="838"/>
      <c r="BD5" s="838"/>
      <c r="BE5" s="838"/>
      <c r="BF5" s="838"/>
      <c r="BG5" s="838"/>
      <c r="BH5" s="857"/>
      <c r="BI5" s="857"/>
    </row>
    <row r="6" spans="2:67" s="842" customFormat="1" ht="21" customHeight="1">
      <c r="B6" s="858"/>
      <c r="C6" s="859"/>
      <c r="D6" s="859"/>
      <c r="E6" s="859"/>
      <c r="F6" s="859"/>
      <c r="G6" s="859"/>
      <c r="H6" s="859"/>
      <c r="I6" s="859"/>
      <c r="J6" s="859"/>
      <c r="K6" s="860"/>
      <c r="L6" s="860"/>
      <c r="M6" s="860"/>
      <c r="N6" s="861"/>
      <c r="O6" s="860"/>
      <c r="P6" s="860"/>
      <c r="Q6" s="860"/>
      <c r="R6" s="849"/>
      <c r="S6" s="849"/>
      <c r="T6" s="849"/>
      <c r="U6" s="849"/>
      <c r="V6" s="849"/>
      <c r="W6" s="849"/>
      <c r="X6" s="849"/>
      <c r="Y6" s="849"/>
      <c r="Z6" s="849"/>
      <c r="AA6" s="849"/>
      <c r="AB6" s="849"/>
      <c r="AC6" s="849"/>
      <c r="AD6" s="849"/>
      <c r="AE6" s="849"/>
      <c r="AF6" s="849"/>
      <c r="AG6" s="849"/>
      <c r="AH6" s="849"/>
      <c r="AI6" s="849"/>
      <c r="AJ6" s="856"/>
      <c r="AK6" s="856"/>
      <c r="AL6" s="856"/>
      <c r="AM6" s="856"/>
      <c r="AN6" s="856"/>
      <c r="AO6" s="856" t="s">
        <v>1515</v>
      </c>
      <c r="AP6" s="856"/>
      <c r="AQ6" s="856"/>
      <c r="AR6" s="856"/>
      <c r="AS6" s="838"/>
      <c r="AT6" s="838"/>
      <c r="AU6" s="838"/>
      <c r="AW6" s="862"/>
      <c r="AX6" s="862"/>
      <c r="AY6" s="863"/>
      <c r="AZ6" s="838"/>
      <c r="BA6" s="2107">
        <v>40</v>
      </c>
      <c r="BB6" s="2108"/>
      <c r="BC6" s="863" t="s">
        <v>1516</v>
      </c>
      <c r="BD6" s="838"/>
      <c r="BE6" s="2107">
        <v>160</v>
      </c>
      <c r="BF6" s="2108"/>
      <c r="BG6" s="863" t="s">
        <v>1517</v>
      </c>
      <c r="BH6" s="838"/>
      <c r="BI6" s="857"/>
    </row>
    <row r="7" spans="2:67" s="842" customFormat="1" ht="5.25" customHeight="1">
      <c r="B7" s="858"/>
      <c r="C7" s="864"/>
      <c r="D7" s="864"/>
      <c r="E7" s="864"/>
      <c r="F7" s="864"/>
      <c r="G7" s="864"/>
      <c r="H7" s="864"/>
      <c r="I7" s="864"/>
      <c r="J7" s="860"/>
      <c r="K7" s="860"/>
      <c r="L7" s="860"/>
      <c r="M7" s="861"/>
      <c r="N7" s="860"/>
      <c r="O7" s="860"/>
      <c r="P7" s="860"/>
      <c r="Q7" s="860"/>
      <c r="R7" s="849"/>
      <c r="S7" s="849"/>
      <c r="T7" s="849"/>
      <c r="U7" s="849"/>
      <c r="V7" s="849"/>
      <c r="W7" s="849"/>
      <c r="X7" s="849"/>
      <c r="Y7" s="849"/>
      <c r="Z7" s="849"/>
      <c r="AA7" s="849"/>
      <c r="AB7" s="849"/>
      <c r="AC7" s="849"/>
      <c r="AD7" s="849"/>
      <c r="AE7" s="849"/>
      <c r="AF7" s="849"/>
      <c r="AG7" s="849"/>
      <c r="AH7" s="849"/>
      <c r="AI7" s="849"/>
      <c r="AJ7" s="856"/>
      <c r="AK7" s="856"/>
      <c r="AL7" s="856"/>
      <c r="AM7" s="856"/>
      <c r="AN7" s="856"/>
      <c r="AO7" s="856"/>
      <c r="AP7" s="856"/>
      <c r="AQ7" s="856"/>
      <c r="AR7" s="856"/>
      <c r="AS7" s="856"/>
      <c r="AT7" s="856"/>
      <c r="AU7" s="856"/>
      <c r="AV7" s="856"/>
      <c r="AW7" s="856"/>
      <c r="AX7" s="856"/>
      <c r="AY7" s="856"/>
      <c r="AZ7" s="856"/>
      <c r="BA7" s="856"/>
      <c r="BB7" s="856"/>
      <c r="BC7" s="856"/>
      <c r="BD7" s="856"/>
      <c r="BE7" s="856"/>
      <c r="BF7" s="856"/>
      <c r="BG7" s="856"/>
      <c r="BH7" s="865"/>
      <c r="BI7" s="865"/>
      <c r="BJ7" s="849"/>
    </row>
    <row r="8" spans="2:67" s="842" customFormat="1" ht="21" customHeight="1">
      <c r="B8" s="866"/>
      <c r="C8" s="861"/>
      <c r="D8" s="861"/>
      <c r="E8" s="861"/>
      <c r="F8" s="861"/>
      <c r="G8" s="861"/>
      <c r="H8" s="861"/>
      <c r="I8" s="861"/>
      <c r="J8" s="860"/>
      <c r="K8" s="860"/>
      <c r="L8" s="860"/>
      <c r="M8" s="861"/>
      <c r="N8" s="860"/>
      <c r="O8" s="860"/>
      <c r="P8" s="860"/>
      <c r="Q8" s="860"/>
      <c r="R8" s="849"/>
      <c r="S8" s="849"/>
      <c r="T8" s="849"/>
      <c r="U8" s="849"/>
      <c r="V8" s="849"/>
      <c r="W8" s="849"/>
      <c r="X8" s="849"/>
      <c r="Y8" s="849"/>
      <c r="Z8" s="849"/>
      <c r="AA8" s="849"/>
      <c r="AB8" s="849"/>
      <c r="AC8" s="849"/>
      <c r="AD8" s="849"/>
      <c r="AE8" s="849"/>
      <c r="AF8" s="849"/>
      <c r="AG8" s="849"/>
      <c r="AH8" s="849"/>
      <c r="AI8" s="849"/>
      <c r="AJ8" s="867"/>
      <c r="AK8" s="867"/>
      <c r="AL8" s="867"/>
      <c r="AM8" s="859"/>
      <c r="AN8" s="868"/>
      <c r="AO8" s="869"/>
      <c r="AP8" s="869"/>
      <c r="AQ8" s="858"/>
      <c r="AR8" s="862"/>
      <c r="AS8" s="862"/>
      <c r="AT8" s="862"/>
      <c r="AU8" s="870"/>
      <c r="AV8" s="870"/>
      <c r="AW8" s="856"/>
      <c r="AX8" s="862"/>
      <c r="AY8" s="862"/>
      <c r="AZ8" s="861"/>
      <c r="BA8" s="856"/>
      <c r="BB8" s="856" t="s">
        <v>1518</v>
      </c>
      <c r="BC8" s="856"/>
      <c r="BD8" s="856"/>
      <c r="BE8" s="2109">
        <f>DAY(EOMONTH(DATE(AF2,AJ2,1),0))</f>
        <v>30</v>
      </c>
      <c r="BF8" s="2110"/>
      <c r="BG8" s="856" t="s">
        <v>1340</v>
      </c>
      <c r="BH8" s="856"/>
      <c r="BI8" s="856"/>
      <c r="BJ8" s="849"/>
      <c r="BM8" s="841"/>
      <c r="BN8" s="841"/>
      <c r="BO8" s="841"/>
    </row>
    <row r="9" spans="2:67" s="842" customFormat="1" ht="5.25" customHeight="1">
      <c r="B9" s="866"/>
      <c r="C9" s="861"/>
      <c r="D9" s="861"/>
      <c r="E9" s="861"/>
      <c r="F9" s="861"/>
      <c r="G9" s="861"/>
      <c r="H9" s="861"/>
      <c r="I9" s="861"/>
      <c r="J9" s="860"/>
      <c r="K9" s="860"/>
      <c r="L9" s="860"/>
      <c r="M9" s="861"/>
      <c r="N9" s="860"/>
      <c r="O9" s="860"/>
      <c r="P9" s="860"/>
      <c r="Q9" s="860"/>
      <c r="R9" s="849"/>
      <c r="S9" s="849"/>
      <c r="T9" s="849"/>
      <c r="U9" s="849"/>
      <c r="V9" s="849"/>
      <c r="W9" s="849"/>
      <c r="X9" s="849"/>
      <c r="Y9" s="849"/>
      <c r="Z9" s="849"/>
      <c r="AA9" s="849"/>
      <c r="AB9" s="849"/>
      <c r="AC9" s="849"/>
      <c r="AD9" s="849"/>
      <c r="AE9" s="849"/>
      <c r="AF9" s="849"/>
      <c r="AG9" s="849"/>
      <c r="AH9" s="849"/>
      <c r="AI9" s="849"/>
      <c r="AJ9" s="867"/>
      <c r="AK9" s="867"/>
      <c r="AL9" s="867"/>
      <c r="AM9" s="859"/>
      <c r="AN9" s="868"/>
      <c r="AO9" s="869"/>
      <c r="AP9" s="869"/>
      <c r="AQ9" s="858"/>
      <c r="AR9" s="862"/>
      <c r="AS9" s="862"/>
      <c r="AT9" s="862"/>
      <c r="AU9" s="870"/>
      <c r="AV9" s="870"/>
      <c r="AW9" s="856"/>
      <c r="AX9" s="862"/>
      <c r="AY9" s="862"/>
      <c r="AZ9" s="861"/>
      <c r="BA9" s="856"/>
      <c r="BB9" s="856"/>
      <c r="BC9" s="856"/>
      <c r="BD9" s="856"/>
      <c r="BE9" s="861"/>
      <c r="BF9" s="861"/>
      <c r="BG9" s="856"/>
      <c r="BH9" s="856"/>
      <c r="BI9" s="856"/>
      <c r="BJ9" s="849"/>
      <c r="BM9" s="841"/>
      <c r="BN9" s="841"/>
      <c r="BO9" s="841"/>
    </row>
    <row r="10" spans="2:67" s="842" customFormat="1" ht="21" customHeight="1">
      <c r="B10" s="866"/>
      <c r="C10" s="861"/>
      <c r="D10" s="861"/>
      <c r="E10" s="861"/>
      <c r="F10" s="861"/>
      <c r="G10" s="861"/>
      <c r="H10" s="861"/>
      <c r="I10" s="861"/>
      <c r="J10" s="860"/>
      <c r="K10" s="860"/>
      <c r="L10" s="860"/>
      <c r="M10" s="861"/>
      <c r="N10" s="860"/>
      <c r="O10" s="860"/>
      <c r="P10" s="860"/>
      <c r="Q10" s="860"/>
      <c r="R10" s="849"/>
      <c r="S10" s="849"/>
      <c r="T10" s="849"/>
      <c r="U10" s="849"/>
      <c r="V10" s="849"/>
      <c r="W10" s="849"/>
      <c r="X10" s="849"/>
      <c r="Y10" s="849"/>
      <c r="Z10" s="849"/>
      <c r="AA10" s="849"/>
      <c r="AB10" s="849"/>
      <c r="AC10" s="849"/>
      <c r="AD10" s="849"/>
      <c r="AE10" s="849"/>
      <c r="AF10" s="849"/>
      <c r="AG10" s="849"/>
      <c r="AH10" s="849"/>
      <c r="AI10" s="849"/>
      <c r="AJ10" s="867"/>
      <c r="AK10" s="867"/>
      <c r="AL10" s="867"/>
      <c r="AM10" s="859"/>
      <c r="AN10" s="868"/>
      <c r="AO10" s="869"/>
      <c r="AP10" s="869"/>
      <c r="AQ10" s="856" t="s">
        <v>1519</v>
      </c>
      <c r="AR10" s="862"/>
      <c r="AS10" s="856"/>
      <c r="AT10" s="859"/>
      <c r="AU10" s="859"/>
      <c r="AV10" s="871"/>
      <c r="AW10" s="856"/>
      <c r="AX10" s="872"/>
      <c r="AY10" s="872"/>
      <c r="AZ10" s="872"/>
      <c r="BA10" s="856"/>
      <c r="BB10" s="856"/>
      <c r="BC10" s="865" t="s">
        <v>1520</v>
      </c>
      <c r="BD10" s="856"/>
      <c r="BE10" s="2107"/>
      <c r="BF10" s="2108"/>
      <c r="BG10" s="863" t="s">
        <v>1431</v>
      </c>
      <c r="BH10" s="856"/>
      <c r="BI10" s="856"/>
      <c r="BJ10" s="849"/>
      <c r="BM10" s="841"/>
      <c r="BN10" s="841"/>
      <c r="BO10" s="841"/>
    </row>
    <row r="11" spans="2:67" ht="5.25" customHeight="1" thickBot="1">
      <c r="B11" s="873"/>
      <c r="C11" s="874"/>
      <c r="D11" s="874"/>
      <c r="E11" s="874"/>
      <c r="F11" s="874"/>
      <c r="G11" s="874"/>
      <c r="H11" s="874"/>
      <c r="I11" s="874"/>
      <c r="J11" s="874"/>
      <c r="K11" s="873"/>
      <c r="L11" s="873"/>
      <c r="M11" s="873"/>
      <c r="N11" s="873"/>
      <c r="O11" s="873"/>
      <c r="P11" s="873"/>
      <c r="Q11" s="873"/>
      <c r="R11" s="873"/>
      <c r="S11" s="873"/>
      <c r="T11" s="873"/>
      <c r="U11" s="873"/>
      <c r="V11" s="873"/>
      <c r="W11" s="873"/>
      <c r="X11" s="873"/>
      <c r="Y11" s="873"/>
      <c r="Z11" s="873"/>
      <c r="AA11" s="873"/>
      <c r="AB11" s="873"/>
      <c r="AC11" s="874"/>
      <c r="AD11" s="873"/>
      <c r="AE11" s="873"/>
      <c r="AF11" s="873"/>
      <c r="AG11" s="873"/>
      <c r="AH11" s="873"/>
      <c r="AI11" s="873"/>
      <c r="AJ11" s="873"/>
      <c r="AK11" s="873"/>
      <c r="AL11" s="873"/>
      <c r="AM11" s="873"/>
      <c r="AN11" s="873"/>
      <c r="AO11" s="873"/>
      <c r="AP11" s="873"/>
      <c r="AQ11" s="873"/>
      <c r="AR11" s="873"/>
      <c r="AT11" s="876"/>
      <c r="BK11" s="877"/>
      <c r="BL11" s="877"/>
      <c r="BM11" s="877"/>
    </row>
    <row r="12" spans="2:67" ht="21.6" customHeight="1">
      <c r="B12" s="2152" t="s">
        <v>1521</v>
      </c>
      <c r="C12" s="2095" t="s">
        <v>1680</v>
      </c>
      <c r="D12" s="2145"/>
      <c r="E12" s="878"/>
      <c r="F12" s="879"/>
      <c r="G12" s="878"/>
      <c r="H12" s="879"/>
      <c r="I12" s="2165" t="s">
        <v>1681</v>
      </c>
      <c r="J12" s="2166"/>
      <c r="K12" s="2144" t="s">
        <v>1682</v>
      </c>
      <c r="L12" s="2096"/>
      <c r="M12" s="2096"/>
      <c r="N12" s="2145"/>
      <c r="O12" s="2144" t="s">
        <v>1683</v>
      </c>
      <c r="P12" s="2096"/>
      <c r="Q12" s="2096"/>
      <c r="R12" s="2096"/>
      <c r="S12" s="2145"/>
      <c r="T12" s="880"/>
      <c r="U12" s="880"/>
      <c r="V12" s="881"/>
      <c r="W12" s="2150" t="s">
        <v>1684</v>
      </c>
      <c r="X12" s="2151"/>
      <c r="Y12" s="2151"/>
      <c r="Z12" s="2151"/>
      <c r="AA12" s="2151"/>
      <c r="AB12" s="2151"/>
      <c r="AC12" s="2151"/>
      <c r="AD12" s="2151"/>
      <c r="AE12" s="2151"/>
      <c r="AF12" s="2151"/>
      <c r="AG12" s="2151"/>
      <c r="AH12" s="2151"/>
      <c r="AI12" s="2151"/>
      <c r="AJ12" s="2151"/>
      <c r="AK12" s="2151"/>
      <c r="AL12" s="2151"/>
      <c r="AM12" s="2151"/>
      <c r="AN12" s="2151"/>
      <c r="AO12" s="2151"/>
      <c r="AP12" s="2151"/>
      <c r="AQ12" s="2151"/>
      <c r="AR12" s="2151"/>
      <c r="AS12" s="2151"/>
      <c r="AT12" s="2151"/>
      <c r="AU12" s="2151"/>
      <c r="AV12" s="2151"/>
      <c r="AW12" s="2151"/>
      <c r="AX12" s="2151"/>
      <c r="AY12" s="2151"/>
      <c r="AZ12" s="2151"/>
      <c r="BA12" s="2151"/>
      <c r="BB12" s="2083" t="str">
        <f>IF(BE3="４週","(10)1～4週目の勤務時間数合計","(10)1か月の勤務時間数　合計")</f>
        <v>(10)1～4週目の勤務時間数合計</v>
      </c>
      <c r="BC12" s="2084"/>
      <c r="BD12" s="2089" t="s">
        <v>1685</v>
      </c>
      <c r="BE12" s="2090"/>
      <c r="BF12" s="2095" t="s">
        <v>1686</v>
      </c>
      <c r="BG12" s="2096"/>
      <c r="BH12" s="2096"/>
      <c r="BI12" s="2096"/>
      <c r="BJ12" s="2097"/>
    </row>
    <row r="13" spans="2:67" ht="20.25" customHeight="1">
      <c r="B13" s="2153"/>
      <c r="C13" s="2098"/>
      <c r="D13" s="2147"/>
      <c r="E13" s="882"/>
      <c r="F13" s="883"/>
      <c r="G13" s="882"/>
      <c r="H13" s="883"/>
      <c r="I13" s="2167"/>
      <c r="J13" s="2168"/>
      <c r="K13" s="2146"/>
      <c r="L13" s="2099"/>
      <c r="M13" s="2099"/>
      <c r="N13" s="2147"/>
      <c r="O13" s="2146"/>
      <c r="P13" s="2099"/>
      <c r="Q13" s="2099"/>
      <c r="R13" s="2099"/>
      <c r="S13" s="2147"/>
      <c r="T13" s="884"/>
      <c r="U13" s="884"/>
      <c r="V13" s="885"/>
      <c r="W13" s="2104" t="s">
        <v>1531</v>
      </c>
      <c r="X13" s="2104"/>
      <c r="Y13" s="2104"/>
      <c r="Z13" s="2104"/>
      <c r="AA13" s="2104"/>
      <c r="AB13" s="2104"/>
      <c r="AC13" s="2105"/>
      <c r="AD13" s="2106" t="s">
        <v>1532</v>
      </c>
      <c r="AE13" s="2104"/>
      <c r="AF13" s="2104"/>
      <c r="AG13" s="2104"/>
      <c r="AH13" s="2104"/>
      <c r="AI13" s="2104"/>
      <c r="AJ13" s="2105"/>
      <c r="AK13" s="2106" t="s">
        <v>1533</v>
      </c>
      <c r="AL13" s="2104"/>
      <c r="AM13" s="2104"/>
      <c r="AN13" s="2104"/>
      <c r="AO13" s="2104"/>
      <c r="AP13" s="2104"/>
      <c r="AQ13" s="2105"/>
      <c r="AR13" s="2106" t="s">
        <v>1534</v>
      </c>
      <c r="AS13" s="2104"/>
      <c r="AT13" s="2104"/>
      <c r="AU13" s="2104"/>
      <c r="AV13" s="2104"/>
      <c r="AW13" s="2104"/>
      <c r="AX13" s="2105"/>
      <c r="AY13" s="2106" t="s">
        <v>1535</v>
      </c>
      <c r="AZ13" s="2104"/>
      <c r="BA13" s="2104"/>
      <c r="BB13" s="2085"/>
      <c r="BC13" s="2086"/>
      <c r="BD13" s="2091"/>
      <c r="BE13" s="2092"/>
      <c r="BF13" s="2098"/>
      <c r="BG13" s="2099"/>
      <c r="BH13" s="2099"/>
      <c r="BI13" s="2099"/>
      <c r="BJ13" s="2100"/>
    </row>
    <row r="14" spans="2:67" ht="20.25" customHeight="1">
      <c r="B14" s="2153"/>
      <c r="C14" s="2098"/>
      <c r="D14" s="2147"/>
      <c r="E14" s="882"/>
      <c r="F14" s="883"/>
      <c r="G14" s="882"/>
      <c r="H14" s="883"/>
      <c r="I14" s="2167"/>
      <c r="J14" s="2168"/>
      <c r="K14" s="2146"/>
      <c r="L14" s="2099"/>
      <c r="M14" s="2099"/>
      <c r="N14" s="2147"/>
      <c r="O14" s="2146"/>
      <c r="P14" s="2099"/>
      <c r="Q14" s="2099"/>
      <c r="R14" s="2099"/>
      <c r="S14" s="2147"/>
      <c r="T14" s="884"/>
      <c r="U14" s="884"/>
      <c r="V14" s="885"/>
      <c r="W14" s="886">
        <v>1</v>
      </c>
      <c r="X14" s="887">
        <v>2</v>
      </c>
      <c r="Y14" s="887">
        <v>3</v>
      </c>
      <c r="Z14" s="887">
        <v>4</v>
      </c>
      <c r="AA14" s="887">
        <v>5</v>
      </c>
      <c r="AB14" s="887">
        <v>6</v>
      </c>
      <c r="AC14" s="888">
        <v>7</v>
      </c>
      <c r="AD14" s="889">
        <v>8</v>
      </c>
      <c r="AE14" s="887">
        <v>9</v>
      </c>
      <c r="AF14" s="887">
        <v>10</v>
      </c>
      <c r="AG14" s="887">
        <v>11</v>
      </c>
      <c r="AH14" s="887">
        <v>12</v>
      </c>
      <c r="AI14" s="887">
        <v>13</v>
      </c>
      <c r="AJ14" s="888">
        <v>14</v>
      </c>
      <c r="AK14" s="886">
        <v>15</v>
      </c>
      <c r="AL14" s="887">
        <v>16</v>
      </c>
      <c r="AM14" s="887">
        <v>17</v>
      </c>
      <c r="AN14" s="887">
        <v>18</v>
      </c>
      <c r="AO14" s="887">
        <v>19</v>
      </c>
      <c r="AP14" s="887">
        <v>20</v>
      </c>
      <c r="AQ14" s="888">
        <v>21</v>
      </c>
      <c r="AR14" s="889">
        <v>22</v>
      </c>
      <c r="AS14" s="887">
        <v>23</v>
      </c>
      <c r="AT14" s="887">
        <v>24</v>
      </c>
      <c r="AU14" s="887">
        <v>25</v>
      </c>
      <c r="AV14" s="887">
        <v>26</v>
      </c>
      <c r="AW14" s="887">
        <v>27</v>
      </c>
      <c r="AX14" s="888">
        <v>28</v>
      </c>
      <c r="AY14" s="890" t="str">
        <f>IF($BE$3="実績",IF(DAY(DATE($AF$2,$AJ$2,29))=29,29,""),"")</f>
        <v/>
      </c>
      <c r="AZ14" s="891" t="str">
        <f>IF($BE$3="実績",IF(DAY(DATE($AF$2,$AJ$2,30))=30,30,""),"")</f>
        <v/>
      </c>
      <c r="BA14" s="892" t="str">
        <f>IF($BE$3="実績",IF(DAY(DATE($AF$2,$AJ$2,31))=31,31,""),"")</f>
        <v/>
      </c>
      <c r="BB14" s="2085"/>
      <c r="BC14" s="2086"/>
      <c r="BD14" s="2091"/>
      <c r="BE14" s="2092"/>
      <c r="BF14" s="2098"/>
      <c r="BG14" s="2099"/>
      <c r="BH14" s="2099"/>
      <c r="BI14" s="2099"/>
      <c r="BJ14" s="2100"/>
    </row>
    <row r="15" spans="2:67" ht="20.25" hidden="1" customHeight="1">
      <c r="B15" s="2153"/>
      <c r="C15" s="2098"/>
      <c r="D15" s="2147"/>
      <c r="E15" s="882"/>
      <c r="F15" s="883"/>
      <c r="G15" s="882"/>
      <c r="H15" s="883"/>
      <c r="I15" s="2167"/>
      <c r="J15" s="2168"/>
      <c r="K15" s="2146"/>
      <c r="L15" s="2099"/>
      <c r="M15" s="2099"/>
      <c r="N15" s="2147"/>
      <c r="O15" s="2146"/>
      <c r="P15" s="2099"/>
      <c r="Q15" s="2099"/>
      <c r="R15" s="2099"/>
      <c r="S15" s="2147"/>
      <c r="T15" s="884"/>
      <c r="U15" s="884"/>
      <c r="V15" s="885"/>
      <c r="W15" s="886">
        <f>WEEKDAY(DATE($AF$2,$AJ$2,1))</f>
        <v>2</v>
      </c>
      <c r="X15" s="887">
        <f>WEEKDAY(DATE($AF$2,$AJ$2,2))</f>
        <v>3</v>
      </c>
      <c r="Y15" s="887">
        <f>WEEKDAY(DATE($AF$2,$AJ$2,3))</f>
        <v>4</v>
      </c>
      <c r="Z15" s="887">
        <f>WEEKDAY(DATE($AF$2,$AJ$2,4))</f>
        <v>5</v>
      </c>
      <c r="AA15" s="887">
        <f>WEEKDAY(DATE($AF$2,$AJ$2,5))</f>
        <v>6</v>
      </c>
      <c r="AB15" s="887">
        <f>WEEKDAY(DATE($AF$2,$AJ$2,6))</f>
        <v>7</v>
      </c>
      <c r="AC15" s="888">
        <f>WEEKDAY(DATE($AF$2,$AJ$2,7))</f>
        <v>1</v>
      </c>
      <c r="AD15" s="889">
        <f>WEEKDAY(DATE($AF$2,$AJ$2,8))</f>
        <v>2</v>
      </c>
      <c r="AE15" s="887">
        <f>WEEKDAY(DATE($AF$2,$AJ$2,9))</f>
        <v>3</v>
      </c>
      <c r="AF15" s="887">
        <f>WEEKDAY(DATE($AF$2,$AJ$2,10))</f>
        <v>4</v>
      </c>
      <c r="AG15" s="887">
        <f>WEEKDAY(DATE($AF$2,$AJ$2,11))</f>
        <v>5</v>
      </c>
      <c r="AH15" s="887">
        <f>WEEKDAY(DATE($AF$2,$AJ$2,12))</f>
        <v>6</v>
      </c>
      <c r="AI15" s="887">
        <f>WEEKDAY(DATE($AF$2,$AJ$2,13))</f>
        <v>7</v>
      </c>
      <c r="AJ15" s="888">
        <f>WEEKDAY(DATE($AF$2,$AJ$2,14))</f>
        <v>1</v>
      </c>
      <c r="AK15" s="889">
        <f>WEEKDAY(DATE($AF$2,$AJ$2,15))</f>
        <v>2</v>
      </c>
      <c r="AL15" s="887">
        <f>WEEKDAY(DATE($AF$2,$AJ$2,16))</f>
        <v>3</v>
      </c>
      <c r="AM15" s="887">
        <f>WEEKDAY(DATE($AF$2,$AJ$2,17))</f>
        <v>4</v>
      </c>
      <c r="AN15" s="887">
        <f>WEEKDAY(DATE($AF$2,$AJ$2,18))</f>
        <v>5</v>
      </c>
      <c r="AO15" s="887">
        <f>WEEKDAY(DATE($AF$2,$AJ$2,19))</f>
        <v>6</v>
      </c>
      <c r="AP15" s="887">
        <f>WEEKDAY(DATE($AF$2,$AJ$2,20))</f>
        <v>7</v>
      </c>
      <c r="AQ15" s="888">
        <f>WEEKDAY(DATE($AF$2,$AJ$2,21))</f>
        <v>1</v>
      </c>
      <c r="AR15" s="889">
        <f>WEEKDAY(DATE($AF$2,$AJ$2,22))</f>
        <v>2</v>
      </c>
      <c r="AS15" s="887">
        <f>WEEKDAY(DATE($AF$2,$AJ$2,23))</f>
        <v>3</v>
      </c>
      <c r="AT15" s="887">
        <f>WEEKDAY(DATE($AF$2,$AJ$2,24))</f>
        <v>4</v>
      </c>
      <c r="AU15" s="887">
        <f>WEEKDAY(DATE($AF$2,$AJ$2,25))</f>
        <v>5</v>
      </c>
      <c r="AV15" s="887">
        <f>WEEKDAY(DATE($AF$2,$AJ$2,26))</f>
        <v>6</v>
      </c>
      <c r="AW15" s="887">
        <f>WEEKDAY(DATE($AF$2,$AJ$2,27))</f>
        <v>7</v>
      </c>
      <c r="AX15" s="888">
        <f>WEEKDAY(DATE($AF$2,$AJ$2,28))</f>
        <v>1</v>
      </c>
      <c r="AY15" s="889">
        <f>IF(AY14=29,WEEKDAY(DATE($AF$2,$AJ$2,29)),0)</f>
        <v>0</v>
      </c>
      <c r="AZ15" s="887">
        <f>IF(AZ14=30,WEEKDAY(DATE($AF$2,$AJ$2,30)),0)</f>
        <v>0</v>
      </c>
      <c r="BA15" s="888">
        <f>IF(BA14=31,WEEKDAY(DATE($AF$2,$AJ$2,31)),0)</f>
        <v>0</v>
      </c>
      <c r="BB15" s="2085"/>
      <c r="BC15" s="2086"/>
      <c r="BD15" s="2091"/>
      <c r="BE15" s="2092"/>
      <c r="BF15" s="2098"/>
      <c r="BG15" s="2099"/>
      <c r="BH15" s="2099"/>
      <c r="BI15" s="2099"/>
      <c r="BJ15" s="2100"/>
    </row>
    <row r="16" spans="2:67" ht="20.25" customHeight="1" thickBot="1">
      <c r="B16" s="2154"/>
      <c r="C16" s="2101"/>
      <c r="D16" s="2149"/>
      <c r="E16" s="893"/>
      <c r="F16" s="894"/>
      <c r="G16" s="893"/>
      <c r="H16" s="894"/>
      <c r="I16" s="2169"/>
      <c r="J16" s="2170"/>
      <c r="K16" s="2148"/>
      <c r="L16" s="2102"/>
      <c r="M16" s="2102"/>
      <c r="N16" s="2149"/>
      <c r="O16" s="2148"/>
      <c r="P16" s="2102"/>
      <c r="Q16" s="2102"/>
      <c r="R16" s="2102"/>
      <c r="S16" s="2149"/>
      <c r="T16" s="895"/>
      <c r="U16" s="895"/>
      <c r="V16" s="896"/>
      <c r="W16" s="897" t="str">
        <f>IF(W15=1,"日",IF(W15=2,"月",IF(W15=3,"火",IF(W15=4,"水",IF(W15=5,"木",IF(W15=6,"金","土"))))))</f>
        <v>月</v>
      </c>
      <c r="X16" s="898" t="str">
        <f t="shared" ref="X16:AX16" si="0">IF(X15=1,"日",IF(X15=2,"月",IF(X15=3,"火",IF(X15=4,"水",IF(X15=5,"木",IF(X15=6,"金","土"))))))</f>
        <v>火</v>
      </c>
      <c r="Y16" s="898" t="str">
        <f t="shared" si="0"/>
        <v>水</v>
      </c>
      <c r="Z16" s="898" t="str">
        <f t="shared" si="0"/>
        <v>木</v>
      </c>
      <c r="AA16" s="898" t="str">
        <f t="shared" si="0"/>
        <v>金</v>
      </c>
      <c r="AB16" s="898" t="str">
        <f t="shared" si="0"/>
        <v>土</v>
      </c>
      <c r="AC16" s="899" t="str">
        <f t="shared" si="0"/>
        <v>日</v>
      </c>
      <c r="AD16" s="900" t="str">
        <f>IF(AD15=1,"日",IF(AD15=2,"月",IF(AD15=3,"火",IF(AD15=4,"水",IF(AD15=5,"木",IF(AD15=6,"金","土"))))))</f>
        <v>月</v>
      </c>
      <c r="AE16" s="898" t="str">
        <f t="shared" si="0"/>
        <v>火</v>
      </c>
      <c r="AF16" s="898" t="str">
        <f t="shared" si="0"/>
        <v>水</v>
      </c>
      <c r="AG16" s="898" t="str">
        <f t="shared" si="0"/>
        <v>木</v>
      </c>
      <c r="AH16" s="898" t="str">
        <f t="shared" si="0"/>
        <v>金</v>
      </c>
      <c r="AI16" s="898" t="str">
        <f t="shared" si="0"/>
        <v>土</v>
      </c>
      <c r="AJ16" s="899" t="str">
        <f t="shared" si="0"/>
        <v>日</v>
      </c>
      <c r="AK16" s="900" t="str">
        <f>IF(AK15=1,"日",IF(AK15=2,"月",IF(AK15=3,"火",IF(AK15=4,"水",IF(AK15=5,"木",IF(AK15=6,"金","土"))))))</f>
        <v>月</v>
      </c>
      <c r="AL16" s="898" t="str">
        <f t="shared" si="0"/>
        <v>火</v>
      </c>
      <c r="AM16" s="898" t="str">
        <f t="shared" si="0"/>
        <v>水</v>
      </c>
      <c r="AN16" s="898" t="str">
        <f t="shared" si="0"/>
        <v>木</v>
      </c>
      <c r="AO16" s="898" t="str">
        <f t="shared" si="0"/>
        <v>金</v>
      </c>
      <c r="AP16" s="898" t="str">
        <f t="shared" si="0"/>
        <v>土</v>
      </c>
      <c r="AQ16" s="899" t="str">
        <f t="shared" si="0"/>
        <v>日</v>
      </c>
      <c r="AR16" s="900" t="str">
        <f>IF(AR15=1,"日",IF(AR15=2,"月",IF(AR15=3,"火",IF(AR15=4,"水",IF(AR15=5,"木",IF(AR15=6,"金","土"))))))</f>
        <v>月</v>
      </c>
      <c r="AS16" s="898" t="str">
        <f t="shared" si="0"/>
        <v>火</v>
      </c>
      <c r="AT16" s="898" t="str">
        <f t="shared" si="0"/>
        <v>水</v>
      </c>
      <c r="AU16" s="898" t="str">
        <f t="shared" si="0"/>
        <v>木</v>
      </c>
      <c r="AV16" s="898" t="str">
        <f t="shared" si="0"/>
        <v>金</v>
      </c>
      <c r="AW16" s="898" t="str">
        <f t="shared" si="0"/>
        <v>土</v>
      </c>
      <c r="AX16" s="899" t="str">
        <f t="shared" si="0"/>
        <v>日</v>
      </c>
      <c r="AY16" s="898" t="str">
        <f>IF(AY15=1,"日",IF(AY15=2,"月",IF(AY15=3,"火",IF(AY15=4,"水",IF(AY15=5,"木",IF(AY15=6,"金",IF(AY15=0,"","土")))))))</f>
        <v/>
      </c>
      <c r="AZ16" s="898" t="str">
        <f>IF(AZ15=1,"日",IF(AZ15=2,"月",IF(AZ15=3,"火",IF(AZ15=4,"水",IF(AZ15=5,"木",IF(AZ15=6,"金",IF(AZ15=0,"","土")))))))</f>
        <v/>
      </c>
      <c r="BA16" s="898" t="str">
        <f>IF(BA15=1,"日",IF(BA15=2,"月",IF(BA15=3,"火",IF(BA15=4,"水",IF(BA15=5,"木",IF(BA15=6,"金",IF(BA15=0,"","土")))))))</f>
        <v/>
      </c>
      <c r="BB16" s="2087"/>
      <c r="BC16" s="2088"/>
      <c r="BD16" s="2093"/>
      <c r="BE16" s="2094"/>
      <c r="BF16" s="2101"/>
      <c r="BG16" s="2102"/>
      <c r="BH16" s="2102"/>
      <c r="BI16" s="2102"/>
      <c r="BJ16" s="2103"/>
    </row>
    <row r="17" spans="2:62" ht="20.25" customHeight="1">
      <c r="B17" s="2111">
        <f>B15+1</f>
        <v>1</v>
      </c>
      <c r="C17" s="2130"/>
      <c r="D17" s="2131"/>
      <c r="E17" s="901"/>
      <c r="F17" s="902"/>
      <c r="G17" s="901"/>
      <c r="H17" s="902"/>
      <c r="I17" s="2132"/>
      <c r="J17" s="2133"/>
      <c r="K17" s="2134"/>
      <c r="L17" s="2135"/>
      <c r="M17" s="2135"/>
      <c r="N17" s="2131"/>
      <c r="O17" s="2138"/>
      <c r="P17" s="2139"/>
      <c r="Q17" s="2139"/>
      <c r="R17" s="2139"/>
      <c r="S17" s="2140"/>
      <c r="T17" s="903" t="s">
        <v>1540</v>
      </c>
      <c r="U17" s="904"/>
      <c r="V17" s="905"/>
      <c r="W17" s="906"/>
      <c r="X17" s="907"/>
      <c r="Y17" s="907"/>
      <c r="Z17" s="907"/>
      <c r="AA17" s="907"/>
      <c r="AB17" s="907"/>
      <c r="AC17" s="908"/>
      <c r="AD17" s="906"/>
      <c r="AE17" s="907"/>
      <c r="AF17" s="907"/>
      <c r="AG17" s="907"/>
      <c r="AH17" s="907"/>
      <c r="AI17" s="907"/>
      <c r="AJ17" s="908"/>
      <c r="AK17" s="906"/>
      <c r="AL17" s="907"/>
      <c r="AM17" s="907"/>
      <c r="AN17" s="907"/>
      <c r="AO17" s="907"/>
      <c r="AP17" s="907"/>
      <c r="AQ17" s="908"/>
      <c r="AR17" s="906"/>
      <c r="AS17" s="907"/>
      <c r="AT17" s="907"/>
      <c r="AU17" s="907"/>
      <c r="AV17" s="907"/>
      <c r="AW17" s="907"/>
      <c r="AX17" s="908"/>
      <c r="AY17" s="906"/>
      <c r="AZ17" s="907"/>
      <c r="BA17" s="907"/>
      <c r="BB17" s="2186"/>
      <c r="BC17" s="2187"/>
      <c r="BD17" s="2188"/>
      <c r="BE17" s="2189"/>
      <c r="BF17" s="2190"/>
      <c r="BG17" s="2191"/>
      <c r="BH17" s="2191"/>
      <c r="BI17" s="2191"/>
      <c r="BJ17" s="2192"/>
    </row>
    <row r="18" spans="2:62" ht="20.25" customHeight="1">
      <c r="B18" s="2112"/>
      <c r="C18" s="2120"/>
      <c r="D18" s="2121"/>
      <c r="E18" s="909"/>
      <c r="F18" s="910">
        <f>C17</f>
        <v>0</v>
      </c>
      <c r="G18" s="909"/>
      <c r="H18" s="910">
        <f>I17</f>
        <v>0</v>
      </c>
      <c r="I18" s="2124"/>
      <c r="J18" s="2125"/>
      <c r="K18" s="2136"/>
      <c r="L18" s="2137"/>
      <c r="M18" s="2137"/>
      <c r="N18" s="2121"/>
      <c r="O18" s="2141"/>
      <c r="P18" s="2142"/>
      <c r="Q18" s="2142"/>
      <c r="R18" s="2142"/>
      <c r="S18" s="2143"/>
      <c r="T18" s="911" t="s">
        <v>1543</v>
      </c>
      <c r="U18" s="912"/>
      <c r="V18" s="913"/>
      <c r="W18" s="914" t="str">
        <f>IF(W17="","",VLOOKUP(W17,'シフト記号表（従来型・ユニット型共通）'!$C$6:$L$47,10,FALSE))</f>
        <v/>
      </c>
      <c r="X18" s="915" t="str">
        <f>IF(X17="","",VLOOKUP(X17,'シフト記号表（従来型・ユニット型共通）'!$C$6:$L$47,10,FALSE))</f>
        <v/>
      </c>
      <c r="Y18" s="915" t="str">
        <f>IF(Y17="","",VLOOKUP(Y17,'シフト記号表（従来型・ユニット型共通）'!$C$6:$L$47,10,FALSE))</f>
        <v/>
      </c>
      <c r="Z18" s="915" t="str">
        <f>IF(Z17="","",VLOOKUP(Z17,'シフト記号表（従来型・ユニット型共通）'!$C$6:$L$47,10,FALSE))</f>
        <v/>
      </c>
      <c r="AA18" s="915" t="str">
        <f>IF(AA17="","",VLOOKUP(AA17,'シフト記号表（従来型・ユニット型共通）'!$C$6:$L$47,10,FALSE))</f>
        <v/>
      </c>
      <c r="AB18" s="915" t="str">
        <f>IF(AB17="","",VLOOKUP(AB17,'シフト記号表（従来型・ユニット型共通）'!$C$6:$L$47,10,FALSE))</f>
        <v/>
      </c>
      <c r="AC18" s="916" t="str">
        <f>IF(AC17="","",VLOOKUP(AC17,'シフト記号表（従来型・ユニット型共通）'!$C$6:$L$47,10,FALSE))</f>
        <v/>
      </c>
      <c r="AD18" s="914" t="str">
        <f>IF(AD17="","",VLOOKUP(AD17,'シフト記号表（従来型・ユニット型共通）'!$C$6:$L$47,10,FALSE))</f>
        <v/>
      </c>
      <c r="AE18" s="915" t="str">
        <f>IF(AE17="","",VLOOKUP(AE17,'シフト記号表（従来型・ユニット型共通）'!$C$6:$L$47,10,FALSE))</f>
        <v/>
      </c>
      <c r="AF18" s="915" t="str">
        <f>IF(AF17="","",VLOOKUP(AF17,'シフト記号表（従来型・ユニット型共通）'!$C$6:$L$47,10,FALSE))</f>
        <v/>
      </c>
      <c r="AG18" s="915" t="str">
        <f>IF(AG17="","",VLOOKUP(AG17,'シフト記号表（従来型・ユニット型共通）'!$C$6:$L$47,10,FALSE))</f>
        <v/>
      </c>
      <c r="AH18" s="915" t="str">
        <f>IF(AH17="","",VLOOKUP(AH17,'シフト記号表（従来型・ユニット型共通）'!$C$6:$L$47,10,FALSE))</f>
        <v/>
      </c>
      <c r="AI18" s="915" t="str">
        <f>IF(AI17="","",VLOOKUP(AI17,'シフト記号表（従来型・ユニット型共通）'!$C$6:$L$47,10,FALSE))</f>
        <v/>
      </c>
      <c r="AJ18" s="916" t="str">
        <f>IF(AJ17="","",VLOOKUP(AJ17,'シフト記号表（従来型・ユニット型共通）'!$C$6:$L$47,10,FALSE))</f>
        <v/>
      </c>
      <c r="AK18" s="914" t="str">
        <f>IF(AK17="","",VLOOKUP(AK17,'シフト記号表（従来型・ユニット型共通）'!$C$6:$L$47,10,FALSE))</f>
        <v/>
      </c>
      <c r="AL18" s="915" t="str">
        <f>IF(AL17="","",VLOOKUP(AL17,'シフト記号表（従来型・ユニット型共通）'!$C$6:$L$47,10,FALSE))</f>
        <v/>
      </c>
      <c r="AM18" s="915" t="str">
        <f>IF(AM17="","",VLOOKUP(AM17,'シフト記号表（従来型・ユニット型共通）'!$C$6:$L$47,10,FALSE))</f>
        <v/>
      </c>
      <c r="AN18" s="915" t="str">
        <f>IF(AN17="","",VLOOKUP(AN17,'シフト記号表（従来型・ユニット型共通）'!$C$6:$L$47,10,FALSE))</f>
        <v/>
      </c>
      <c r="AO18" s="915" t="str">
        <f>IF(AO17="","",VLOOKUP(AO17,'シフト記号表（従来型・ユニット型共通）'!$C$6:$L$47,10,FALSE))</f>
        <v/>
      </c>
      <c r="AP18" s="915" t="str">
        <f>IF(AP17="","",VLOOKUP(AP17,'シフト記号表（従来型・ユニット型共通）'!$C$6:$L$47,10,FALSE))</f>
        <v/>
      </c>
      <c r="AQ18" s="916" t="str">
        <f>IF(AQ17="","",VLOOKUP(AQ17,'シフト記号表（従来型・ユニット型共通）'!$C$6:$L$47,10,FALSE))</f>
        <v/>
      </c>
      <c r="AR18" s="914" t="str">
        <f>IF(AR17="","",VLOOKUP(AR17,'シフト記号表（従来型・ユニット型共通）'!$C$6:$L$47,10,FALSE))</f>
        <v/>
      </c>
      <c r="AS18" s="915" t="str">
        <f>IF(AS17="","",VLOOKUP(AS17,'シフト記号表（従来型・ユニット型共通）'!$C$6:$L$47,10,FALSE))</f>
        <v/>
      </c>
      <c r="AT18" s="915" t="str">
        <f>IF(AT17="","",VLOOKUP(AT17,'シフト記号表（従来型・ユニット型共通）'!$C$6:$L$47,10,FALSE))</f>
        <v/>
      </c>
      <c r="AU18" s="915" t="str">
        <f>IF(AU17="","",VLOOKUP(AU17,'シフト記号表（従来型・ユニット型共通）'!$C$6:$L$47,10,FALSE))</f>
        <v/>
      </c>
      <c r="AV18" s="915" t="str">
        <f>IF(AV17="","",VLOOKUP(AV17,'シフト記号表（従来型・ユニット型共通）'!$C$6:$L$47,10,FALSE))</f>
        <v/>
      </c>
      <c r="AW18" s="915" t="str">
        <f>IF(AW17="","",VLOOKUP(AW17,'シフト記号表（従来型・ユニット型共通）'!$C$6:$L$47,10,FALSE))</f>
        <v/>
      </c>
      <c r="AX18" s="916" t="str">
        <f>IF(AX17="","",VLOOKUP(AX17,'シフト記号表（従来型・ユニット型共通）'!$C$6:$L$47,10,FALSE))</f>
        <v/>
      </c>
      <c r="AY18" s="914" t="str">
        <f>IF(AY17="","",VLOOKUP(AY17,'シフト記号表（従来型・ユニット型共通）'!$C$6:$L$47,10,FALSE))</f>
        <v/>
      </c>
      <c r="AZ18" s="915" t="str">
        <f>IF(AZ17="","",VLOOKUP(AZ17,'シフト記号表（従来型・ユニット型共通）'!$C$6:$L$47,10,FALSE))</f>
        <v/>
      </c>
      <c r="BA18" s="915" t="str">
        <f>IF(BA17="","",VLOOKUP(BA17,'シフト記号表（従来型・ユニット型共通）'!$C$6:$L$47,10,FALSE))</f>
        <v/>
      </c>
      <c r="BB18" s="2183">
        <f>IF($BE$3="４週",SUM(W18:AX18),IF($BE$3="暦月",SUM(W18:BA18),""))</f>
        <v>0</v>
      </c>
      <c r="BC18" s="2184"/>
      <c r="BD18" s="2185">
        <f>IF($BE$3="４週",BB18/4,IF($BE$3="暦月",(BB18/($BE$8/7)),""))</f>
        <v>0</v>
      </c>
      <c r="BE18" s="2184"/>
      <c r="BF18" s="2180"/>
      <c r="BG18" s="2181"/>
      <c r="BH18" s="2181"/>
      <c r="BI18" s="2181"/>
      <c r="BJ18" s="2182"/>
    </row>
    <row r="19" spans="2:62" ht="20.25" customHeight="1">
      <c r="B19" s="2111">
        <f>B17+1</f>
        <v>2</v>
      </c>
      <c r="C19" s="2118"/>
      <c r="D19" s="2119"/>
      <c r="E19" s="917"/>
      <c r="F19" s="918"/>
      <c r="G19" s="917"/>
      <c r="H19" s="918"/>
      <c r="I19" s="2122"/>
      <c r="J19" s="2123"/>
      <c r="K19" s="2171"/>
      <c r="L19" s="2172"/>
      <c r="M19" s="2172"/>
      <c r="N19" s="2119"/>
      <c r="O19" s="2141"/>
      <c r="P19" s="2142"/>
      <c r="Q19" s="2142"/>
      <c r="R19" s="2142"/>
      <c r="S19" s="2143"/>
      <c r="T19" s="919" t="s">
        <v>1540</v>
      </c>
      <c r="U19" s="920"/>
      <c r="V19" s="921"/>
      <c r="W19" s="922"/>
      <c r="X19" s="923"/>
      <c r="Y19" s="923"/>
      <c r="Z19" s="923"/>
      <c r="AA19" s="923"/>
      <c r="AB19" s="923"/>
      <c r="AC19" s="924"/>
      <c r="AD19" s="922"/>
      <c r="AE19" s="923"/>
      <c r="AF19" s="923"/>
      <c r="AG19" s="923"/>
      <c r="AH19" s="923"/>
      <c r="AI19" s="923"/>
      <c r="AJ19" s="924"/>
      <c r="AK19" s="922"/>
      <c r="AL19" s="923"/>
      <c r="AM19" s="923"/>
      <c r="AN19" s="923"/>
      <c r="AO19" s="923"/>
      <c r="AP19" s="923"/>
      <c r="AQ19" s="924"/>
      <c r="AR19" s="922"/>
      <c r="AS19" s="923"/>
      <c r="AT19" s="923"/>
      <c r="AU19" s="923"/>
      <c r="AV19" s="923"/>
      <c r="AW19" s="923"/>
      <c r="AX19" s="924"/>
      <c r="AY19" s="922"/>
      <c r="AZ19" s="923"/>
      <c r="BA19" s="925"/>
      <c r="BB19" s="2173"/>
      <c r="BC19" s="2174"/>
      <c r="BD19" s="2175"/>
      <c r="BE19" s="2176"/>
      <c r="BF19" s="2177"/>
      <c r="BG19" s="2178"/>
      <c r="BH19" s="2178"/>
      <c r="BI19" s="2178"/>
      <c r="BJ19" s="2179"/>
    </row>
    <row r="20" spans="2:62" ht="20.25" customHeight="1">
      <c r="B20" s="2112"/>
      <c r="C20" s="2120"/>
      <c r="D20" s="2121"/>
      <c r="E20" s="909"/>
      <c r="F20" s="910">
        <f>C19</f>
        <v>0</v>
      </c>
      <c r="G20" s="909"/>
      <c r="H20" s="910">
        <f>I19</f>
        <v>0</v>
      </c>
      <c r="I20" s="2124"/>
      <c r="J20" s="2125"/>
      <c r="K20" s="2136"/>
      <c r="L20" s="2137"/>
      <c r="M20" s="2137"/>
      <c r="N20" s="2121"/>
      <c r="O20" s="2141"/>
      <c r="P20" s="2142"/>
      <c r="Q20" s="2142"/>
      <c r="R20" s="2142"/>
      <c r="S20" s="2143"/>
      <c r="T20" s="911" t="s">
        <v>1543</v>
      </c>
      <c r="U20" s="912"/>
      <c r="V20" s="913"/>
      <c r="W20" s="914" t="str">
        <f>IF(W19="","",VLOOKUP(W19,'シフト記号表（従来型・ユニット型共通）'!$C$6:$L$47,10,FALSE))</f>
        <v/>
      </c>
      <c r="X20" s="915" t="str">
        <f>IF(X19="","",VLOOKUP(X19,'シフト記号表（従来型・ユニット型共通）'!$C$6:$L$47,10,FALSE))</f>
        <v/>
      </c>
      <c r="Y20" s="915" t="str">
        <f>IF(Y19="","",VLOOKUP(Y19,'シフト記号表（従来型・ユニット型共通）'!$C$6:$L$47,10,FALSE))</f>
        <v/>
      </c>
      <c r="Z20" s="915" t="str">
        <f>IF(Z19="","",VLOOKUP(Z19,'シフト記号表（従来型・ユニット型共通）'!$C$6:$L$47,10,FALSE))</f>
        <v/>
      </c>
      <c r="AA20" s="915" t="str">
        <f>IF(AA19="","",VLOOKUP(AA19,'シフト記号表（従来型・ユニット型共通）'!$C$6:$L$47,10,FALSE))</f>
        <v/>
      </c>
      <c r="AB20" s="915" t="str">
        <f>IF(AB19="","",VLOOKUP(AB19,'シフト記号表（従来型・ユニット型共通）'!$C$6:$L$47,10,FALSE))</f>
        <v/>
      </c>
      <c r="AC20" s="916" t="str">
        <f>IF(AC19="","",VLOOKUP(AC19,'シフト記号表（従来型・ユニット型共通）'!$C$6:$L$47,10,FALSE))</f>
        <v/>
      </c>
      <c r="AD20" s="914" t="str">
        <f>IF(AD19="","",VLOOKUP(AD19,'シフト記号表（従来型・ユニット型共通）'!$C$6:$L$47,10,FALSE))</f>
        <v/>
      </c>
      <c r="AE20" s="915" t="str">
        <f>IF(AE19="","",VLOOKUP(AE19,'シフト記号表（従来型・ユニット型共通）'!$C$6:$L$47,10,FALSE))</f>
        <v/>
      </c>
      <c r="AF20" s="915" t="str">
        <f>IF(AF19="","",VLOOKUP(AF19,'シフト記号表（従来型・ユニット型共通）'!$C$6:$L$47,10,FALSE))</f>
        <v/>
      </c>
      <c r="AG20" s="915" t="str">
        <f>IF(AG19="","",VLOOKUP(AG19,'シフト記号表（従来型・ユニット型共通）'!$C$6:$L$47,10,FALSE))</f>
        <v/>
      </c>
      <c r="AH20" s="915" t="str">
        <f>IF(AH19="","",VLOOKUP(AH19,'シフト記号表（従来型・ユニット型共通）'!$C$6:$L$47,10,FALSE))</f>
        <v/>
      </c>
      <c r="AI20" s="915" t="str">
        <f>IF(AI19="","",VLOOKUP(AI19,'シフト記号表（従来型・ユニット型共通）'!$C$6:$L$47,10,FALSE))</f>
        <v/>
      </c>
      <c r="AJ20" s="916" t="str">
        <f>IF(AJ19="","",VLOOKUP(AJ19,'シフト記号表（従来型・ユニット型共通）'!$C$6:$L$47,10,FALSE))</f>
        <v/>
      </c>
      <c r="AK20" s="914" t="str">
        <f>IF(AK19="","",VLOOKUP(AK19,'シフト記号表（従来型・ユニット型共通）'!$C$6:$L$47,10,FALSE))</f>
        <v/>
      </c>
      <c r="AL20" s="915" t="str">
        <f>IF(AL19="","",VLOOKUP(AL19,'シフト記号表（従来型・ユニット型共通）'!$C$6:$L$47,10,FALSE))</f>
        <v/>
      </c>
      <c r="AM20" s="915" t="str">
        <f>IF(AM19="","",VLOOKUP(AM19,'シフト記号表（従来型・ユニット型共通）'!$C$6:$L$47,10,FALSE))</f>
        <v/>
      </c>
      <c r="AN20" s="915" t="str">
        <f>IF(AN19="","",VLOOKUP(AN19,'シフト記号表（従来型・ユニット型共通）'!$C$6:$L$47,10,FALSE))</f>
        <v/>
      </c>
      <c r="AO20" s="915" t="str">
        <f>IF(AO19="","",VLOOKUP(AO19,'シフト記号表（従来型・ユニット型共通）'!$C$6:$L$47,10,FALSE))</f>
        <v/>
      </c>
      <c r="AP20" s="915" t="str">
        <f>IF(AP19="","",VLOOKUP(AP19,'シフト記号表（従来型・ユニット型共通）'!$C$6:$L$47,10,FALSE))</f>
        <v/>
      </c>
      <c r="AQ20" s="916" t="str">
        <f>IF(AQ19="","",VLOOKUP(AQ19,'シフト記号表（従来型・ユニット型共通）'!$C$6:$L$47,10,FALSE))</f>
        <v/>
      </c>
      <c r="AR20" s="914" t="str">
        <f>IF(AR19="","",VLOOKUP(AR19,'シフト記号表（従来型・ユニット型共通）'!$C$6:$L$47,10,FALSE))</f>
        <v/>
      </c>
      <c r="AS20" s="915" t="str">
        <f>IF(AS19="","",VLOOKUP(AS19,'シフト記号表（従来型・ユニット型共通）'!$C$6:$L$47,10,FALSE))</f>
        <v/>
      </c>
      <c r="AT20" s="915" t="str">
        <f>IF(AT19="","",VLOOKUP(AT19,'シフト記号表（従来型・ユニット型共通）'!$C$6:$L$47,10,FALSE))</f>
        <v/>
      </c>
      <c r="AU20" s="915" t="str">
        <f>IF(AU19="","",VLOOKUP(AU19,'シフト記号表（従来型・ユニット型共通）'!$C$6:$L$47,10,FALSE))</f>
        <v/>
      </c>
      <c r="AV20" s="915" t="str">
        <f>IF(AV19="","",VLOOKUP(AV19,'シフト記号表（従来型・ユニット型共通）'!$C$6:$L$47,10,FALSE))</f>
        <v/>
      </c>
      <c r="AW20" s="915" t="str">
        <f>IF(AW19="","",VLOOKUP(AW19,'シフト記号表（従来型・ユニット型共通）'!$C$6:$L$47,10,FALSE))</f>
        <v/>
      </c>
      <c r="AX20" s="916" t="str">
        <f>IF(AX19="","",VLOOKUP(AX19,'シフト記号表（従来型・ユニット型共通）'!$C$6:$L$47,10,FALSE))</f>
        <v/>
      </c>
      <c r="AY20" s="914" t="str">
        <f>IF(AY19="","",VLOOKUP(AY19,'シフト記号表（従来型・ユニット型共通）'!$C$6:$L$47,10,FALSE))</f>
        <v/>
      </c>
      <c r="AZ20" s="915" t="str">
        <f>IF(AZ19="","",VLOOKUP(AZ19,'シフト記号表（従来型・ユニット型共通）'!$C$6:$L$47,10,FALSE))</f>
        <v/>
      </c>
      <c r="BA20" s="915" t="str">
        <f>IF(BA19="","",VLOOKUP(BA19,'シフト記号表（従来型・ユニット型共通）'!$C$6:$L$47,10,FALSE))</f>
        <v/>
      </c>
      <c r="BB20" s="2183">
        <f>IF($BE$3="４週",SUM(W20:AX20),IF($BE$3="暦月",SUM(W20:BA20),""))</f>
        <v>0</v>
      </c>
      <c r="BC20" s="2184"/>
      <c r="BD20" s="2185">
        <f>IF($BE$3="４週",BB20/4,IF($BE$3="暦月",(BB20/($BE$8/7)),""))</f>
        <v>0</v>
      </c>
      <c r="BE20" s="2184"/>
      <c r="BF20" s="2180"/>
      <c r="BG20" s="2181"/>
      <c r="BH20" s="2181"/>
      <c r="BI20" s="2181"/>
      <c r="BJ20" s="2182"/>
    </row>
    <row r="21" spans="2:62" ht="20.25" customHeight="1">
      <c r="B21" s="2111">
        <f>B19+1</f>
        <v>3</v>
      </c>
      <c r="C21" s="2118"/>
      <c r="D21" s="2119"/>
      <c r="E21" s="909"/>
      <c r="F21" s="910"/>
      <c r="G21" s="909"/>
      <c r="H21" s="910"/>
      <c r="I21" s="2122"/>
      <c r="J21" s="2123"/>
      <c r="K21" s="2171"/>
      <c r="L21" s="2172"/>
      <c r="M21" s="2172"/>
      <c r="N21" s="2119"/>
      <c r="O21" s="2141"/>
      <c r="P21" s="2142"/>
      <c r="Q21" s="2142"/>
      <c r="R21" s="2142"/>
      <c r="S21" s="2143"/>
      <c r="T21" s="919" t="s">
        <v>1540</v>
      </c>
      <c r="U21" s="920"/>
      <c r="V21" s="921"/>
      <c r="W21" s="922"/>
      <c r="X21" s="923"/>
      <c r="Y21" s="923"/>
      <c r="Z21" s="923"/>
      <c r="AA21" s="923"/>
      <c r="AB21" s="923"/>
      <c r="AC21" s="924"/>
      <c r="AD21" s="922"/>
      <c r="AE21" s="923"/>
      <c r="AF21" s="923"/>
      <c r="AG21" s="923"/>
      <c r="AH21" s="923"/>
      <c r="AI21" s="923"/>
      <c r="AJ21" s="924"/>
      <c r="AK21" s="922"/>
      <c r="AL21" s="923"/>
      <c r="AM21" s="923"/>
      <c r="AN21" s="923"/>
      <c r="AO21" s="923"/>
      <c r="AP21" s="923"/>
      <c r="AQ21" s="924"/>
      <c r="AR21" s="922"/>
      <c r="AS21" s="923"/>
      <c r="AT21" s="923"/>
      <c r="AU21" s="923"/>
      <c r="AV21" s="923"/>
      <c r="AW21" s="923"/>
      <c r="AX21" s="924"/>
      <c r="AY21" s="922"/>
      <c r="AZ21" s="923"/>
      <c r="BA21" s="925"/>
      <c r="BB21" s="2173"/>
      <c r="BC21" s="2174"/>
      <c r="BD21" s="2175"/>
      <c r="BE21" s="2176"/>
      <c r="BF21" s="2177"/>
      <c r="BG21" s="2178"/>
      <c r="BH21" s="2178"/>
      <c r="BI21" s="2178"/>
      <c r="BJ21" s="2179"/>
    </row>
    <row r="22" spans="2:62" ht="20.25" customHeight="1">
      <c r="B22" s="2112"/>
      <c r="C22" s="2120"/>
      <c r="D22" s="2121"/>
      <c r="E22" s="909"/>
      <c r="F22" s="910">
        <f>C21</f>
        <v>0</v>
      </c>
      <c r="G22" s="909"/>
      <c r="H22" s="910">
        <f>I21</f>
        <v>0</v>
      </c>
      <c r="I22" s="2124"/>
      <c r="J22" s="2125"/>
      <c r="K22" s="2136"/>
      <c r="L22" s="2137"/>
      <c r="M22" s="2137"/>
      <c r="N22" s="2121"/>
      <c r="O22" s="2141"/>
      <c r="P22" s="2142"/>
      <c r="Q22" s="2142"/>
      <c r="R22" s="2142"/>
      <c r="S22" s="2143"/>
      <c r="T22" s="911" t="s">
        <v>1543</v>
      </c>
      <c r="U22" s="912"/>
      <c r="V22" s="913"/>
      <c r="W22" s="914" t="str">
        <f>IF(W21="","",VLOOKUP(W21,'シフト記号表（従来型・ユニット型共通）'!$C$6:$L$47,10,FALSE))</f>
        <v/>
      </c>
      <c r="X22" s="915" t="str">
        <f>IF(X21="","",VLOOKUP(X21,'シフト記号表（従来型・ユニット型共通）'!$C$6:$L$47,10,FALSE))</f>
        <v/>
      </c>
      <c r="Y22" s="915" t="str">
        <f>IF(Y21="","",VLOOKUP(Y21,'シフト記号表（従来型・ユニット型共通）'!$C$6:$L$47,10,FALSE))</f>
        <v/>
      </c>
      <c r="Z22" s="915" t="str">
        <f>IF(Z21="","",VLOOKUP(Z21,'シフト記号表（従来型・ユニット型共通）'!$C$6:$L$47,10,FALSE))</f>
        <v/>
      </c>
      <c r="AA22" s="915" t="str">
        <f>IF(AA21="","",VLOOKUP(AA21,'シフト記号表（従来型・ユニット型共通）'!$C$6:$L$47,10,FALSE))</f>
        <v/>
      </c>
      <c r="AB22" s="915" t="str">
        <f>IF(AB21="","",VLOOKUP(AB21,'シフト記号表（従来型・ユニット型共通）'!$C$6:$L$47,10,FALSE))</f>
        <v/>
      </c>
      <c r="AC22" s="916" t="str">
        <f>IF(AC21="","",VLOOKUP(AC21,'シフト記号表（従来型・ユニット型共通）'!$C$6:$L$47,10,FALSE))</f>
        <v/>
      </c>
      <c r="AD22" s="914" t="str">
        <f>IF(AD21="","",VLOOKUP(AD21,'シフト記号表（従来型・ユニット型共通）'!$C$6:$L$47,10,FALSE))</f>
        <v/>
      </c>
      <c r="AE22" s="915" t="str">
        <f>IF(AE21="","",VLOOKUP(AE21,'シフト記号表（従来型・ユニット型共通）'!$C$6:$L$47,10,FALSE))</f>
        <v/>
      </c>
      <c r="AF22" s="915" t="str">
        <f>IF(AF21="","",VLOOKUP(AF21,'シフト記号表（従来型・ユニット型共通）'!$C$6:$L$47,10,FALSE))</f>
        <v/>
      </c>
      <c r="AG22" s="915" t="str">
        <f>IF(AG21="","",VLOOKUP(AG21,'シフト記号表（従来型・ユニット型共通）'!$C$6:$L$47,10,FALSE))</f>
        <v/>
      </c>
      <c r="AH22" s="915" t="str">
        <f>IF(AH21="","",VLOOKUP(AH21,'シフト記号表（従来型・ユニット型共通）'!$C$6:$L$47,10,FALSE))</f>
        <v/>
      </c>
      <c r="AI22" s="915" t="str">
        <f>IF(AI21="","",VLOOKUP(AI21,'シフト記号表（従来型・ユニット型共通）'!$C$6:$L$47,10,FALSE))</f>
        <v/>
      </c>
      <c r="AJ22" s="916" t="str">
        <f>IF(AJ21="","",VLOOKUP(AJ21,'シフト記号表（従来型・ユニット型共通）'!$C$6:$L$47,10,FALSE))</f>
        <v/>
      </c>
      <c r="AK22" s="914" t="str">
        <f>IF(AK21="","",VLOOKUP(AK21,'シフト記号表（従来型・ユニット型共通）'!$C$6:$L$47,10,FALSE))</f>
        <v/>
      </c>
      <c r="AL22" s="915" t="str">
        <f>IF(AL21="","",VLOOKUP(AL21,'シフト記号表（従来型・ユニット型共通）'!$C$6:$L$47,10,FALSE))</f>
        <v/>
      </c>
      <c r="AM22" s="915" t="str">
        <f>IF(AM21="","",VLOOKUP(AM21,'シフト記号表（従来型・ユニット型共通）'!$C$6:$L$47,10,FALSE))</f>
        <v/>
      </c>
      <c r="AN22" s="915" t="str">
        <f>IF(AN21="","",VLOOKUP(AN21,'シフト記号表（従来型・ユニット型共通）'!$C$6:$L$47,10,FALSE))</f>
        <v/>
      </c>
      <c r="AO22" s="915" t="str">
        <f>IF(AO21="","",VLOOKUP(AO21,'シフト記号表（従来型・ユニット型共通）'!$C$6:$L$47,10,FALSE))</f>
        <v/>
      </c>
      <c r="AP22" s="915" t="str">
        <f>IF(AP21="","",VLOOKUP(AP21,'シフト記号表（従来型・ユニット型共通）'!$C$6:$L$47,10,FALSE))</f>
        <v/>
      </c>
      <c r="AQ22" s="916" t="str">
        <f>IF(AQ21="","",VLOOKUP(AQ21,'シフト記号表（従来型・ユニット型共通）'!$C$6:$L$47,10,FALSE))</f>
        <v/>
      </c>
      <c r="AR22" s="914" t="str">
        <f>IF(AR21="","",VLOOKUP(AR21,'シフト記号表（従来型・ユニット型共通）'!$C$6:$L$47,10,FALSE))</f>
        <v/>
      </c>
      <c r="AS22" s="915" t="str">
        <f>IF(AS21="","",VLOOKUP(AS21,'シフト記号表（従来型・ユニット型共通）'!$C$6:$L$47,10,FALSE))</f>
        <v/>
      </c>
      <c r="AT22" s="915" t="str">
        <f>IF(AT21="","",VLOOKUP(AT21,'シフト記号表（従来型・ユニット型共通）'!$C$6:$L$47,10,FALSE))</f>
        <v/>
      </c>
      <c r="AU22" s="915" t="str">
        <f>IF(AU21="","",VLOOKUP(AU21,'シフト記号表（従来型・ユニット型共通）'!$C$6:$L$47,10,FALSE))</f>
        <v/>
      </c>
      <c r="AV22" s="915" t="str">
        <f>IF(AV21="","",VLOOKUP(AV21,'シフト記号表（従来型・ユニット型共通）'!$C$6:$L$47,10,FALSE))</f>
        <v/>
      </c>
      <c r="AW22" s="915" t="str">
        <f>IF(AW21="","",VLOOKUP(AW21,'シフト記号表（従来型・ユニット型共通）'!$C$6:$L$47,10,FALSE))</f>
        <v/>
      </c>
      <c r="AX22" s="916" t="str">
        <f>IF(AX21="","",VLOOKUP(AX21,'シフト記号表（従来型・ユニット型共通）'!$C$6:$L$47,10,FALSE))</f>
        <v/>
      </c>
      <c r="AY22" s="914" t="str">
        <f>IF(AY21="","",VLOOKUP(AY21,'シフト記号表（従来型・ユニット型共通）'!$C$6:$L$47,10,FALSE))</f>
        <v/>
      </c>
      <c r="AZ22" s="915" t="str">
        <f>IF(AZ21="","",VLOOKUP(AZ21,'シフト記号表（従来型・ユニット型共通）'!$C$6:$L$47,10,FALSE))</f>
        <v/>
      </c>
      <c r="BA22" s="915" t="str">
        <f>IF(BA21="","",VLOOKUP(BA21,'シフト記号表（従来型・ユニット型共通）'!$C$6:$L$47,10,FALSE))</f>
        <v/>
      </c>
      <c r="BB22" s="2183">
        <f>IF($BE$3="４週",SUM(W22:AX22),IF($BE$3="暦月",SUM(W22:BA22),""))</f>
        <v>0</v>
      </c>
      <c r="BC22" s="2184"/>
      <c r="BD22" s="2185">
        <f>IF($BE$3="４週",BB22/4,IF($BE$3="暦月",(BB22/($BE$8/7)),""))</f>
        <v>0</v>
      </c>
      <c r="BE22" s="2184"/>
      <c r="BF22" s="2180"/>
      <c r="BG22" s="2181"/>
      <c r="BH22" s="2181"/>
      <c r="BI22" s="2181"/>
      <c r="BJ22" s="2182"/>
    </row>
    <row r="23" spans="2:62" ht="20.25" customHeight="1">
      <c r="B23" s="2111">
        <f>B21+1</f>
        <v>4</v>
      </c>
      <c r="C23" s="2118"/>
      <c r="D23" s="2119"/>
      <c r="E23" s="909"/>
      <c r="F23" s="910"/>
      <c r="G23" s="909"/>
      <c r="H23" s="910"/>
      <c r="I23" s="2122"/>
      <c r="J23" s="2123"/>
      <c r="K23" s="2171"/>
      <c r="L23" s="2172"/>
      <c r="M23" s="2172"/>
      <c r="N23" s="2119"/>
      <c r="O23" s="2141"/>
      <c r="P23" s="2142"/>
      <c r="Q23" s="2142"/>
      <c r="R23" s="2142"/>
      <c r="S23" s="2143"/>
      <c r="T23" s="919" t="s">
        <v>1540</v>
      </c>
      <c r="U23" s="920"/>
      <c r="V23" s="921"/>
      <c r="W23" s="922"/>
      <c r="X23" s="923"/>
      <c r="Y23" s="923"/>
      <c r="Z23" s="923"/>
      <c r="AA23" s="923"/>
      <c r="AB23" s="923"/>
      <c r="AC23" s="924"/>
      <c r="AD23" s="922"/>
      <c r="AE23" s="923"/>
      <c r="AF23" s="923"/>
      <c r="AG23" s="923"/>
      <c r="AH23" s="923"/>
      <c r="AI23" s="923"/>
      <c r="AJ23" s="924"/>
      <c r="AK23" s="922"/>
      <c r="AL23" s="923"/>
      <c r="AM23" s="923"/>
      <c r="AN23" s="923"/>
      <c r="AO23" s="923"/>
      <c r="AP23" s="923"/>
      <c r="AQ23" s="924"/>
      <c r="AR23" s="922"/>
      <c r="AS23" s="923"/>
      <c r="AT23" s="923"/>
      <c r="AU23" s="923"/>
      <c r="AV23" s="923"/>
      <c r="AW23" s="923"/>
      <c r="AX23" s="924"/>
      <c r="AY23" s="922"/>
      <c r="AZ23" s="923"/>
      <c r="BA23" s="925"/>
      <c r="BB23" s="2173"/>
      <c r="BC23" s="2174"/>
      <c r="BD23" s="2175"/>
      <c r="BE23" s="2176"/>
      <c r="BF23" s="2177"/>
      <c r="BG23" s="2178"/>
      <c r="BH23" s="2178"/>
      <c r="BI23" s="2178"/>
      <c r="BJ23" s="2179"/>
    </row>
    <row r="24" spans="2:62" ht="20.25" customHeight="1">
      <c r="B24" s="2112"/>
      <c r="C24" s="2120"/>
      <c r="D24" s="2121"/>
      <c r="E24" s="909"/>
      <c r="F24" s="910">
        <f>C23</f>
        <v>0</v>
      </c>
      <c r="G24" s="909"/>
      <c r="H24" s="910">
        <f>I23</f>
        <v>0</v>
      </c>
      <c r="I24" s="2124"/>
      <c r="J24" s="2125"/>
      <c r="K24" s="2136"/>
      <c r="L24" s="2137"/>
      <c r="M24" s="2137"/>
      <c r="N24" s="2121"/>
      <c r="O24" s="2141"/>
      <c r="P24" s="2142"/>
      <c r="Q24" s="2142"/>
      <c r="R24" s="2142"/>
      <c r="S24" s="2143"/>
      <c r="T24" s="911" t="s">
        <v>1543</v>
      </c>
      <c r="U24" s="912"/>
      <c r="V24" s="913"/>
      <c r="W24" s="914" t="str">
        <f>IF(W23="","",VLOOKUP(W23,'シフト記号表（従来型・ユニット型共通）'!$C$6:$L$47,10,FALSE))</f>
        <v/>
      </c>
      <c r="X24" s="915" t="str">
        <f>IF(X23="","",VLOOKUP(X23,'シフト記号表（従来型・ユニット型共通）'!$C$6:$L$47,10,FALSE))</f>
        <v/>
      </c>
      <c r="Y24" s="915" t="str">
        <f>IF(Y23="","",VLOOKUP(Y23,'シフト記号表（従来型・ユニット型共通）'!$C$6:$L$47,10,FALSE))</f>
        <v/>
      </c>
      <c r="Z24" s="915" t="str">
        <f>IF(Z23="","",VLOOKUP(Z23,'シフト記号表（従来型・ユニット型共通）'!$C$6:$L$47,10,FALSE))</f>
        <v/>
      </c>
      <c r="AA24" s="915" t="str">
        <f>IF(AA23="","",VLOOKUP(AA23,'シフト記号表（従来型・ユニット型共通）'!$C$6:$L$47,10,FALSE))</f>
        <v/>
      </c>
      <c r="AB24" s="915" t="str">
        <f>IF(AB23="","",VLOOKUP(AB23,'シフト記号表（従来型・ユニット型共通）'!$C$6:$L$47,10,FALSE))</f>
        <v/>
      </c>
      <c r="AC24" s="916" t="str">
        <f>IF(AC23="","",VLOOKUP(AC23,'シフト記号表（従来型・ユニット型共通）'!$C$6:$L$47,10,FALSE))</f>
        <v/>
      </c>
      <c r="AD24" s="914" t="str">
        <f>IF(AD23="","",VLOOKUP(AD23,'シフト記号表（従来型・ユニット型共通）'!$C$6:$L$47,10,FALSE))</f>
        <v/>
      </c>
      <c r="AE24" s="915" t="str">
        <f>IF(AE23="","",VLOOKUP(AE23,'シフト記号表（従来型・ユニット型共通）'!$C$6:$L$47,10,FALSE))</f>
        <v/>
      </c>
      <c r="AF24" s="915" t="str">
        <f>IF(AF23="","",VLOOKUP(AF23,'シフト記号表（従来型・ユニット型共通）'!$C$6:$L$47,10,FALSE))</f>
        <v/>
      </c>
      <c r="AG24" s="915" t="str">
        <f>IF(AG23="","",VLOOKUP(AG23,'シフト記号表（従来型・ユニット型共通）'!$C$6:$L$47,10,FALSE))</f>
        <v/>
      </c>
      <c r="AH24" s="915" t="str">
        <f>IF(AH23="","",VLOOKUP(AH23,'シフト記号表（従来型・ユニット型共通）'!$C$6:$L$47,10,FALSE))</f>
        <v/>
      </c>
      <c r="AI24" s="915" t="str">
        <f>IF(AI23="","",VLOOKUP(AI23,'シフト記号表（従来型・ユニット型共通）'!$C$6:$L$47,10,FALSE))</f>
        <v/>
      </c>
      <c r="AJ24" s="916" t="str">
        <f>IF(AJ23="","",VLOOKUP(AJ23,'シフト記号表（従来型・ユニット型共通）'!$C$6:$L$47,10,FALSE))</f>
        <v/>
      </c>
      <c r="AK24" s="914" t="str">
        <f>IF(AK23="","",VLOOKUP(AK23,'シフト記号表（従来型・ユニット型共通）'!$C$6:$L$47,10,FALSE))</f>
        <v/>
      </c>
      <c r="AL24" s="915" t="str">
        <f>IF(AL23="","",VLOOKUP(AL23,'シフト記号表（従来型・ユニット型共通）'!$C$6:$L$47,10,FALSE))</f>
        <v/>
      </c>
      <c r="AM24" s="915" t="str">
        <f>IF(AM23="","",VLOOKUP(AM23,'シフト記号表（従来型・ユニット型共通）'!$C$6:$L$47,10,FALSE))</f>
        <v/>
      </c>
      <c r="AN24" s="915" t="str">
        <f>IF(AN23="","",VLOOKUP(AN23,'シフト記号表（従来型・ユニット型共通）'!$C$6:$L$47,10,FALSE))</f>
        <v/>
      </c>
      <c r="AO24" s="915" t="str">
        <f>IF(AO23="","",VLOOKUP(AO23,'シフト記号表（従来型・ユニット型共通）'!$C$6:$L$47,10,FALSE))</f>
        <v/>
      </c>
      <c r="AP24" s="915" t="str">
        <f>IF(AP23="","",VLOOKUP(AP23,'シフト記号表（従来型・ユニット型共通）'!$C$6:$L$47,10,FALSE))</f>
        <v/>
      </c>
      <c r="AQ24" s="916" t="str">
        <f>IF(AQ23="","",VLOOKUP(AQ23,'シフト記号表（従来型・ユニット型共通）'!$C$6:$L$47,10,FALSE))</f>
        <v/>
      </c>
      <c r="AR24" s="914" t="str">
        <f>IF(AR23="","",VLOOKUP(AR23,'シフト記号表（従来型・ユニット型共通）'!$C$6:$L$47,10,FALSE))</f>
        <v/>
      </c>
      <c r="AS24" s="915" t="str">
        <f>IF(AS23="","",VLOOKUP(AS23,'シフト記号表（従来型・ユニット型共通）'!$C$6:$L$47,10,FALSE))</f>
        <v/>
      </c>
      <c r="AT24" s="915" t="str">
        <f>IF(AT23="","",VLOOKUP(AT23,'シフト記号表（従来型・ユニット型共通）'!$C$6:$L$47,10,FALSE))</f>
        <v/>
      </c>
      <c r="AU24" s="915" t="str">
        <f>IF(AU23="","",VLOOKUP(AU23,'シフト記号表（従来型・ユニット型共通）'!$C$6:$L$47,10,FALSE))</f>
        <v/>
      </c>
      <c r="AV24" s="915" t="str">
        <f>IF(AV23="","",VLOOKUP(AV23,'シフト記号表（従来型・ユニット型共通）'!$C$6:$L$47,10,FALSE))</f>
        <v/>
      </c>
      <c r="AW24" s="915" t="str">
        <f>IF(AW23="","",VLOOKUP(AW23,'シフト記号表（従来型・ユニット型共通）'!$C$6:$L$47,10,FALSE))</f>
        <v/>
      </c>
      <c r="AX24" s="916" t="str">
        <f>IF(AX23="","",VLOOKUP(AX23,'シフト記号表（従来型・ユニット型共通）'!$C$6:$L$47,10,FALSE))</f>
        <v/>
      </c>
      <c r="AY24" s="914" t="str">
        <f>IF(AY23="","",VLOOKUP(AY23,'シフト記号表（従来型・ユニット型共通）'!$C$6:$L$47,10,FALSE))</f>
        <v/>
      </c>
      <c r="AZ24" s="915" t="str">
        <f>IF(AZ23="","",VLOOKUP(AZ23,'シフト記号表（従来型・ユニット型共通）'!$C$6:$L$47,10,FALSE))</f>
        <v/>
      </c>
      <c r="BA24" s="915" t="str">
        <f>IF(BA23="","",VLOOKUP(BA23,'シフト記号表（従来型・ユニット型共通）'!$C$6:$L$47,10,FALSE))</f>
        <v/>
      </c>
      <c r="BB24" s="2183">
        <f>IF($BE$3="４週",SUM(W24:AX24),IF($BE$3="暦月",SUM(W24:BA24),""))</f>
        <v>0</v>
      </c>
      <c r="BC24" s="2184"/>
      <c r="BD24" s="2185">
        <f>IF($BE$3="４週",BB24/4,IF($BE$3="暦月",(BB24/($BE$8/7)),""))</f>
        <v>0</v>
      </c>
      <c r="BE24" s="2184"/>
      <c r="BF24" s="2180"/>
      <c r="BG24" s="2181"/>
      <c r="BH24" s="2181"/>
      <c r="BI24" s="2181"/>
      <c r="BJ24" s="2182"/>
    </row>
    <row r="25" spans="2:62" ht="20.25" customHeight="1">
      <c r="B25" s="2111">
        <f>B23+1</f>
        <v>5</v>
      </c>
      <c r="C25" s="2118"/>
      <c r="D25" s="2119"/>
      <c r="E25" s="909"/>
      <c r="F25" s="910"/>
      <c r="G25" s="909"/>
      <c r="H25" s="910"/>
      <c r="I25" s="2122"/>
      <c r="J25" s="2123"/>
      <c r="K25" s="2171"/>
      <c r="L25" s="2172"/>
      <c r="M25" s="2172"/>
      <c r="N25" s="2119"/>
      <c r="O25" s="2141"/>
      <c r="P25" s="2142"/>
      <c r="Q25" s="2142"/>
      <c r="R25" s="2142"/>
      <c r="S25" s="2143"/>
      <c r="T25" s="919" t="s">
        <v>1540</v>
      </c>
      <c r="U25" s="920"/>
      <c r="V25" s="921"/>
      <c r="W25" s="922"/>
      <c r="X25" s="923"/>
      <c r="Y25" s="923"/>
      <c r="Z25" s="923"/>
      <c r="AA25" s="923"/>
      <c r="AB25" s="923"/>
      <c r="AC25" s="924"/>
      <c r="AD25" s="922"/>
      <c r="AE25" s="923"/>
      <c r="AF25" s="923"/>
      <c r="AG25" s="923"/>
      <c r="AH25" s="923"/>
      <c r="AI25" s="923"/>
      <c r="AJ25" s="924"/>
      <c r="AK25" s="922"/>
      <c r="AL25" s="923"/>
      <c r="AM25" s="923"/>
      <c r="AN25" s="923"/>
      <c r="AO25" s="923"/>
      <c r="AP25" s="923"/>
      <c r="AQ25" s="924"/>
      <c r="AR25" s="922"/>
      <c r="AS25" s="923"/>
      <c r="AT25" s="923"/>
      <c r="AU25" s="923"/>
      <c r="AV25" s="923"/>
      <c r="AW25" s="923"/>
      <c r="AX25" s="924"/>
      <c r="AY25" s="922"/>
      <c r="AZ25" s="923"/>
      <c r="BA25" s="925"/>
      <c r="BB25" s="2173"/>
      <c r="BC25" s="2174"/>
      <c r="BD25" s="2175"/>
      <c r="BE25" s="2176"/>
      <c r="BF25" s="2177"/>
      <c r="BG25" s="2178"/>
      <c r="BH25" s="2178"/>
      <c r="BI25" s="2178"/>
      <c r="BJ25" s="2179"/>
    </row>
    <row r="26" spans="2:62" ht="20.25" customHeight="1">
      <c r="B26" s="2112"/>
      <c r="C26" s="2120"/>
      <c r="D26" s="2121"/>
      <c r="E26" s="909"/>
      <c r="F26" s="910">
        <f>C25</f>
        <v>0</v>
      </c>
      <c r="G26" s="909"/>
      <c r="H26" s="910">
        <f>I25</f>
        <v>0</v>
      </c>
      <c r="I26" s="2124"/>
      <c r="J26" s="2125"/>
      <c r="K26" s="2136"/>
      <c r="L26" s="2137"/>
      <c r="M26" s="2137"/>
      <c r="N26" s="2121"/>
      <c r="O26" s="2141"/>
      <c r="P26" s="2142"/>
      <c r="Q26" s="2142"/>
      <c r="R26" s="2142"/>
      <c r="S26" s="2143"/>
      <c r="T26" s="926" t="s">
        <v>1543</v>
      </c>
      <c r="U26" s="927"/>
      <c r="V26" s="928"/>
      <c r="W26" s="914" t="str">
        <f>IF(W25="","",VLOOKUP(W25,'シフト記号表（従来型・ユニット型共通）'!$C$6:$L$47,10,FALSE))</f>
        <v/>
      </c>
      <c r="X26" s="915" t="str">
        <f>IF(X25="","",VLOOKUP(X25,'シフト記号表（従来型・ユニット型共通）'!$C$6:$L$47,10,FALSE))</f>
        <v/>
      </c>
      <c r="Y26" s="915" t="str">
        <f>IF(Y25="","",VLOOKUP(Y25,'シフト記号表（従来型・ユニット型共通）'!$C$6:$L$47,10,FALSE))</f>
        <v/>
      </c>
      <c r="Z26" s="915" t="str">
        <f>IF(Z25="","",VLOOKUP(Z25,'シフト記号表（従来型・ユニット型共通）'!$C$6:$L$47,10,FALSE))</f>
        <v/>
      </c>
      <c r="AA26" s="915" t="str">
        <f>IF(AA25="","",VLOOKUP(AA25,'シフト記号表（従来型・ユニット型共通）'!$C$6:$L$47,10,FALSE))</f>
        <v/>
      </c>
      <c r="AB26" s="915" t="str">
        <f>IF(AB25="","",VLOOKUP(AB25,'シフト記号表（従来型・ユニット型共通）'!$C$6:$L$47,10,FALSE))</f>
        <v/>
      </c>
      <c r="AC26" s="916" t="str">
        <f>IF(AC25="","",VLOOKUP(AC25,'シフト記号表（従来型・ユニット型共通）'!$C$6:$L$47,10,FALSE))</f>
        <v/>
      </c>
      <c r="AD26" s="914" t="str">
        <f>IF(AD25="","",VLOOKUP(AD25,'シフト記号表（従来型・ユニット型共通）'!$C$6:$L$47,10,FALSE))</f>
        <v/>
      </c>
      <c r="AE26" s="915" t="str">
        <f>IF(AE25="","",VLOOKUP(AE25,'シフト記号表（従来型・ユニット型共通）'!$C$6:$L$47,10,FALSE))</f>
        <v/>
      </c>
      <c r="AF26" s="915" t="str">
        <f>IF(AF25="","",VLOOKUP(AF25,'シフト記号表（従来型・ユニット型共通）'!$C$6:$L$47,10,FALSE))</f>
        <v/>
      </c>
      <c r="AG26" s="915" t="str">
        <f>IF(AG25="","",VLOOKUP(AG25,'シフト記号表（従来型・ユニット型共通）'!$C$6:$L$47,10,FALSE))</f>
        <v/>
      </c>
      <c r="AH26" s="915" t="str">
        <f>IF(AH25="","",VLOOKUP(AH25,'シフト記号表（従来型・ユニット型共通）'!$C$6:$L$47,10,FALSE))</f>
        <v/>
      </c>
      <c r="AI26" s="915" t="str">
        <f>IF(AI25="","",VLOOKUP(AI25,'シフト記号表（従来型・ユニット型共通）'!$C$6:$L$47,10,FALSE))</f>
        <v/>
      </c>
      <c r="AJ26" s="916" t="str">
        <f>IF(AJ25="","",VLOOKUP(AJ25,'シフト記号表（従来型・ユニット型共通）'!$C$6:$L$47,10,FALSE))</f>
        <v/>
      </c>
      <c r="AK26" s="914" t="str">
        <f>IF(AK25="","",VLOOKUP(AK25,'シフト記号表（従来型・ユニット型共通）'!$C$6:$L$47,10,FALSE))</f>
        <v/>
      </c>
      <c r="AL26" s="915" t="str">
        <f>IF(AL25="","",VLOOKUP(AL25,'シフト記号表（従来型・ユニット型共通）'!$C$6:$L$47,10,FALSE))</f>
        <v/>
      </c>
      <c r="AM26" s="915" t="str">
        <f>IF(AM25="","",VLOOKUP(AM25,'シフト記号表（従来型・ユニット型共通）'!$C$6:$L$47,10,FALSE))</f>
        <v/>
      </c>
      <c r="AN26" s="915" t="str">
        <f>IF(AN25="","",VLOOKUP(AN25,'シフト記号表（従来型・ユニット型共通）'!$C$6:$L$47,10,FALSE))</f>
        <v/>
      </c>
      <c r="AO26" s="915" t="str">
        <f>IF(AO25="","",VLOOKUP(AO25,'シフト記号表（従来型・ユニット型共通）'!$C$6:$L$47,10,FALSE))</f>
        <v/>
      </c>
      <c r="AP26" s="915" t="str">
        <f>IF(AP25="","",VLOOKUP(AP25,'シフト記号表（従来型・ユニット型共通）'!$C$6:$L$47,10,FALSE))</f>
        <v/>
      </c>
      <c r="AQ26" s="916" t="str">
        <f>IF(AQ25="","",VLOOKUP(AQ25,'シフト記号表（従来型・ユニット型共通）'!$C$6:$L$47,10,FALSE))</f>
        <v/>
      </c>
      <c r="AR26" s="914" t="str">
        <f>IF(AR25="","",VLOOKUP(AR25,'シフト記号表（従来型・ユニット型共通）'!$C$6:$L$47,10,FALSE))</f>
        <v/>
      </c>
      <c r="AS26" s="915" t="str">
        <f>IF(AS25="","",VLOOKUP(AS25,'シフト記号表（従来型・ユニット型共通）'!$C$6:$L$47,10,FALSE))</f>
        <v/>
      </c>
      <c r="AT26" s="915" t="str">
        <f>IF(AT25="","",VLOOKUP(AT25,'シフト記号表（従来型・ユニット型共通）'!$C$6:$L$47,10,FALSE))</f>
        <v/>
      </c>
      <c r="AU26" s="915" t="str">
        <f>IF(AU25="","",VLOOKUP(AU25,'シフト記号表（従来型・ユニット型共通）'!$C$6:$L$47,10,FALSE))</f>
        <v/>
      </c>
      <c r="AV26" s="915" t="str">
        <f>IF(AV25="","",VLOOKUP(AV25,'シフト記号表（従来型・ユニット型共通）'!$C$6:$L$47,10,FALSE))</f>
        <v/>
      </c>
      <c r="AW26" s="915" t="str">
        <f>IF(AW25="","",VLOOKUP(AW25,'シフト記号表（従来型・ユニット型共通）'!$C$6:$L$47,10,FALSE))</f>
        <v/>
      </c>
      <c r="AX26" s="916" t="str">
        <f>IF(AX25="","",VLOOKUP(AX25,'シフト記号表（従来型・ユニット型共通）'!$C$6:$L$47,10,FALSE))</f>
        <v/>
      </c>
      <c r="AY26" s="914" t="str">
        <f>IF(AY25="","",VLOOKUP(AY25,'シフト記号表（従来型・ユニット型共通）'!$C$6:$L$47,10,FALSE))</f>
        <v/>
      </c>
      <c r="AZ26" s="915" t="str">
        <f>IF(AZ25="","",VLOOKUP(AZ25,'シフト記号表（従来型・ユニット型共通）'!$C$6:$L$47,10,FALSE))</f>
        <v/>
      </c>
      <c r="BA26" s="915" t="str">
        <f>IF(BA25="","",VLOOKUP(BA25,'シフト記号表（従来型・ユニット型共通）'!$C$6:$L$47,10,FALSE))</f>
        <v/>
      </c>
      <c r="BB26" s="2183">
        <f>IF($BE$3="４週",SUM(W26:AX26),IF($BE$3="暦月",SUM(W26:BA26),""))</f>
        <v>0</v>
      </c>
      <c r="BC26" s="2184"/>
      <c r="BD26" s="2185">
        <f>IF($BE$3="４週",BB26/4,IF($BE$3="暦月",(BB26/($BE$8/7)),""))</f>
        <v>0</v>
      </c>
      <c r="BE26" s="2184"/>
      <c r="BF26" s="2180"/>
      <c r="BG26" s="2181"/>
      <c r="BH26" s="2181"/>
      <c r="BI26" s="2181"/>
      <c r="BJ26" s="2182"/>
    </row>
    <row r="27" spans="2:62" ht="20.25" customHeight="1">
      <c r="B27" s="2111">
        <f>B25+1</f>
        <v>6</v>
      </c>
      <c r="C27" s="2118"/>
      <c r="D27" s="2119"/>
      <c r="E27" s="909"/>
      <c r="F27" s="910"/>
      <c r="G27" s="909"/>
      <c r="H27" s="910"/>
      <c r="I27" s="2122"/>
      <c r="J27" s="2123"/>
      <c r="K27" s="2171"/>
      <c r="L27" s="2172"/>
      <c r="M27" s="2172"/>
      <c r="N27" s="2119"/>
      <c r="O27" s="2141"/>
      <c r="P27" s="2142"/>
      <c r="Q27" s="2142"/>
      <c r="R27" s="2142"/>
      <c r="S27" s="2143"/>
      <c r="T27" s="929" t="s">
        <v>1540</v>
      </c>
      <c r="U27" s="930"/>
      <c r="V27" s="931"/>
      <c r="W27" s="922"/>
      <c r="X27" s="923"/>
      <c r="Y27" s="923"/>
      <c r="Z27" s="923"/>
      <c r="AA27" s="923"/>
      <c r="AB27" s="923"/>
      <c r="AC27" s="924"/>
      <c r="AD27" s="922"/>
      <c r="AE27" s="923"/>
      <c r="AF27" s="923"/>
      <c r="AG27" s="923"/>
      <c r="AH27" s="923"/>
      <c r="AI27" s="923"/>
      <c r="AJ27" s="924"/>
      <c r="AK27" s="922"/>
      <c r="AL27" s="923"/>
      <c r="AM27" s="923"/>
      <c r="AN27" s="923"/>
      <c r="AO27" s="923"/>
      <c r="AP27" s="923"/>
      <c r="AQ27" s="924"/>
      <c r="AR27" s="922"/>
      <c r="AS27" s="923"/>
      <c r="AT27" s="923"/>
      <c r="AU27" s="923"/>
      <c r="AV27" s="923"/>
      <c r="AW27" s="923"/>
      <c r="AX27" s="924"/>
      <c r="AY27" s="922"/>
      <c r="AZ27" s="923"/>
      <c r="BA27" s="925"/>
      <c r="BB27" s="2173"/>
      <c r="BC27" s="2174"/>
      <c r="BD27" s="2175"/>
      <c r="BE27" s="2176"/>
      <c r="BF27" s="2177"/>
      <c r="BG27" s="2178"/>
      <c r="BH27" s="2178"/>
      <c r="BI27" s="2178"/>
      <c r="BJ27" s="2179"/>
    </row>
    <row r="28" spans="2:62" ht="20.25" customHeight="1">
      <c r="B28" s="2112"/>
      <c r="C28" s="2120"/>
      <c r="D28" s="2121"/>
      <c r="E28" s="909"/>
      <c r="F28" s="910">
        <f>C27</f>
        <v>0</v>
      </c>
      <c r="G28" s="909"/>
      <c r="H28" s="910">
        <f>I27</f>
        <v>0</v>
      </c>
      <c r="I28" s="2124"/>
      <c r="J28" s="2125"/>
      <c r="K28" s="2136"/>
      <c r="L28" s="2137"/>
      <c r="M28" s="2137"/>
      <c r="N28" s="2121"/>
      <c r="O28" s="2141"/>
      <c r="P28" s="2142"/>
      <c r="Q28" s="2142"/>
      <c r="R28" s="2142"/>
      <c r="S28" s="2143"/>
      <c r="T28" s="911" t="s">
        <v>1543</v>
      </c>
      <c r="U28" s="912"/>
      <c r="V28" s="913"/>
      <c r="W28" s="914" t="str">
        <f>IF(W27="","",VLOOKUP(W27,'シフト記号表（従来型・ユニット型共通）'!$C$6:$L$47,10,FALSE))</f>
        <v/>
      </c>
      <c r="X28" s="915" t="str">
        <f>IF(X27="","",VLOOKUP(X27,'シフト記号表（従来型・ユニット型共通）'!$C$6:$L$47,10,FALSE))</f>
        <v/>
      </c>
      <c r="Y28" s="915" t="str">
        <f>IF(Y27="","",VLOOKUP(Y27,'シフト記号表（従来型・ユニット型共通）'!$C$6:$L$47,10,FALSE))</f>
        <v/>
      </c>
      <c r="Z28" s="915" t="str">
        <f>IF(Z27="","",VLOOKUP(Z27,'シフト記号表（従来型・ユニット型共通）'!$C$6:$L$47,10,FALSE))</f>
        <v/>
      </c>
      <c r="AA28" s="915" t="str">
        <f>IF(AA27="","",VLOOKUP(AA27,'シフト記号表（従来型・ユニット型共通）'!$C$6:$L$47,10,FALSE))</f>
        <v/>
      </c>
      <c r="AB28" s="915" t="str">
        <f>IF(AB27="","",VLOOKUP(AB27,'シフト記号表（従来型・ユニット型共通）'!$C$6:$L$47,10,FALSE))</f>
        <v/>
      </c>
      <c r="AC28" s="916" t="str">
        <f>IF(AC27="","",VLOOKUP(AC27,'シフト記号表（従来型・ユニット型共通）'!$C$6:$L$47,10,FALSE))</f>
        <v/>
      </c>
      <c r="AD28" s="914" t="str">
        <f>IF(AD27="","",VLOOKUP(AD27,'シフト記号表（従来型・ユニット型共通）'!$C$6:$L$47,10,FALSE))</f>
        <v/>
      </c>
      <c r="AE28" s="915" t="str">
        <f>IF(AE27="","",VLOOKUP(AE27,'シフト記号表（従来型・ユニット型共通）'!$C$6:$L$47,10,FALSE))</f>
        <v/>
      </c>
      <c r="AF28" s="915" t="str">
        <f>IF(AF27="","",VLOOKUP(AF27,'シフト記号表（従来型・ユニット型共通）'!$C$6:$L$47,10,FALSE))</f>
        <v/>
      </c>
      <c r="AG28" s="915" t="str">
        <f>IF(AG27="","",VLOOKUP(AG27,'シフト記号表（従来型・ユニット型共通）'!$C$6:$L$47,10,FALSE))</f>
        <v/>
      </c>
      <c r="AH28" s="915" t="str">
        <f>IF(AH27="","",VLOOKUP(AH27,'シフト記号表（従来型・ユニット型共通）'!$C$6:$L$47,10,FALSE))</f>
        <v/>
      </c>
      <c r="AI28" s="915" t="str">
        <f>IF(AI27="","",VLOOKUP(AI27,'シフト記号表（従来型・ユニット型共通）'!$C$6:$L$47,10,FALSE))</f>
        <v/>
      </c>
      <c r="AJ28" s="916" t="str">
        <f>IF(AJ27="","",VLOOKUP(AJ27,'シフト記号表（従来型・ユニット型共通）'!$C$6:$L$47,10,FALSE))</f>
        <v/>
      </c>
      <c r="AK28" s="914" t="str">
        <f>IF(AK27="","",VLOOKUP(AK27,'シフト記号表（従来型・ユニット型共通）'!$C$6:$L$47,10,FALSE))</f>
        <v/>
      </c>
      <c r="AL28" s="915" t="str">
        <f>IF(AL27="","",VLOOKUP(AL27,'シフト記号表（従来型・ユニット型共通）'!$C$6:$L$47,10,FALSE))</f>
        <v/>
      </c>
      <c r="AM28" s="915" t="str">
        <f>IF(AM27="","",VLOOKUP(AM27,'シフト記号表（従来型・ユニット型共通）'!$C$6:$L$47,10,FALSE))</f>
        <v/>
      </c>
      <c r="AN28" s="915" t="str">
        <f>IF(AN27="","",VLOOKUP(AN27,'シフト記号表（従来型・ユニット型共通）'!$C$6:$L$47,10,FALSE))</f>
        <v/>
      </c>
      <c r="AO28" s="915" t="str">
        <f>IF(AO27="","",VLOOKUP(AO27,'シフト記号表（従来型・ユニット型共通）'!$C$6:$L$47,10,FALSE))</f>
        <v/>
      </c>
      <c r="AP28" s="915" t="str">
        <f>IF(AP27="","",VLOOKUP(AP27,'シフト記号表（従来型・ユニット型共通）'!$C$6:$L$47,10,FALSE))</f>
        <v/>
      </c>
      <c r="AQ28" s="916" t="str">
        <f>IF(AQ27="","",VLOOKUP(AQ27,'シフト記号表（従来型・ユニット型共通）'!$C$6:$L$47,10,FALSE))</f>
        <v/>
      </c>
      <c r="AR28" s="914" t="str">
        <f>IF(AR27="","",VLOOKUP(AR27,'シフト記号表（従来型・ユニット型共通）'!$C$6:$L$47,10,FALSE))</f>
        <v/>
      </c>
      <c r="AS28" s="915" t="str">
        <f>IF(AS27="","",VLOOKUP(AS27,'シフト記号表（従来型・ユニット型共通）'!$C$6:$L$47,10,FALSE))</f>
        <v/>
      </c>
      <c r="AT28" s="915" t="str">
        <f>IF(AT27="","",VLOOKUP(AT27,'シフト記号表（従来型・ユニット型共通）'!$C$6:$L$47,10,FALSE))</f>
        <v/>
      </c>
      <c r="AU28" s="915" t="str">
        <f>IF(AU27="","",VLOOKUP(AU27,'シフト記号表（従来型・ユニット型共通）'!$C$6:$L$47,10,FALSE))</f>
        <v/>
      </c>
      <c r="AV28" s="915" t="str">
        <f>IF(AV27="","",VLOOKUP(AV27,'シフト記号表（従来型・ユニット型共通）'!$C$6:$L$47,10,FALSE))</f>
        <v/>
      </c>
      <c r="AW28" s="915" t="str">
        <f>IF(AW27="","",VLOOKUP(AW27,'シフト記号表（従来型・ユニット型共通）'!$C$6:$L$47,10,FALSE))</f>
        <v/>
      </c>
      <c r="AX28" s="916" t="str">
        <f>IF(AX27="","",VLOOKUP(AX27,'シフト記号表（従来型・ユニット型共通）'!$C$6:$L$47,10,FALSE))</f>
        <v/>
      </c>
      <c r="AY28" s="914" t="str">
        <f>IF(AY27="","",VLOOKUP(AY27,'シフト記号表（従来型・ユニット型共通）'!$C$6:$L$47,10,FALSE))</f>
        <v/>
      </c>
      <c r="AZ28" s="915" t="str">
        <f>IF(AZ27="","",VLOOKUP(AZ27,'シフト記号表（従来型・ユニット型共通）'!$C$6:$L$47,10,FALSE))</f>
        <v/>
      </c>
      <c r="BA28" s="915" t="str">
        <f>IF(BA27="","",VLOOKUP(BA27,'シフト記号表（従来型・ユニット型共通）'!$C$6:$L$47,10,FALSE))</f>
        <v/>
      </c>
      <c r="BB28" s="2183">
        <f>IF($BE$3="４週",SUM(W28:AX28),IF($BE$3="暦月",SUM(W28:BA28),""))</f>
        <v>0</v>
      </c>
      <c r="BC28" s="2184"/>
      <c r="BD28" s="2185">
        <f>IF($BE$3="４週",BB28/4,IF($BE$3="暦月",(BB28/($BE$8/7)),""))</f>
        <v>0</v>
      </c>
      <c r="BE28" s="2184"/>
      <c r="BF28" s="2180"/>
      <c r="BG28" s="2181"/>
      <c r="BH28" s="2181"/>
      <c r="BI28" s="2181"/>
      <c r="BJ28" s="2182"/>
    </row>
    <row r="29" spans="2:62" ht="20.25" customHeight="1">
      <c r="B29" s="2111">
        <f>B27+1</f>
        <v>7</v>
      </c>
      <c r="C29" s="2118"/>
      <c r="D29" s="2119"/>
      <c r="E29" s="909"/>
      <c r="F29" s="910"/>
      <c r="G29" s="909"/>
      <c r="H29" s="910"/>
      <c r="I29" s="2122"/>
      <c r="J29" s="2123"/>
      <c r="K29" s="2171"/>
      <c r="L29" s="2172"/>
      <c r="M29" s="2172"/>
      <c r="N29" s="2119"/>
      <c r="O29" s="2141"/>
      <c r="P29" s="2142"/>
      <c r="Q29" s="2142"/>
      <c r="R29" s="2142"/>
      <c r="S29" s="2143"/>
      <c r="T29" s="919" t="s">
        <v>1540</v>
      </c>
      <c r="U29" s="920"/>
      <c r="V29" s="921"/>
      <c r="W29" s="922"/>
      <c r="X29" s="923"/>
      <c r="Y29" s="923"/>
      <c r="Z29" s="923"/>
      <c r="AA29" s="923"/>
      <c r="AB29" s="923"/>
      <c r="AC29" s="924"/>
      <c r="AD29" s="922"/>
      <c r="AE29" s="923"/>
      <c r="AF29" s="923"/>
      <c r="AG29" s="923"/>
      <c r="AH29" s="923"/>
      <c r="AI29" s="923"/>
      <c r="AJ29" s="924"/>
      <c r="AK29" s="922"/>
      <c r="AL29" s="923"/>
      <c r="AM29" s="923"/>
      <c r="AN29" s="923"/>
      <c r="AO29" s="923"/>
      <c r="AP29" s="923"/>
      <c r="AQ29" s="924"/>
      <c r="AR29" s="922"/>
      <c r="AS29" s="923"/>
      <c r="AT29" s="923"/>
      <c r="AU29" s="923"/>
      <c r="AV29" s="923"/>
      <c r="AW29" s="923"/>
      <c r="AX29" s="924"/>
      <c r="AY29" s="922"/>
      <c r="AZ29" s="923"/>
      <c r="BA29" s="925"/>
      <c r="BB29" s="2173"/>
      <c r="BC29" s="2174"/>
      <c r="BD29" s="2175"/>
      <c r="BE29" s="2176"/>
      <c r="BF29" s="2177"/>
      <c r="BG29" s="2178"/>
      <c r="BH29" s="2178"/>
      <c r="BI29" s="2178"/>
      <c r="BJ29" s="2179"/>
    </row>
    <row r="30" spans="2:62" ht="20.25" customHeight="1">
      <c r="B30" s="2112"/>
      <c r="C30" s="2120"/>
      <c r="D30" s="2121"/>
      <c r="E30" s="909"/>
      <c r="F30" s="910">
        <f>C29</f>
        <v>0</v>
      </c>
      <c r="G30" s="909"/>
      <c r="H30" s="910">
        <f>I29</f>
        <v>0</v>
      </c>
      <c r="I30" s="2124"/>
      <c r="J30" s="2125"/>
      <c r="K30" s="2136"/>
      <c r="L30" s="2137"/>
      <c r="M30" s="2137"/>
      <c r="N30" s="2121"/>
      <c r="O30" s="2141"/>
      <c r="P30" s="2142"/>
      <c r="Q30" s="2142"/>
      <c r="R30" s="2142"/>
      <c r="S30" s="2143"/>
      <c r="T30" s="911" t="s">
        <v>1543</v>
      </c>
      <c r="U30" s="912"/>
      <c r="V30" s="913"/>
      <c r="W30" s="914" t="str">
        <f>IF(W29="","",VLOOKUP(W29,'シフト記号表（従来型・ユニット型共通）'!$C$6:$L$47,10,FALSE))</f>
        <v/>
      </c>
      <c r="X30" s="915" t="str">
        <f>IF(X29="","",VLOOKUP(X29,'シフト記号表（従来型・ユニット型共通）'!$C$6:$L$47,10,FALSE))</f>
        <v/>
      </c>
      <c r="Y30" s="915" t="str">
        <f>IF(Y29="","",VLOOKUP(Y29,'シフト記号表（従来型・ユニット型共通）'!$C$6:$L$47,10,FALSE))</f>
        <v/>
      </c>
      <c r="Z30" s="915" t="str">
        <f>IF(Z29="","",VLOOKUP(Z29,'シフト記号表（従来型・ユニット型共通）'!$C$6:$L$47,10,FALSE))</f>
        <v/>
      </c>
      <c r="AA30" s="915" t="str">
        <f>IF(AA29="","",VLOOKUP(AA29,'シフト記号表（従来型・ユニット型共通）'!$C$6:$L$47,10,FALSE))</f>
        <v/>
      </c>
      <c r="AB30" s="915" t="str">
        <f>IF(AB29="","",VLOOKUP(AB29,'シフト記号表（従来型・ユニット型共通）'!$C$6:$L$47,10,FALSE))</f>
        <v/>
      </c>
      <c r="AC30" s="916" t="str">
        <f>IF(AC29="","",VLOOKUP(AC29,'シフト記号表（従来型・ユニット型共通）'!$C$6:$L$47,10,FALSE))</f>
        <v/>
      </c>
      <c r="AD30" s="914" t="str">
        <f>IF(AD29="","",VLOOKUP(AD29,'シフト記号表（従来型・ユニット型共通）'!$C$6:$L$47,10,FALSE))</f>
        <v/>
      </c>
      <c r="AE30" s="915" t="str">
        <f>IF(AE29="","",VLOOKUP(AE29,'シフト記号表（従来型・ユニット型共通）'!$C$6:$L$47,10,FALSE))</f>
        <v/>
      </c>
      <c r="AF30" s="915" t="str">
        <f>IF(AF29="","",VLOOKUP(AF29,'シフト記号表（従来型・ユニット型共通）'!$C$6:$L$47,10,FALSE))</f>
        <v/>
      </c>
      <c r="AG30" s="915" t="str">
        <f>IF(AG29="","",VLOOKUP(AG29,'シフト記号表（従来型・ユニット型共通）'!$C$6:$L$47,10,FALSE))</f>
        <v/>
      </c>
      <c r="AH30" s="915" t="str">
        <f>IF(AH29="","",VLOOKUP(AH29,'シフト記号表（従来型・ユニット型共通）'!$C$6:$L$47,10,FALSE))</f>
        <v/>
      </c>
      <c r="AI30" s="915" t="str">
        <f>IF(AI29="","",VLOOKUP(AI29,'シフト記号表（従来型・ユニット型共通）'!$C$6:$L$47,10,FALSE))</f>
        <v/>
      </c>
      <c r="AJ30" s="916" t="str">
        <f>IF(AJ29="","",VLOOKUP(AJ29,'シフト記号表（従来型・ユニット型共通）'!$C$6:$L$47,10,FALSE))</f>
        <v/>
      </c>
      <c r="AK30" s="914" t="str">
        <f>IF(AK29="","",VLOOKUP(AK29,'シフト記号表（従来型・ユニット型共通）'!$C$6:$L$47,10,FALSE))</f>
        <v/>
      </c>
      <c r="AL30" s="915" t="str">
        <f>IF(AL29="","",VLOOKUP(AL29,'シフト記号表（従来型・ユニット型共通）'!$C$6:$L$47,10,FALSE))</f>
        <v/>
      </c>
      <c r="AM30" s="915" t="str">
        <f>IF(AM29="","",VLOOKUP(AM29,'シフト記号表（従来型・ユニット型共通）'!$C$6:$L$47,10,FALSE))</f>
        <v/>
      </c>
      <c r="AN30" s="915" t="str">
        <f>IF(AN29="","",VLOOKUP(AN29,'シフト記号表（従来型・ユニット型共通）'!$C$6:$L$47,10,FALSE))</f>
        <v/>
      </c>
      <c r="AO30" s="915" t="str">
        <f>IF(AO29="","",VLOOKUP(AO29,'シフト記号表（従来型・ユニット型共通）'!$C$6:$L$47,10,FALSE))</f>
        <v/>
      </c>
      <c r="AP30" s="915" t="str">
        <f>IF(AP29="","",VLOOKUP(AP29,'シフト記号表（従来型・ユニット型共通）'!$C$6:$L$47,10,FALSE))</f>
        <v/>
      </c>
      <c r="AQ30" s="916" t="str">
        <f>IF(AQ29="","",VLOOKUP(AQ29,'シフト記号表（従来型・ユニット型共通）'!$C$6:$L$47,10,FALSE))</f>
        <v/>
      </c>
      <c r="AR30" s="914" t="str">
        <f>IF(AR29="","",VLOOKUP(AR29,'シフト記号表（従来型・ユニット型共通）'!$C$6:$L$47,10,FALSE))</f>
        <v/>
      </c>
      <c r="AS30" s="915" t="str">
        <f>IF(AS29="","",VLOOKUP(AS29,'シフト記号表（従来型・ユニット型共通）'!$C$6:$L$47,10,FALSE))</f>
        <v/>
      </c>
      <c r="AT30" s="915" t="str">
        <f>IF(AT29="","",VLOOKUP(AT29,'シフト記号表（従来型・ユニット型共通）'!$C$6:$L$47,10,FALSE))</f>
        <v/>
      </c>
      <c r="AU30" s="915" t="str">
        <f>IF(AU29="","",VLOOKUP(AU29,'シフト記号表（従来型・ユニット型共通）'!$C$6:$L$47,10,FALSE))</f>
        <v/>
      </c>
      <c r="AV30" s="915" t="str">
        <f>IF(AV29="","",VLOOKUP(AV29,'シフト記号表（従来型・ユニット型共通）'!$C$6:$L$47,10,FALSE))</f>
        <v/>
      </c>
      <c r="AW30" s="915" t="str">
        <f>IF(AW29="","",VLOOKUP(AW29,'シフト記号表（従来型・ユニット型共通）'!$C$6:$L$47,10,FALSE))</f>
        <v/>
      </c>
      <c r="AX30" s="916" t="str">
        <f>IF(AX29="","",VLOOKUP(AX29,'シフト記号表（従来型・ユニット型共通）'!$C$6:$L$47,10,FALSE))</f>
        <v/>
      </c>
      <c r="AY30" s="914" t="str">
        <f>IF(AY29="","",VLOOKUP(AY29,'シフト記号表（従来型・ユニット型共通）'!$C$6:$L$47,10,FALSE))</f>
        <v/>
      </c>
      <c r="AZ30" s="915" t="str">
        <f>IF(AZ29="","",VLOOKUP(AZ29,'シフト記号表（従来型・ユニット型共通）'!$C$6:$L$47,10,FALSE))</f>
        <v/>
      </c>
      <c r="BA30" s="915" t="str">
        <f>IF(BA29="","",VLOOKUP(BA29,'シフト記号表（従来型・ユニット型共通）'!$C$6:$L$47,10,FALSE))</f>
        <v/>
      </c>
      <c r="BB30" s="2183">
        <f>IF($BE$3="４週",SUM(W30:AX30),IF($BE$3="暦月",SUM(W30:BA30),""))</f>
        <v>0</v>
      </c>
      <c r="BC30" s="2184"/>
      <c r="BD30" s="2185">
        <f>IF($BE$3="４週",BB30/4,IF($BE$3="暦月",(BB30/($BE$8/7)),""))</f>
        <v>0</v>
      </c>
      <c r="BE30" s="2184"/>
      <c r="BF30" s="2180"/>
      <c r="BG30" s="2181"/>
      <c r="BH30" s="2181"/>
      <c r="BI30" s="2181"/>
      <c r="BJ30" s="2182"/>
    </row>
    <row r="31" spans="2:62" ht="20.25" customHeight="1">
      <c r="B31" s="2111">
        <f>B29+1</f>
        <v>8</v>
      </c>
      <c r="C31" s="2118"/>
      <c r="D31" s="2119"/>
      <c r="E31" s="909"/>
      <c r="F31" s="910"/>
      <c r="G31" s="909"/>
      <c r="H31" s="910"/>
      <c r="I31" s="2122"/>
      <c r="J31" s="2123"/>
      <c r="K31" s="2171"/>
      <c r="L31" s="2172"/>
      <c r="M31" s="2172"/>
      <c r="N31" s="2119"/>
      <c r="O31" s="2141"/>
      <c r="P31" s="2142"/>
      <c r="Q31" s="2142"/>
      <c r="R31" s="2142"/>
      <c r="S31" s="2143"/>
      <c r="T31" s="919" t="s">
        <v>1540</v>
      </c>
      <c r="U31" s="920"/>
      <c r="V31" s="921"/>
      <c r="W31" s="922"/>
      <c r="X31" s="923"/>
      <c r="Y31" s="923"/>
      <c r="Z31" s="923"/>
      <c r="AA31" s="923"/>
      <c r="AB31" s="923"/>
      <c r="AC31" s="924"/>
      <c r="AD31" s="922"/>
      <c r="AE31" s="923"/>
      <c r="AF31" s="923"/>
      <c r="AG31" s="923"/>
      <c r="AH31" s="923"/>
      <c r="AI31" s="923"/>
      <c r="AJ31" s="924"/>
      <c r="AK31" s="922"/>
      <c r="AL31" s="923"/>
      <c r="AM31" s="923"/>
      <c r="AN31" s="923"/>
      <c r="AO31" s="923"/>
      <c r="AP31" s="923"/>
      <c r="AQ31" s="924"/>
      <c r="AR31" s="922"/>
      <c r="AS31" s="923"/>
      <c r="AT31" s="923"/>
      <c r="AU31" s="923"/>
      <c r="AV31" s="923"/>
      <c r="AW31" s="923"/>
      <c r="AX31" s="924"/>
      <c r="AY31" s="922"/>
      <c r="AZ31" s="923"/>
      <c r="BA31" s="925"/>
      <c r="BB31" s="2173"/>
      <c r="BC31" s="2174"/>
      <c r="BD31" s="2175"/>
      <c r="BE31" s="2176"/>
      <c r="BF31" s="2177"/>
      <c r="BG31" s="2178"/>
      <c r="BH31" s="2178"/>
      <c r="BI31" s="2178"/>
      <c r="BJ31" s="2179"/>
    </row>
    <row r="32" spans="2:62" ht="20.25" customHeight="1">
      <c r="B32" s="2112"/>
      <c r="C32" s="2120"/>
      <c r="D32" s="2121"/>
      <c r="E32" s="909"/>
      <c r="F32" s="910">
        <f>C31</f>
        <v>0</v>
      </c>
      <c r="G32" s="909"/>
      <c r="H32" s="910">
        <f>I31</f>
        <v>0</v>
      </c>
      <c r="I32" s="2124"/>
      <c r="J32" s="2125"/>
      <c r="K32" s="2136"/>
      <c r="L32" s="2137"/>
      <c r="M32" s="2137"/>
      <c r="N32" s="2121"/>
      <c r="O32" s="2141"/>
      <c r="P32" s="2142"/>
      <c r="Q32" s="2142"/>
      <c r="R32" s="2142"/>
      <c r="S32" s="2143"/>
      <c r="T32" s="911" t="s">
        <v>1543</v>
      </c>
      <c r="U32" s="912"/>
      <c r="V32" s="913"/>
      <c r="W32" s="914" t="str">
        <f>IF(W31="","",VLOOKUP(W31,'シフト記号表（従来型・ユニット型共通）'!$C$6:$L$47,10,FALSE))</f>
        <v/>
      </c>
      <c r="X32" s="915" t="str">
        <f>IF(X31="","",VLOOKUP(X31,'シフト記号表（従来型・ユニット型共通）'!$C$6:$L$47,10,FALSE))</f>
        <v/>
      </c>
      <c r="Y32" s="915" t="str">
        <f>IF(Y31="","",VLOOKUP(Y31,'シフト記号表（従来型・ユニット型共通）'!$C$6:$L$47,10,FALSE))</f>
        <v/>
      </c>
      <c r="Z32" s="915" t="str">
        <f>IF(Z31="","",VLOOKUP(Z31,'シフト記号表（従来型・ユニット型共通）'!$C$6:$L$47,10,FALSE))</f>
        <v/>
      </c>
      <c r="AA32" s="915" t="str">
        <f>IF(AA31="","",VLOOKUP(AA31,'シフト記号表（従来型・ユニット型共通）'!$C$6:$L$47,10,FALSE))</f>
        <v/>
      </c>
      <c r="AB32" s="915" t="str">
        <f>IF(AB31="","",VLOOKUP(AB31,'シフト記号表（従来型・ユニット型共通）'!$C$6:$L$47,10,FALSE))</f>
        <v/>
      </c>
      <c r="AC32" s="916" t="str">
        <f>IF(AC31="","",VLOOKUP(AC31,'シフト記号表（従来型・ユニット型共通）'!$C$6:$L$47,10,FALSE))</f>
        <v/>
      </c>
      <c r="AD32" s="914" t="str">
        <f>IF(AD31="","",VLOOKUP(AD31,'シフト記号表（従来型・ユニット型共通）'!$C$6:$L$47,10,FALSE))</f>
        <v/>
      </c>
      <c r="AE32" s="915" t="str">
        <f>IF(AE31="","",VLOOKUP(AE31,'シフト記号表（従来型・ユニット型共通）'!$C$6:$L$47,10,FALSE))</f>
        <v/>
      </c>
      <c r="AF32" s="915" t="str">
        <f>IF(AF31="","",VLOOKUP(AF31,'シフト記号表（従来型・ユニット型共通）'!$C$6:$L$47,10,FALSE))</f>
        <v/>
      </c>
      <c r="AG32" s="915" t="str">
        <f>IF(AG31="","",VLOOKUP(AG31,'シフト記号表（従来型・ユニット型共通）'!$C$6:$L$47,10,FALSE))</f>
        <v/>
      </c>
      <c r="AH32" s="915" t="str">
        <f>IF(AH31="","",VLOOKUP(AH31,'シフト記号表（従来型・ユニット型共通）'!$C$6:$L$47,10,FALSE))</f>
        <v/>
      </c>
      <c r="AI32" s="915" t="str">
        <f>IF(AI31="","",VLOOKUP(AI31,'シフト記号表（従来型・ユニット型共通）'!$C$6:$L$47,10,FALSE))</f>
        <v/>
      </c>
      <c r="AJ32" s="916" t="str">
        <f>IF(AJ31="","",VLOOKUP(AJ31,'シフト記号表（従来型・ユニット型共通）'!$C$6:$L$47,10,FALSE))</f>
        <v/>
      </c>
      <c r="AK32" s="914" t="str">
        <f>IF(AK31="","",VLOOKUP(AK31,'シフト記号表（従来型・ユニット型共通）'!$C$6:$L$47,10,FALSE))</f>
        <v/>
      </c>
      <c r="AL32" s="915" t="str">
        <f>IF(AL31="","",VLOOKUP(AL31,'シフト記号表（従来型・ユニット型共通）'!$C$6:$L$47,10,FALSE))</f>
        <v/>
      </c>
      <c r="AM32" s="915" t="str">
        <f>IF(AM31="","",VLOOKUP(AM31,'シフト記号表（従来型・ユニット型共通）'!$C$6:$L$47,10,FALSE))</f>
        <v/>
      </c>
      <c r="AN32" s="915" t="str">
        <f>IF(AN31="","",VLOOKUP(AN31,'シフト記号表（従来型・ユニット型共通）'!$C$6:$L$47,10,FALSE))</f>
        <v/>
      </c>
      <c r="AO32" s="915" t="str">
        <f>IF(AO31="","",VLOOKUP(AO31,'シフト記号表（従来型・ユニット型共通）'!$C$6:$L$47,10,FALSE))</f>
        <v/>
      </c>
      <c r="AP32" s="915" t="str">
        <f>IF(AP31="","",VLOOKUP(AP31,'シフト記号表（従来型・ユニット型共通）'!$C$6:$L$47,10,FALSE))</f>
        <v/>
      </c>
      <c r="AQ32" s="916" t="str">
        <f>IF(AQ31="","",VLOOKUP(AQ31,'シフト記号表（従来型・ユニット型共通）'!$C$6:$L$47,10,FALSE))</f>
        <v/>
      </c>
      <c r="AR32" s="914" t="str">
        <f>IF(AR31="","",VLOOKUP(AR31,'シフト記号表（従来型・ユニット型共通）'!$C$6:$L$47,10,FALSE))</f>
        <v/>
      </c>
      <c r="AS32" s="915" t="str">
        <f>IF(AS31="","",VLOOKUP(AS31,'シフト記号表（従来型・ユニット型共通）'!$C$6:$L$47,10,FALSE))</f>
        <v/>
      </c>
      <c r="AT32" s="915" t="str">
        <f>IF(AT31="","",VLOOKUP(AT31,'シフト記号表（従来型・ユニット型共通）'!$C$6:$L$47,10,FALSE))</f>
        <v/>
      </c>
      <c r="AU32" s="915" t="str">
        <f>IF(AU31="","",VLOOKUP(AU31,'シフト記号表（従来型・ユニット型共通）'!$C$6:$L$47,10,FALSE))</f>
        <v/>
      </c>
      <c r="AV32" s="915" t="str">
        <f>IF(AV31="","",VLOOKUP(AV31,'シフト記号表（従来型・ユニット型共通）'!$C$6:$L$47,10,FALSE))</f>
        <v/>
      </c>
      <c r="AW32" s="915" t="str">
        <f>IF(AW31="","",VLOOKUP(AW31,'シフト記号表（従来型・ユニット型共通）'!$C$6:$L$47,10,FALSE))</f>
        <v/>
      </c>
      <c r="AX32" s="916" t="str">
        <f>IF(AX31="","",VLOOKUP(AX31,'シフト記号表（従来型・ユニット型共通）'!$C$6:$L$47,10,FALSE))</f>
        <v/>
      </c>
      <c r="AY32" s="914" t="str">
        <f>IF(AY31="","",VLOOKUP(AY31,'シフト記号表（従来型・ユニット型共通）'!$C$6:$L$47,10,FALSE))</f>
        <v/>
      </c>
      <c r="AZ32" s="915" t="str">
        <f>IF(AZ31="","",VLOOKUP(AZ31,'シフト記号表（従来型・ユニット型共通）'!$C$6:$L$47,10,FALSE))</f>
        <v/>
      </c>
      <c r="BA32" s="915" t="str">
        <f>IF(BA31="","",VLOOKUP(BA31,'シフト記号表（従来型・ユニット型共通）'!$C$6:$L$47,10,FALSE))</f>
        <v/>
      </c>
      <c r="BB32" s="2183">
        <f>IF($BE$3="４週",SUM(W32:AX32),IF($BE$3="暦月",SUM(W32:BA32),""))</f>
        <v>0</v>
      </c>
      <c r="BC32" s="2184"/>
      <c r="BD32" s="2185">
        <f>IF($BE$3="４週",BB32/4,IF($BE$3="暦月",(BB32/($BE$8/7)),""))</f>
        <v>0</v>
      </c>
      <c r="BE32" s="2184"/>
      <c r="BF32" s="2180"/>
      <c r="BG32" s="2181"/>
      <c r="BH32" s="2181"/>
      <c r="BI32" s="2181"/>
      <c r="BJ32" s="2182"/>
    </row>
    <row r="33" spans="2:62" ht="20.25" customHeight="1">
      <c r="B33" s="2111">
        <f>B31+1</f>
        <v>9</v>
      </c>
      <c r="C33" s="2118"/>
      <c r="D33" s="2119"/>
      <c r="E33" s="909"/>
      <c r="F33" s="910"/>
      <c r="G33" s="909"/>
      <c r="H33" s="910"/>
      <c r="I33" s="2122"/>
      <c r="J33" s="2123"/>
      <c r="K33" s="2171"/>
      <c r="L33" s="2172"/>
      <c r="M33" s="2172"/>
      <c r="N33" s="2119"/>
      <c r="O33" s="2141"/>
      <c r="P33" s="2142"/>
      <c r="Q33" s="2142"/>
      <c r="R33" s="2142"/>
      <c r="S33" s="2143"/>
      <c r="T33" s="919" t="s">
        <v>1540</v>
      </c>
      <c r="U33" s="920"/>
      <c r="V33" s="921"/>
      <c r="W33" s="922"/>
      <c r="X33" s="923"/>
      <c r="Y33" s="923"/>
      <c r="Z33" s="923"/>
      <c r="AA33" s="923"/>
      <c r="AB33" s="923"/>
      <c r="AC33" s="924"/>
      <c r="AD33" s="922"/>
      <c r="AE33" s="923"/>
      <c r="AF33" s="923"/>
      <c r="AG33" s="923"/>
      <c r="AH33" s="923"/>
      <c r="AI33" s="923"/>
      <c r="AJ33" s="924"/>
      <c r="AK33" s="922"/>
      <c r="AL33" s="923"/>
      <c r="AM33" s="923"/>
      <c r="AN33" s="923"/>
      <c r="AO33" s="923"/>
      <c r="AP33" s="923"/>
      <c r="AQ33" s="924"/>
      <c r="AR33" s="922"/>
      <c r="AS33" s="923"/>
      <c r="AT33" s="923"/>
      <c r="AU33" s="923"/>
      <c r="AV33" s="923"/>
      <c r="AW33" s="923"/>
      <c r="AX33" s="924"/>
      <c r="AY33" s="922"/>
      <c r="AZ33" s="923"/>
      <c r="BA33" s="925"/>
      <c r="BB33" s="2173"/>
      <c r="BC33" s="2174"/>
      <c r="BD33" s="2175"/>
      <c r="BE33" s="2176"/>
      <c r="BF33" s="2177"/>
      <c r="BG33" s="2178"/>
      <c r="BH33" s="2178"/>
      <c r="BI33" s="2178"/>
      <c r="BJ33" s="2179"/>
    </row>
    <row r="34" spans="2:62" ht="20.25" customHeight="1">
      <c r="B34" s="2112"/>
      <c r="C34" s="2120"/>
      <c r="D34" s="2121"/>
      <c r="E34" s="909"/>
      <c r="F34" s="910">
        <f>C33</f>
        <v>0</v>
      </c>
      <c r="G34" s="909"/>
      <c r="H34" s="910">
        <f>I33</f>
        <v>0</v>
      </c>
      <c r="I34" s="2124"/>
      <c r="J34" s="2125"/>
      <c r="K34" s="2136"/>
      <c r="L34" s="2137"/>
      <c r="M34" s="2137"/>
      <c r="N34" s="2121"/>
      <c r="O34" s="2141"/>
      <c r="P34" s="2142"/>
      <c r="Q34" s="2142"/>
      <c r="R34" s="2142"/>
      <c r="S34" s="2143"/>
      <c r="T34" s="926" t="s">
        <v>1543</v>
      </c>
      <c r="U34" s="927"/>
      <c r="V34" s="928"/>
      <c r="W34" s="914" t="str">
        <f>IF(W33="","",VLOOKUP(W33,'シフト記号表（従来型・ユニット型共通）'!$C$6:$L$47,10,FALSE))</f>
        <v/>
      </c>
      <c r="X34" s="915" t="str">
        <f>IF(X33="","",VLOOKUP(X33,'シフト記号表（従来型・ユニット型共通）'!$C$6:$L$47,10,FALSE))</f>
        <v/>
      </c>
      <c r="Y34" s="915" t="str">
        <f>IF(Y33="","",VLOOKUP(Y33,'シフト記号表（従来型・ユニット型共通）'!$C$6:$L$47,10,FALSE))</f>
        <v/>
      </c>
      <c r="Z34" s="915" t="str">
        <f>IF(Z33="","",VLOOKUP(Z33,'シフト記号表（従来型・ユニット型共通）'!$C$6:$L$47,10,FALSE))</f>
        <v/>
      </c>
      <c r="AA34" s="915" t="str">
        <f>IF(AA33="","",VLOOKUP(AA33,'シフト記号表（従来型・ユニット型共通）'!$C$6:$L$47,10,FALSE))</f>
        <v/>
      </c>
      <c r="AB34" s="915" t="str">
        <f>IF(AB33="","",VLOOKUP(AB33,'シフト記号表（従来型・ユニット型共通）'!$C$6:$L$47,10,FALSE))</f>
        <v/>
      </c>
      <c r="AC34" s="916" t="str">
        <f>IF(AC33="","",VLOOKUP(AC33,'シフト記号表（従来型・ユニット型共通）'!$C$6:$L$47,10,FALSE))</f>
        <v/>
      </c>
      <c r="AD34" s="914" t="str">
        <f>IF(AD33="","",VLOOKUP(AD33,'シフト記号表（従来型・ユニット型共通）'!$C$6:$L$47,10,FALSE))</f>
        <v/>
      </c>
      <c r="AE34" s="915" t="str">
        <f>IF(AE33="","",VLOOKUP(AE33,'シフト記号表（従来型・ユニット型共通）'!$C$6:$L$47,10,FALSE))</f>
        <v/>
      </c>
      <c r="AF34" s="915" t="str">
        <f>IF(AF33="","",VLOOKUP(AF33,'シフト記号表（従来型・ユニット型共通）'!$C$6:$L$47,10,FALSE))</f>
        <v/>
      </c>
      <c r="AG34" s="915" t="str">
        <f>IF(AG33="","",VLOOKUP(AG33,'シフト記号表（従来型・ユニット型共通）'!$C$6:$L$47,10,FALSE))</f>
        <v/>
      </c>
      <c r="AH34" s="915" t="str">
        <f>IF(AH33="","",VLOOKUP(AH33,'シフト記号表（従来型・ユニット型共通）'!$C$6:$L$47,10,FALSE))</f>
        <v/>
      </c>
      <c r="AI34" s="915" t="str">
        <f>IF(AI33="","",VLOOKUP(AI33,'シフト記号表（従来型・ユニット型共通）'!$C$6:$L$47,10,FALSE))</f>
        <v/>
      </c>
      <c r="AJ34" s="916" t="str">
        <f>IF(AJ33="","",VLOOKUP(AJ33,'シフト記号表（従来型・ユニット型共通）'!$C$6:$L$47,10,FALSE))</f>
        <v/>
      </c>
      <c r="AK34" s="914" t="str">
        <f>IF(AK33="","",VLOOKUP(AK33,'シフト記号表（従来型・ユニット型共通）'!$C$6:$L$47,10,FALSE))</f>
        <v/>
      </c>
      <c r="AL34" s="915" t="str">
        <f>IF(AL33="","",VLOOKUP(AL33,'シフト記号表（従来型・ユニット型共通）'!$C$6:$L$47,10,FALSE))</f>
        <v/>
      </c>
      <c r="AM34" s="915" t="str">
        <f>IF(AM33="","",VLOOKUP(AM33,'シフト記号表（従来型・ユニット型共通）'!$C$6:$L$47,10,FALSE))</f>
        <v/>
      </c>
      <c r="AN34" s="915" t="str">
        <f>IF(AN33="","",VLOOKUP(AN33,'シフト記号表（従来型・ユニット型共通）'!$C$6:$L$47,10,FALSE))</f>
        <v/>
      </c>
      <c r="AO34" s="915" t="str">
        <f>IF(AO33="","",VLOOKUP(AO33,'シフト記号表（従来型・ユニット型共通）'!$C$6:$L$47,10,FALSE))</f>
        <v/>
      </c>
      <c r="AP34" s="915" t="str">
        <f>IF(AP33="","",VLOOKUP(AP33,'シフト記号表（従来型・ユニット型共通）'!$C$6:$L$47,10,FALSE))</f>
        <v/>
      </c>
      <c r="AQ34" s="916" t="str">
        <f>IF(AQ33="","",VLOOKUP(AQ33,'シフト記号表（従来型・ユニット型共通）'!$C$6:$L$47,10,FALSE))</f>
        <v/>
      </c>
      <c r="AR34" s="914" t="str">
        <f>IF(AR33="","",VLOOKUP(AR33,'シフト記号表（従来型・ユニット型共通）'!$C$6:$L$47,10,FALSE))</f>
        <v/>
      </c>
      <c r="AS34" s="915" t="str">
        <f>IF(AS33="","",VLOOKUP(AS33,'シフト記号表（従来型・ユニット型共通）'!$C$6:$L$47,10,FALSE))</f>
        <v/>
      </c>
      <c r="AT34" s="915" t="str">
        <f>IF(AT33="","",VLOOKUP(AT33,'シフト記号表（従来型・ユニット型共通）'!$C$6:$L$47,10,FALSE))</f>
        <v/>
      </c>
      <c r="AU34" s="915" t="str">
        <f>IF(AU33="","",VLOOKUP(AU33,'シフト記号表（従来型・ユニット型共通）'!$C$6:$L$47,10,FALSE))</f>
        <v/>
      </c>
      <c r="AV34" s="915" t="str">
        <f>IF(AV33="","",VLOOKUP(AV33,'シフト記号表（従来型・ユニット型共通）'!$C$6:$L$47,10,FALSE))</f>
        <v/>
      </c>
      <c r="AW34" s="915" t="str">
        <f>IF(AW33="","",VLOOKUP(AW33,'シフト記号表（従来型・ユニット型共通）'!$C$6:$L$47,10,FALSE))</f>
        <v/>
      </c>
      <c r="AX34" s="916" t="str">
        <f>IF(AX33="","",VLOOKUP(AX33,'シフト記号表（従来型・ユニット型共通）'!$C$6:$L$47,10,FALSE))</f>
        <v/>
      </c>
      <c r="AY34" s="914" t="str">
        <f>IF(AY33="","",VLOOKUP(AY33,'シフト記号表（従来型・ユニット型共通）'!$C$6:$L$47,10,FALSE))</f>
        <v/>
      </c>
      <c r="AZ34" s="915" t="str">
        <f>IF(AZ33="","",VLOOKUP(AZ33,'シフト記号表（従来型・ユニット型共通）'!$C$6:$L$47,10,FALSE))</f>
        <v/>
      </c>
      <c r="BA34" s="915" t="str">
        <f>IF(BA33="","",VLOOKUP(BA33,'シフト記号表（従来型・ユニット型共通）'!$C$6:$L$47,10,FALSE))</f>
        <v/>
      </c>
      <c r="BB34" s="2183">
        <f>IF($BE$3="４週",SUM(W34:AX34),IF($BE$3="暦月",SUM(W34:BA34),""))</f>
        <v>0</v>
      </c>
      <c r="BC34" s="2184"/>
      <c r="BD34" s="2185">
        <f>IF($BE$3="４週",BB34/4,IF($BE$3="暦月",(BB34/($BE$8/7)),""))</f>
        <v>0</v>
      </c>
      <c r="BE34" s="2184"/>
      <c r="BF34" s="2180"/>
      <c r="BG34" s="2181"/>
      <c r="BH34" s="2181"/>
      <c r="BI34" s="2181"/>
      <c r="BJ34" s="2182"/>
    </row>
    <row r="35" spans="2:62" ht="20.25" customHeight="1">
      <c r="B35" s="2111">
        <f>B33+1</f>
        <v>10</v>
      </c>
      <c r="C35" s="2118"/>
      <c r="D35" s="2119"/>
      <c r="E35" s="909"/>
      <c r="F35" s="910"/>
      <c r="G35" s="909"/>
      <c r="H35" s="910"/>
      <c r="I35" s="2122"/>
      <c r="J35" s="2123"/>
      <c r="K35" s="2171"/>
      <c r="L35" s="2172"/>
      <c r="M35" s="2172"/>
      <c r="N35" s="2119"/>
      <c r="O35" s="2141"/>
      <c r="P35" s="2142"/>
      <c r="Q35" s="2142"/>
      <c r="R35" s="2142"/>
      <c r="S35" s="2143"/>
      <c r="T35" s="929" t="s">
        <v>1540</v>
      </c>
      <c r="U35" s="930"/>
      <c r="V35" s="931"/>
      <c r="W35" s="922"/>
      <c r="X35" s="923"/>
      <c r="Y35" s="923"/>
      <c r="Z35" s="923"/>
      <c r="AA35" s="923"/>
      <c r="AB35" s="923"/>
      <c r="AC35" s="924"/>
      <c r="AD35" s="922"/>
      <c r="AE35" s="923"/>
      <c r="AF35" s="923"/>
      <c r="AG35" s="923"/>
      <c r="AH35" s="923"/>
      <c r="AI35" s="923"/>
      <c r="AJ35" s="924"/>
      <c r="AK35" s="922"/>
      <c r="AL35" s="923"/>
      <c r="AM35" s="923"/>
      <c r="AN35" s="923"/>
      <c r="AO35" s="923"/>
      <c r="AP35" s="923"/>
      <c r="AQ35" s="924"/>
      <c r="AR35" s="922"/>
      <c r="AS35" s="923"/>
      <c r="AT35" s="923"/>
      <c r="AU35" s="923"/>
      <c r="AV35" s="923"/>
      <c r="AW35" s="923"/>
      <c r="AX35" s="924"/>
      <c r="AY35" s="922"/>
      <c r="AZ35" s="923"/>
      <c r="BA35" s="925"/>
      <c r="BB35" s="2173"/>
      <c r="BC35" s="2174"/>
      <c r="BD35" s="2175"/>
      <c r="BE35" s="2176"/>
      <c r="BF35" s="2177"/>
      <c r="BG35" s="2178"/>
      <c r="BH35" s="2178"/>
      <c r="BI35" s="2178"/>
      <c r="BJ35" s="2179"/>
    </row>
    <row r="36" spans="2:62" ht="20.25" customHeight="1">
      <c r="B36" s="2112"/>
      <c r="C36" s="2120"/>
      <c r="D36" s="2121"/>
      <c r="E36" s="909"/>
      <c r="F36" s="910">
        <f>C35</f>
        <v>0</v>
      </c>
      <c r="G36" s="909"/>
      <c r="H36" s="910">
        <f>I35</f>
        <v>0</v>
      </c>
      <c r="I36" s="2124"/>
      <c r="J36" s="2125"/>
      <c r="K36" s="2136"/>
      <c r="L36" s="2137"/>
      <c r="M36" s="2137"/>
      <c r="N36" s="2121"/>
      <c r="O36" s="2141"/>
      <c r="P36" s="2142"/>
      <c r="Q36" s="2142"/>
      <c r="R36" s="2142"/>
      <c r="S36" s="2143"/>
      <c r="T36" s="926" t="s">
        <v>1543</v>
      </c>
      <c r="U36" s="927"/>
      <c r="V36" s="928"/>
      <c r="W36" s="914" t="str">
        <f>IF(W35="","",VLOOKUP(W35,'シフト記号表（従来型・ユニット型共通）'!$C$6:$L$47,10,FALSE))</f>
        <v/>
      </c>
      <c r="X36" s="915" t="str">
        <f>IF(X35="","",VLOOKUP(X35,'シフト記号表（従来型・ユニット型共通）'!$C$6:$L$47,10,FALSE))</f>
        <v/>
      </c>
      <c r="Y36" s="915" t="str">
        <f>IF(Y35="","",VLOOKUP(Y35,'シフト記号表（従来型・ユニット型共通）'!$C$6:$L$47,10,FALSE))</f>
        <v/>
      </c>
      <c r="Z36" s="915" t="str">
        <f>IF(Z35="","",VLOOKUP(Z35,'シフト記号表（従来型・ユニット型共通）'!$C$6:$L$47,10,FALSE))</f>
        <v/>
      </c>
      <c r="AA36" s="915" t="str">
        <f>IF(AA35="","",VLOOKUP(AA35,'シフト記号表（従来型・ユニット型共通）'!$C$6:$L$47,10,FALSE))</f>
        <v/>
      </c>
      <c r="AB36" s="915" t="str">
        <f>IF(AB35="","",VLOOKUP(AB35,'シフト記号表（従来型・ユニット型共通）'!$C$6:$L$47,10,FALSE))</f>
        <v/>
      </c>
      <c r="AC36" s="916" t="str">
        <f>IF(AC35="","",VLOOKUP(AC35,'シフト記号表（従来型・ユニット型共通）'!$C$6:$L$47,10,FALSE))</f>
        <v/>
      </c>
      <c r="AD36" s="914" t="str">
        <f>IF(AD35="","",VLOOKUP(AD35,'シフト記号表（従来型・ユニット型共通）'!$C$6:$L$47,10,FALSE))</f>
        <v/>
      </c>
      <c r="AE36" s="915" t="str">
        <f>IF(AE35="","",VLOOKUP(AE35,'シフト記号表（従来型・ユニット型共通）'!$C$6:$L$47,10,FALSE))</f>
        <v/>
      </c>
      <c r="AF36" s="915" t="str">
        <f>IF(AF35="","",VLOOKUP(AF35,'シフト記号表（従来型・ユニット型共通）'!$C$6:$L$47,10,FALSE))</f>
        <v/>
      </c>
      <c r="AG36" s="915" t="str">
        <f>IF(AG35="","",VLOOKUP(AG35,'シフト記号表（従来型・ユニット型共通）'!$C$6:$L$47,10,FALSE))</f>
        <v/>
      </c>
      <c r="AH36" s="915" t="str">
        <f>IF(AH35="","",VLOOKUP(AH35,'シフト記号表（従来型・ユニット型共通）'!$C$6:$L$47,10,FALSE))</f>
        <v/>
      </c>
      <c r="AI36" s="915" t="str">
        <f>IF(AI35="","",VLOOKUP(AI35,'シフト記号表（従来型・ユニット型共通）'!$C$6:$L$47,10,FALSE))</f>
        <v/>
      </c>
      <c r="AJ36" s="916" t="str">
        <f>IF(AJ35="","",VLOOKUP(AJ35,'シフト記号表（従来型・ユニット型共通）'!$C$6:$L$47,10,FALSE))</f>
        <v/>
      </c>
      <c r="AK36" s="914" t="str">
        <f>IF(AK35="","",VLOOKUP(AK35,'シフト記号表（従来型・ユニット型共通）'!$C$6:$L$47,10,FALSE))</f>
        <v/>
      </c>
      <c r="AL36" s="915" t="str">
        <f>IF(AL35="","",VLOOKUP(AL35,'シフト記号表（従来型・ユニット型共通）'!$C$6:$L$47,10,FALSE))</f>
        <v/>
      </c>
      <c r="AM36" s="915" t="str">
        <f>IF(AM35="","",VLOOKUP(AM35,'シフト記号表（従来型・ユニット型共通）'!$C$6:$L$47,10,FALSE))</f>
        <v/>
      </c>
      <c r="AN36" s="915" t="str">
        <f>IF(AN35="","",VLOOKUP(AN35,'シフト記号表（従来型・ユニット型共通）'!$C$6:$L$47,10,FALSE))</f>
        <v/>
      </c>
      <c r="AO36" s="915" t="str">
        <f>IF(AO35="","",VLOOKUP(AO35,'シフト記号表（従来型・ユニット型共通）'!$C$6:$L$47,10,FALSE))</f>
        <v/>
      </c>
      <c r="AP36" s="915" t="str">
        <f>IF(AP35="","",VLOOKUP(AP35,'シフト記号表（従来型・ユニット型共通）'!$C$6:$L$47,10,FALSE))</f>
        <v/>
      </c>
      <c r="AQ36" s="916" t="str">
        <f>IF(AQ35="","",VLOOKUP(AQ35,'シフト記号表（従来型・ユニット型共通）'!$C$6:$L$47,10,FALSE))</f>
        <v/>
      </c>
      <c r="AR36" s="914" t="str">
        <f>IF(AR35="","",VLOOKUP(AR35,'シフト記号表（従来型・ユニット型共通）'!$C$6:$L$47,10,FALSE))</f>
        <v/>
      </c>
      <c r="AS36" s="915" t="str">
        <f>IF(AS35="","",VLOOKUP(AS35,'シフト記号表（従来型・ユニット型共通）'!$C$6:$L$47,10,FALSE))</f>
        <v/>
      </c>
      <c r="AT36" s="915" t="str">
        <f>IF(AT35="","",VLOOKUP(AT35,'シフト記号表（従来型・ユニット型共通）'!$C$6:$L$47,10,FALSE))</f>
        <v/>
      </c>
      <c r="AU36" s="915" t="str">
        <f>IF(AU35="","",VLOOKUP(AU35,'シフト記号表（従来型・ユニット型共通）'!$C$6:$L$47,10,FALSE))</f>
        <v/>
      </c>
      <c r="AV36" s="915" t="str">
        <f>IF(AV35="","",VLOOKUP(AV35,'シフト記号表（従来型・ユニット型共通）'!$C$6:$L$47,10,FALSE))</f>
        <v/>
      </c>
      <c r="AW36" s="915" t="str">
        <f>IF(AW35="","",VLOOKUP(AW35,'シフト記号表（従来型・ユニット型共通）'!$C$6:$L$47,10,FALSE))</f>
        <v/>
      </c>
      <c r="AX36" s="916" t="str">
        <f>IF(AX35="","",VLOOKUP(AX35,'シフト記号表（従来型・ユニット型共通）'!$C$6:$L$47,10,FALSE))</f>
        <v/>
      </c>
      <c r="AY36" s="914" t="str">
        <f>IF(AY35="","",VLOOKUP(AY35,'シフト記号表（従来型・ユニット型共通）'!$C$6:$L$47,10,FALSE))</f>
        <v/>
      </c>
      <c r="AZ36" s="915" t="str">
        <f>IF(AZ35="","",VLOOKUP(AZ35,'シフト記号表（従来型・ユニット型共通）'!$C$6:$L$47,10,FALSE))</f>
        <v/>
      </c>
      <c r="BA36" s="915" t="str">
        <f>IF(BA35="","",VLOOKUP(BA35,'シフト記号表（従来型・ユニット型共通）'!$C$6:$L$47,10,FALSE))</f>
        <v/>
      </c>
      <c r="BB36" s="2183">
        <f>IF($BE$3="４週",SUM(W36:AX36),IF($BE$3="暦月",SUM(W36:BA36),""))</f>
        <v>0</v>
      </c>
      <c r="BC36" s="2184"/>
      <c r="BD36" s="2185">
        <f>IF($BE$3="４週",BB36/4,IF($BE$3="暦月",(BB36/($BE$8/7)),""))</f>
        <v>0</v>
      </c>
      <c r="BE36" s="2184"/>
      <c r="BF36" s="2180"/>
      <c r="BG36" s="2181"/>
      <c r="BH36" s="2181"/>
      <c r="BI36" s="2181"/>
      <c r="BJ36" s="2182"/>
    </row>
    <row r="37" spans="2:62" ht="20.25" customHeight="1">
      <c r="B37" s="2111">
        <f>B35+1</f>
        <v>11</v>
      </c>
      <c r="C37" s="2118"/>
      <c r="D37" s="2119"/>
      <c r="E37" s="909"/>
      <c r="F37" s="910"/>
      <c r="G37" s="909"/>
      <c r="H37" s="910"/>
      <c r="I37" s="2122"/>
      <c r="J37" s="2123"/>
      <c r="K37" s="2171"/>
      <c r="L37" s="2172"/>
      <c r="M37" s="2172"/>
      <c r="N37" s="2119"/>
      <c r="O37" s="2141"/>
      <c r="P37" s="2142"/>
      <c r="Q37" s="2142"/>
      <c r="R37" s="2142"/>
      <c r="S37" s="2143"/>
      <c r="T37" s="929" t="s">
        <v>1540</v>
      </c>
      <c r="U37" s="930"/>
      <c r="V37" s="931"/>
      <c r="W37" s="922"/>
      <c r="X37" s="923"/>
      <c r="Y37" s="923"/>
      <c r="Z37" s="923"/>
      <c r="AA37" s="923"/>
      <c r="AB37" s="923"/>
      <c r="AC37" s="924"/>
      <c r="AD37" s="922"/>
      <c r="AE37" s="923"/>
      <c r="AF37" s="923"/>
      <c r="AG37" s="923"/>
      <c r="AH37" s="923"/>
      <c r="AI37" s="923"/>
      <c r="AJ37" s="924"/>
      <c r="AK37" s="922"/>
      <c r="AL37" s="923"/>
      <c r="AM37" s="923"/>
      <c r="AN37" s="923"/>
      <c r="AO37" s="923"/>
      <c r="AP37" s="923"/>
      <c r="AQ37" s="924"/>
      <c r="AR37" s="922"/>
      <c r="AS37" s="923"/>
      <c r="AT37" s="923"/>
      <c r="AU37" s="923"/>
      <c r="AV37" s="923"/>
      <c r="AW37" s="923"/>
      <c r="AX37" s="924"/>
      <c r="AY37" s="922"/>
      <c r="AZ37" s="923"/>
      <c r="BA37" s="925"/>
      <c r="BB37" s="2173"/>
      <c r="BC37" s="2174"/>
      <c r="BD37" s="2175"/>
      <c r="BE37" s="2176"/>
      <c r="BF37" s="2177"/>
      <c r="BG37" s="2178"/>
      <c r="BH37" s="2178"/>
      <c r="BI37" s="2178"/>
      <c r="BJ37" s="2179"/>
    </row>
    <row r="38" spans="2:62" ht="20.25" customHeight="1">
      <c r="B38" s="2112"/>
      <c r="C38" s="2120"/>
      <c r="D38" s="2121"/>
      <c r="E38" s="909"/>
      <c r="F38" s="910">
        <f>C37</f>
        <v>0</v>
      </c>
      <c r="G38" s="909"/>
      <c r="H38" s="910">
        <f>I37</f>
        <v>0</v>
      </c>
      <c r="I38" s="2124"/>
      <c r="J38" s="2125"/>
      <c r="K38" s="2136"/>
      <c r="L38" s="2137"/>
      <c r="M38" s="2137"/>
      <c r="N38" s="2121"/>
      <c r="O38" s="2141"/>
      <c r="P38" s="2142"/>
      <c r="Q38" s="2142"/>
      <c r="R38" s="2142"/>
      <c r="S38" s="2143"/>
      <c r="T38" s="926" t="s">
        <v>1543</v>
      </c>
      <c r="U38" s="927"/>
      <c r="V38" s="928"/>
      <c r="W38" s="914" t="str">
        <f>IF(W37="","",VLOOKUP(W37,'シフト記号表（従来型・ユニット型共通）'!$C$6:$L$47,10,FALSE))</f>
        <v/>
      </c>
      <c r="X38" s="915" t="str">
        <f>IF(X37="","",VLOOKUP(X37,'シフト記号表（従来型・ユニット型共通）'!$C$6:$L$47,10,FALSE))</f>
        <v/>
      </c>
      <c r="Y38" s="915" t="str">
        <f>IF(Y37="","",VLOOKUP(Y37,'シフト記号表（従来型・ユニット型共通）'!$C$6:$L$47,10,FALSE))</f>
        <v/>
      </c>
      <c r="Z38" s="915" t="str">
        <f>IF(Z37="","",VLOOKUP(Z37,'シフト記号表（従来型・ユニット型共通）'!$C$6:$L$47,10,FALSE))</f>
        <v/>
      </c>
      <c r="AA38" s="915" t="str">
        <f>IF(AA37="","",VLOOKUP(AA37,'シフト記号表（従来型・ユニット型共通）'!$C$6:$L$47,10,FALSE))</f>
        <v/>
      </c>
      <c r="AB38" s="915" t="str">
        <f>IF(AB37="","",VLOOKUP(AB37,'シフト記号表（従来型・ユニット型共通）'!$C$6:$L$47,10,FALSE))</f>
        <v/>
      </c>
      <c r="AC38" s="916" t="str">
        <f>IF(AC37="","",VLOOKUP(AC37,'シフト記号表（従来型・ユニット型共通）'!$C$6:$L$47,10,FALSE))</f>
        <v/>
      </c>
      <c r="AD38" s="914" t="str">
        <f>IF(AD37="","",VLOOKUP(AD37,'シフト記号表（従来型・ユニット型共通）'!$C$6:$L$47,10,FALSE))</f>
        <v/>
      </c>
      <c r="AE38" s="915" t="str">
        <f>IF(AE37="","",VLOOKUP(AE37,'シフト記号表（従来型・ユニット型共通）'!$C$6:$L$47,10,FALSE))</f>
        <v/>
      </c>
      <c r="AF38" s="915" t="str">
        <f>IF(AF37="","",VLOOKUP(AF37,'シフト記号表（従来型・ユニット型共通）'!$C$6:$L$47,10,FALSE))</f>
        <v/>
      </c>
      <c r="AG38" s="915" t="str">
        <f>IF(AG37="","",VLOOKUP(AG37,'シフト記号表（従来型・ユニット型共通）'!$C$6:$L$47,10,FALSE))</f>
        <v/>
      </c>
      <c r="AH38" s="915" t="str">
        <f>IF(AH37="","",VLOOKUP(AH37,'シフト記号表（従来型・ユニット型共通）'!$C$6:$L$47,10,FALSE))</f>
        <v/>
      </c>
      <c r="AI38" s="915" t="str">
        <f>IF(AI37="","",VLOOKUP(AI37,'シフト記号表（従来型・ユニット型共通）'!$C$6:$L$47,10,FALSE))</f>
        <v/>
      </c>
      <c r="AJ38" s="916" t="str">
        <f>IF(AJ37="","",VLOOKUP(AJ37,'シフト記号表（従来型・ユニット型共通）'!$C$6:$L$47,10,FALSE))</f>
        <v/>
      </c>
      <c r="AK38" s="914" t="str">
        <f>IF(AK37="","",VLOOKUP(AK37,'シフト記号表（従来型・ユニット型共通）'!$C$6:$L$47,10,FALSE))</f>
        <v/>
      </c>
      <c r="AL38" s="915" t="str">
        <f>IF(AL37="","",VLOOKUP(AL37,'シフト記号表（従来型・ユニット型共通）'!$C$6:$L$47,10,FALSE))</f>
        <v/>
      </c>
      <c r="AM38" s="915" t="str">
        <f>IF(AM37="","",VLOOKUP(AM37,'シフト記号表（従来型・ユニット型共通）'!$C$6:$L$47,10,FALSE))</f>
        <v/>
      </c>
      <c r="AN38" s="915" t="str">
        <f>IF(AN37="","",VLOOKUP(AN37,'シフト記号表（従来型・ユニット型共通）'!$C$6:$L$47,10,FALSE))</f>
        <v/>
      </c>
      <c r="AO38" s="915" t="str">
        <f>IF(AO37="","",VLOOKUP(AO37,'シフト記号表（従来型・ユニット型共通）'!$C$6:$L$47,10,FALSE))</f>
        <v/>
      </c>
      <c r="AP38" s="915" t="str">
        <f>IF(AP37="","",VLOOKUP(AP37,'シフト記号表（従来型・ユニット型共通）'!$C$6:$L$47,10,FALSE))</f>
        <v/>
      </c>
      <c r="AQ38" s="916" t="str">
        <f>IF(AQ37="","",VLOOKUP(AQ37,'シフト記号表（従来型・ユニット型共通）'!$C$6:$L$47,10,FALSE))</f>
        <v/>
      </c>
      <c r="AR38" s="914" t="str">
        <f>IF(AR37="","",VLOOKUP(AR37,'シフト記号表（従来型・ユニット型共通）'!$C$6:$L$47,10,FALSE))</f>
        <v/>
      </c>
      <c r="AS38" s="915" t="str">
        <f>IF(AS37="","",VLOOKUP(AS37,'シフト記号表（従来型・ユニット型共通）'!$C$6:$L$47,10,FALSE))</f>
        <v/>
      </c>
      <c r="AT38" s="915" t="str">
        <f>IF(AT37="","",VLOOKUP(AT37,'シフト記号表（従来型・ユニット型共通）'!$C$6:$L$47,10,FALSE))</f>
        <v/>
      </c>
      <c r="AU38" s="915" t="str">
        <f>IF(AU37="","",VLOOKUP(AU37,'シフト記号表（従来型・ユニット型共通）'!$C$6:$L$47,10,FALSE))</f>
        <v/>
      </c>
      <c r="AV38" s="915" t="str">
        <f>IF(AV37="","",VLOOKUP(AV37,'シフト記号表（従来型・ユニット型共通）'!$C$6:$L$47,10,FALSE))</f>
        <v/>
      </c>
      <c r="AW38" s="915" t="str">
        <f>IF(AW37="","",VLOOKUP(AW37,'シフト記号表（従来型・ユニット型共通）'!$C$6:$L$47,10,FALSE))</f>
        <v/>
      </c>
      <c r="AX38" s="916" t="str">
        <f>IF(AX37="","",VLOOKUP(AX37,'シフト記号表（従来型・ユニット型共通）'!$C$6:$L$47,10,FALSE))</f>
        <v/>
      </c>
      <c r="AY38" s="914" t="str">
        <f>IF(AY37="","",VLOOKUP(AY37,'シフト記号表（従来型・ユニット型共通）'!$C$6:$L$47,10,FALSE))</f>
        <v/>
      </c>
      <c r="AZ38" s="915" t="str">
        <f>IF(AZ37="","",VLOOKUP(AZ37,'シフト記号表（従来型・ユニット型共通）'!$C$6:$L$47,10,FALSE))</f>
        <v/>
      </c>
      <c r="BA38" s="915" t="str">
        <f>IF(BA37="","",VLOOKUP(BA37,'シフト記号表（従来型・ユニット型共通）'!$C$6:$L$47,10,FALSE))</f>
        <v/>
      </c>
      <c r="BB38" s="2183">
        <f>IF($BE$3="４週",SUM(W38:AX38),IF($BE$3="暦月",SUM(W38:BA38),""))</f>
        <v>0</v>
      </c>
      <c r="BC38" s="2184"/>
      <c r="BD38" s="2185">
        <f>IF($BE$3="４週",BB38/4,IF($BE$3="暦月",(BB38/($BE$8/7)),""))</f>
        <v>0</v>
      </c>
      <c r="BE38" s="2184"/>
      <c r="BF38" s="2180"/>
      <c r="BG38" s="2181"/>
      <c r="BH38" s="2181"/>
      <c r="BI38" s="2181"/>
      <c r="BJ38" s="2182"/>
    </row>
    <row r="39" spans="2:62" ht="20.25" customHeight="1">
      <c r="B39" s="2111">
        <f>B37+1</f>
        <v>12</v>
      </c>
      <c r="C39" s="2118"/>
      <c r="D39" s="2119"/>
      <c r="E39" s="909"/>
      <c r="F39" s="910"/>
      <c r="G39" s="909"/>
      <c r="H39" s="910"/>
      <c r="I39" s="2122"/>
      <c r="J39" s="2123"/>
      <c r="K39" s="2171"/>
      <c r="L39" s="2172"/>
      <c r="M39" s="2172"/>
      <c r="N39" s="2119"/>
      <c r="O39" s="2141"/>
      <c r="P39" s="2142"/>
      <c r="Q39" s="2142"/>
      <c r="R39" s="2142"/>
      <c r="S39" s="2143"/>
      <c r="T39" s="929" t="s">
        <v>1540</v>
      </c>
      <c r="U39" s="930"/>
      <c r="V39" s="931"/>
      <c r="W39" s="922"/>
      <c r="X39" s="923"/>
      <c r="Y39" s="923"/>
      <c r="Z39" s="923"/>
      <c r="AA39" s="923"/>
      <c r="AB39" s="923"/>
      <c r="AC39" s="924"/>
      <c r="AD39" s="922"/>
      <c r="AE39" s="923"/>
      <c r="AF39" s="923"/>
      <c r="AG39" s="923"/>
      <c r="AH39" s="923"/>
      <c r="AI39" s="923"/>
      <c r="AJ39" s="924"/>
      <c r="AK39" s="922"/>
      <c r="AL39" s="923"/>
      <c r="AM39" s="923"/>
      <c r="AN39" s="923"/>
      <c r="AO39" s="923"/>
      <c r="AP39" s="923"/>
      <c r="AQ39" s="924"/>
      <c r="AR39" s="922"/>
      <c r="AS39" s="923"/>
      <c r="AT39" s="923"/>
      <c r="AU39" s="923"/>
      <c r="AV39" s="923"/>
      <c r="AW39" s="923"/>
      <c r="AX39" s="924"/>
      <c r="AY39" s="922"/>
      <c r="AZ39" s="923"/>
      <c r="BA39" s="925"/>
      <c r="BB39" s="2173"/>
      <c r="BC39" s="2174"/>
      <c r="BD39" s="2175"/>
      <c r="BE39" s="2176"/>
      <c r="BF39" s="2177"/>
      <c r="BG39" s="2178"/>
      <c r="BH39" s="2178"/>
      <c r="BI39" s="2178"/>
      <c r="BJ39" s="2179"/>
    </row>
    <row r="40" spans="2:62" ht="20.25" customHeight="1">
      <c r="B40" s="2112"/>
      <c r="C40" s="2120"/>
      <c r="D40" s="2121"/>
      <c r="E40" s="909"/>
      <c r="F40" s="910">
        <f>C39</f>
        <v>0</v>
      </c>
      <c r="G40" s="909"/>
      <c r="H40" s="910">
        <f>I39</f>
        <v>0</v>
      </c>
      <c r="I40" s="2124"/>
      <c r="J40" s="2125"/>
      <c r="K40" s="2136"/>
      <c r="L40" s="2137"/>
      <c r="M40" s="2137"/>
      <c r="N40" s="2121"/>
      <c r="O40" s="2141"/>
      <c r="P40" s="2142"/>
      <c r="Q40" s="2142"/>
      <c r="R40" s="2142"/>
      <c r="S40" s="2143"/>
      <c r="T40" s="926" t="s">
        <v>1543</v>
      </c>
      <c r="U40" s="927"/>
      <c r="V40" s="928"/>
      <c r="W40" s="914" t="str">
        <f>IF(W39="","",VLOOKUP(W39,'シフト記号表（従来型・ユニット型共通）'!$C$6:$L$47,10,FALSE))</f>
        <v/>
      </c>
      <c r="X40" s="915" t="str">
        <f>IF(X39="","",VLOOKUP(X39,'シフト記号表（従来型・ユニット型共通）'!$C$6:$L$47,10,FALSE))</f>
        <v/>
      </c>
      <c r="Y40" s="915" t="str">
        <f>IF(Y39="","",VLOOKUP(Y39,'シフト記号表（従来型・ユニット型共通）'!$C$6:$L$47,10,FALSE))</f>
        <v/>
      </c>
      <c r="Z40" s="915" t="str">
        <f>IF(Z39="","",VLOOKUP(Z39,'シフト記号表（従来型・ユニット型共通）'!$C$6:$L$47,10,FALSE))</f>
        <v/>
      </c>
      <c r="AA40" s="915" t="str">
        <f>IF(AA39="","",VLOOKUP(AA39,'シフト記号表（従来型・ユニット型共通）'!$C$6:$L$47,10,FALSE))</f>
        <v/>
      </c>
      <c r="AB40" s="915" t="str">
        <f>IF(AB39="","",VLOOKUP(AB39,'シフト記号表（従来型・ユニット型共通）'!$C$6:$L$47,10,FALSE))</f>
        <v/>
      </c>
      <c r="AC40" s="916" t="str">
        <f>IF(AC39="","",VLOOKUP(AC39,'シフト記号表（従来型・ユニット型共通）'!$C$6:$L$47,10,FALSE))</f>
        <v/>
      </c>
      <c r="AD40" s="914" t="str">
        <f>IF(AD39="","",VLOOKUP(AD39,'シフト記号表（従来型・ユニット型共通）'!$C$6:$L$47,10,FALSE))</f>
        <v/>
      </c>
      <c r="AE40" s="915" t="str">
        <f>IF(AE39="","",VLOOKUP(AE39,'シフト記号表（従来型・ユニット型共通）'!$C$6:$L$47,10,FALSE))</f>
        <v/>
      </c>
      <c r="AF40" s="915" t="str">
        <f>IF(AF39="","",VLOOKUP(AF39,'シフト記号表（従来型・ユニット型共通）'!$C$6:$L$47,10,FALSE))</f>
        <v/>
      </c>
      <c r="AG40" s="915" t="str">
        <f>IF(AG39="","",VLOOKUP(AG39,'シフト記号表（従来型・ユニット型共通）'!$C$6:$L$47,10,FALSE))</f>
        <v/>
      </c>
      <c r="AH40" s="915" t="str">
        <f>IF(AH39="","",VLOOKUP(AH39,'シフト記号表（従来型・ユニット型共通）'!$C$6:$L$47,10,FALSE))</f>
        <v/>
      </c>
      <c r="AI40" s="915" t="str">
        <f>IF(AI39="","",VLOOKUP(AI39,'シフト記号表（従来型・ユニット型共通）'!$C$6:$L$47,10,FALSE))</f>
        <v/>
      </c>
      <c r="AJ40" s="916" t="str">
        <f>IF(AJ39="","",VLOOKUP(AJ39,'シフト記号表（従来型・ユニット型共通）'!$C$6:$L$47,10,FALSE))</f>
        <v/>
      </c>
      <c r="AK40" s="914" t="str">
        <f>IF(AK39="","",VLOOKUP(AK39,'シフト記号表（従来型・ユニット型共通）'!$C$6:$L$47,10,FALSE))</f>
        <v/>
      </c>
      <c r="AL40" s="915" t="str">
        <f>IF(AL39="","",VLOOKUP(AL39,'シフト記号表（従来型・ユニット型共通）'!$C$6:$L$47,10,FALSE))</f>
        <v/>
      </c>
      <c r="AM40" s="915" t="str">
        <f>IF(AM39="","",VLOOKUP(AM39,'シフト記号表（従来型・ユニット型共通）'!$C$6:$L$47,10,FALSE))</f>
        <v/>
      </c>
      <c r="AN40" s="915" t="str">
        <f>IF(AN39="","",VLOOKUP(AN39,'シフト記号表（従来型・ユニット型共通）'!$C$6:$L$47,10,FALSE))</f>
        <v/>
      </c>
      <c r="AO40" s="915" t="str">
        <f>IF(AO39="","",VLOOKUP(AO39,'シフト記号表（従来型・ユニット型共通）'!$C$6:$L$47,10,FALSE))</f>
        <v/>
      </c>
      <c r="AP40" s="915" t="str">
        <f>IF(AP39="","",VLOOKUP(AP39,'シフト記号表（従来型・ユニット型共通）'!$C$6:$L$47,10,FALSE))</f>
        <v/>
      </c>
      <c r="AQ40" s="916" t="str">
        <f>IF(AQ39="","",VLOOKUP(AQ39,'シフト記号表（従来型・ユニット型共通）'!$C$6:$L$47,10,FALSE))</f>
        <v/>
      </c>
      <c r="AR40" s="914" t="str">
        <f>IF(AR39="","",VLOOKUP(AR39,'シフト記号表（従来型・ユニット型共通）'!$C$6:$L$47,10,FALSE))</f>
        <v/>
      </c>
      <c r="AS40" s="915" t="str">
        <f>IF(AS39="","",VLOOKUP(AS39,'シフト記号表（従来型・ユニット型共通）'!$C$6:$L$47,10,FALSE))</f>
        <v/>
      </c>
      <c r="AT40" s="915" t="str">
        <f>IF(AT39="","",VLOOKUP(AT39,'シフト記号表（従来型・ユニット型共通）'!$C$6:$L$47,10,FALSE))</f>
        <v/>
      </c>
      <c r="AU40" s="915" t="str">
        <f>IF(AU39="","",VLOOKUP(AU39,'シフト記号表（従来型・ユニット型共通）'!$C$6:$L$47,10,FALSE))</f>
        <v/>
      </c>
      <c r="AV40" s="915" t="str">
        <f>IF(AV39="","",VLOOKUP(AV39,'シフト記号表（従来型・ユニット型共通）'!$C$6:$L$47,10,FALSE))</f>
        <v/>
      </c>
      <c r="AW40" s="915" t="str">
        <f>IF(AW39="","",VLOOKUP(AW39,'シフト記号表（従来型・ユニット型共通）'!$C$6:$L$47,10,FALSE))</f>
        <v/>
      </c>
      <c r="AX40" s="916" t="str">
        <f>IF(AX39="","",VLOOKUP(AX39,'シフト記号表（従来型・ユニット型共通）'!$C$6:$L$47,10,FALSE))</f>
        <v/>
      </c>
      <c r="AY40" s="914" t="str">
        <f>IF(AY39="","",VLOOKUP(AY39,'シフト記号表（従来型・ユニット型共通）'!$C$6:$L$47,10,FALSE))</f>
        <v/>
      </c>
      <c r="AZ40" s="915" t="str">
        <f>IF(AZ39="","",VLOOKUP(AZ39,'シフト記号表（従来型・ユニット型共通）'!$C$6:$L$47,10,FALSE))</f>
        <v/>
      </c>
      <c r="BA40" s="915" t="str">
        <f>IF(BA39="","",VLOOKUP(BA39,'シフト記号表（従来型・ユニット型共通）'!$C$6:$L$47,10,FALSE))</f>
        <v/>
      </c>
      <c r="BB40" s="2183">
        <f>IF($BE$3="４週",SUM(W40:AX40),IF($BE$3="暦月",SUM(W40:BA40),""))</f>
        <v>0</v>
      </c>
      <c r="BC40" s="2184"/>
      <c r="BD40" s="2185">
        <f>IF($BE$3="４週",BB40/4,IF($BE$3="暦月",(BB40/($BE$8/7)),""))</f>
        <v>0</v>
      </c>
      <c r="BE40" s="2184"/>
      <c r="BF40" s="2180"/>
      <c r="BG40" s="2181"/>
      <c r="BH40" s="2181"/>
      <c r="BI40" s="2181"/>
      <c r="BJ40" s="2182"/>
    </row>
    <row r="41" spans="2:62" ht="20.25" customHeight="1">
      <c r="B41" s="2111">
        <f>B39+1</f>
        <v>13</v>
      </c>
      <c r="C41" s="2118"/>
      <c r="D41" s="2119"/>
      <c r="E41" s="909"/>
      <c r="F41" s="910"/>
      <c r="G41" s="909"/>
      <c r="H41" s="910"/>
      <c r="I41" s="2122"/>
      <c r="J41" s="2123"/>
      <c r="K41" s="2171"/>
      <c r="L41" s="2172"/>
      <c r="M41" s="2172"/>
      <c r="N41" s="2119"/>
      <c r="O41" s="2141"/>
      <c r="P41" s="2142"/>
      <c r="Q41" s="2142"/>
      <c r="R41" s="2142"/>
      <c r="S41" s="2143"/>
      <c r="T41" s="929" t="s">
        <v>1540</v>
      </c>
      <c r="U41" s="930"/>
      <c r="V41" s="931"/>
      <c r="W41" s="922"/>
      <c r="X41" s="923"/>
      <c r="Y41" s="923"/>
      <c r="Z41" s="923"/>
      <c r="AA41" s="923"/>
      <c r="AB41" s="923"/>
      <c r="AC41" s="924"/>
      <c r="AD41" s="922"/>
      <c r="AE41" s="923"/>
      <c r="AF41" s="923"/>
      <c r="AG41" s="923"/>
      <c r="AH41" s="923"/>
      <c r="AI41" s="923"/>
      <c r="AJ41" s="924"/>
      <c r="AK41" s="922"/>
      <c r="AL41" s="923"/>
      <c r="AM41" s="923"/>
      <c r="AN41" s="923"/>
      <c r="AO41" s="923"/>
      <c r="AP41" s="923"/>
      <c r="AQ41" s="924"/>
      <c r="AR41" s="922"/>
      <c r="AS41" s="923"/>
      <c r="AT41" s="923"/>
      <c r="AU41" s="923"/>
      <c r="AV41" s="923"/>
      <c r="AW41" s="923"/>
      <c r="AX41" s="924"/>
      <c r="AY41" s="922"/>
      <c r="AZ41" s="923"/>
      <c r="BA41" s="925"/>
      <c r="BB41" s="2173"/>
      <c r="BC41" s="2174"/>
      <c r="BD41" s="2175"/>
      <c r="BE41" s="2176"/>
      <c r="BF41" s="2177"/>
      <c r="BG41" s="2178"/>
      <c r="BH41" s="2178"/>
      <c r="BI41" s="2178"/>
      <c r="BJ41" s="2179"/>
    </row>
    <row r="42" spans="2:62" ht="20.25" customHeight="1">
      <c r="B42" s="2112"/>
      <c r="C42" s="2120"/>
      <c r="D42" s="2121"/>
      <c r="E42" s="909"/>
      <c r="F42" s="910">
        <f>C41</f>
        <v>0</v>
      </c>
      <c r="G42" s="909"/>
      <c r="H42" s="910">
        <f>I41</f>
        <v>0</v>
      </c>
      <c r="I42" s="2124"/>
      <c r="J42" s="2125"/>
      <c r="K42" s="2136"/>
      <c r="L42" s="2137"/>
      <c r="M42" s="2137"/>
      <c r="N42" s="2121"/>
      <c r="O42" s="2141"/>
      <c r="P42" s="2142"/>
      <c r="Q42" s="2142"/>
      <c r="R42" s="2142"/>
      <c r="S42" s="2143"/>
      <c r="T42" s="926" t="s">
        <v>1543</v>
      </c>
      <c r="U42" s="927"/>
      <c r="V42" s="928"/>
      <c r="W42" s="914" t="str">
        <f>IF(W41="","",VLOOKUP(W41,'シフト記号表（従来型・ユニット型共通）'!$C$6:$L$47,10,FALSE))</f>
        <v/>
      </c>
      <c r="X42" s="915" t="str">
        <f>IF(X41="","",VLOOKUP(X41,'シフト記号表（従来型・ユニット型共通）'!$C$6:$L$47,10,FALSE))</f>
        <v/>
      </c>
      <c r="Y42" s="915" t="str">
        <f>IF(Y41="","",VLOOKUP(Y41,'シフト記号表（従来型・ユニット型共通）'!$C$6:$L$47,10,FALSE))</f>
        <v/>
      </c>
      <c r="Z42" s="915" t="str">
        <f>IF(Z41="","",VLOOKUP(Z41,'シフト記号表（従来型・ユニット型共通）'!$C$6:$L$47,10,FALSE))</f>
        <v/>
      </c>
      <c r="AA42" s="915" t="str">
        <f>IF(AA41="","",VLOOKUP(AA41,'シフト記号表（従来型・ユニット型共通）'!$C$6:$L$47,10,FALSE))</f>
        <v/>
      </c>
      <c r="AB42" s="915" t="str">
        <f>IF(AB41="","",VLOOKUP(AB41,'シフト記号表（従来型・ユニット型共通）'!$C$6:$L$47,10,FALSE))</f>
        <v/>
      </c>
      <c r="AC42" s="916" t="str">
        <f>IF(AC41="","",VLOOKUP(AC41,'シフト記号表（従来型・ユニット型共通）'!$C$6:$L$47,10,FALSE))</f>
        <v/>
      </c>
      <c r="AD42" s="914" t="str">
        <f>IF(AD41="","",VLOOKUP(AD41,'シフト記号表（従来型・ユニット型共通）'!$C$6:$L$47,10,FALSE))</f>
        <v/>
      </c>
      <c r="AE42" s="915" t="str">
        <f>IF(AE41="","",VLOOKUP(AE41,'シフト記号表（従来型・ユニット型共通）'!$C$6:$L$47,10,FALSE))</f>
        <v/>
      </c>
      <c r="AF42" s="915" t="str">
        <f>IF(AF41="","",VLOOKUP(AF41,'シフト記号表（従来型・ユニット型共通）'!$C$6:$L$47,10,FALSE))</f>
        <v/>
      </c>
      <c r="AG42" s="915" t="str">
        <f>IF(AG41="","",VLOOKUP(AG41,'シフト記号表（従来型・ユニット型共通）'!$C$6:$L$47,10,FALSE))</f>
        <v/>
      </c>
      <c r="AH42" s="915" t="str">
        <f>IF(AH41="","",VLOOKUP(AH41,'シフト記号表（従来型・ユニット型共通）'!$C$6:$L$47,10,FALSE))</f>
        <v/>
      </c>
      <c r="AI42" s="915" t="str">
        <f>IF(AI41="","",VLOOKUP(AI41,'シフト記号表（従来型・ユニット型共通）'!$C$6:$L$47,10,FALSE))</f>
        <v/>
      </c>
      <c r="AJ42" s="916" t="str">
        <f>IF(AJ41="","",VLOOKUP(AJ41,'シフト記号表（従来型・ユニット型共通）'!$C$6:$L$47,10,FALSE))</f>
        <v/>
      </c>
      <c r="AK42" s="914" t="str">
        <f>IF(AK41="","",VLOOKUP(AK41,'シフト記号表（従来型・ユニット型共通）'!$C$6:$L$47,10,FALSE))</f>
        <v/>
      </c>
      <c r="AL42" s="915" t="str">
        <f>IF(AL41="","",VLOOKUP(AL41,'シフト記号表（従来型・ユニット型共通）'!$C$6:$L$47,10,FALSE))</f>
        <v/>
      </c>
      <c r="AM42" s="915" t="str">
        <f>IF(AM41="","",VLOOKUP(AM41,'シフト記号表（従来型・ユニット型共通）'!$C$6:$L$47,10,FALSE))</f>
        <v/>
      </c>
      <c r="AN42" s="915" t="str">
        <f>IF(AN41="","",VLOOKUP(AN41,'シフト記号表（従来型・ユニット型共通）'!$C$6:$L$47,10,FALSE))</f>
        <v/>
      </c>
      <c r="AO42" s="915" t="str">
        <f>IF(AO41="","",VLOOKUP(AO41,'シフト記号表（従来型・ユニット型共通）'!$C$6:$L$47,10,FALSE))</f>
        <v/>
      </c>
      <c r="AP42" s="915" t="str">
        <f>IF(AP41="","",VLOOKUP(AP41,'シフト記号表（従来型・ユニット型共通）'!$C$6:$L$47,10,FALSE))</f>
        <v/>
      </c>
      <c r="AQ42" s="916" t="str">
        <f>IF(AQ41="","",VLOOKUP(AQ41,'シフト記号表（従来型・ユニット型共通）'!$C$6:$L$47,10,FALSE))</f>
        <v/>
      </c>
      <c r="AR42" s="914" t="str">
        <f>IF(AR41="","",VLOOKUP(AR41,'シフト記号表（従来型・ユニット型共通）'!$C$6:$L$47,10,FALSE))</f>
        <v/>
      </c>
      <c r="AS42" s="915" t="str">
        <f>IF(AS41="","",VLOOKUP(AS41,'シフト記号表（従来型・ユニット型共通）'!$C$6:$L$47,10,FALSE))</f>
        <v/>
      </c>
      <c r="AT42" s="915" t="str">
        <f>IF(AT41="","",VLOOKUP(AT41,'シフト記号表（従来型・ユニット型共通）'!$C$6:$L$47,10,FALSE))</f>
        <v/>
      </c>
      <c r="AU42" s="915" t="str">
        <f>IF(AU41="","",VLOOKUP(AU41,'シフト記号表（従来型・ユニット型共通）'!$C$6:$L$47,10,FALSE))</f>
        <v/>
      </c>
      <c r="AV42" s="915" t="str">
        <f>IF(AV41="","",VLOOKUP(AV41,'シフト記号表（従来型・ユニット型共通）'!$C$6:$L$47,10,FALSE))</f>
        <v/>
      </c>
      <c r="AW42" s="915" t="str">
        <f>IF(AW41="","",VLOOKUP(AW41,'シフト記号表（従来型・ユニット型共通）'!$C$6:$L$47,10,FALSE))</f>
        <v/>
      </c>
      <c r="AX42" s="916" t="str">
        <f>IF(AX41="","",VLOOKUP(AX41,'シフト記号表（従来型・ユニット型共通）'!$C$6:$L$47,10,FALSE))</f>
        <v/>
      </c>
      <c r="AY42" s="914" t="str">
        <f>IF(AY41="","",VLOOKUP(AY41,'シフト記号表（従来型・ユニット型共通）'!$C$6:$L$47,10,FALSE))</f>
        <v/>
      </c>
      <c r="AZ42" s="915" t="str">
        <f>IF(AZ41="","",VLOOKUP(AZ41,'シフト記号表（従来型・ユニット型共通）'!$C$6:$L$47,10,FALSE))</f>
        <v/>
      </c>
      <c r="BA42" s="915" t="str">
        <f>IF(BA41="","",VLOOKUP(BA41,'シフト記号表（従来型・ユニット型共通）'!$C$6:$L$47,10,FALSE))</f>
        <v/>
      </c>
      <c r="BB42" s="2183">
        <f>IF($BE$3="４週",SUM(W42:AX42),IF($BE$3="暦月",SUM(W42:BA42),""))</f>
        <v>0</v>
      </c>
      <c r="BC42" s="2184"/>
      <c r="BD42" s="2185">
        <f>IF($BE$3="４週",BB42/4,IF($BE$3="暦月",(BB42/($BE$8/7)),""))</f>
        <v>0</v>
      </c>
      <c r="BE42" s="2184"/>
      <c r="BF42" s="2180"/>
      <c r="BG42" s="2181"/>
      <c r="BH42" s="2181"/>
      <c r="BI42" s="2181"/>
      <c r="BJ42" s="2182"/>
    </row>
    <row r="43" spans="2:62" ht="20.25" customHeight="1">
      <c r="B43" s="2111">
        <f>B41+1</f>
        <v>14</v>
      </c>
      <c r="C43" s="2118"/>
      <c r="D43" s="2119"/>
      <c r="E43" s="909"/>
      <c r="F43" s="910"/>
      <c r="G43" s="909"/>
      <c r="H43" s="910"/>
      <c r="I43" s="2122"/>
      <c r="J43" s="2123"/>
      <c r="K43" s="2171"/>
      <c r="L43" s="2172"/>
      <c r="M43" s="2172"/>
      <c r="N43" s="2119"/>
      <c r="O43" s="2141"/>
      <c r="P43" s="2142"/>
      <c r="Q43" s="2142"/>
      <c r="R43" s="2142"/>
      <c r="S43" s="2143"/>
      <c r="T43" s="929" t="s">
        <v>1540</v>
      </c>
      <c r="U43" s="930"/>
      <c r="V43" s="931"/>
      <c r="W43" s="922"/>
      <c r="X43" s="923"/>
      <c r="Y43" s="923"/>
      <c r="Z43" s="923"/>
      <c r="AA43" s="923"/>
      <c r="AB43" s="923"/>
      <c r="AC43" s="924"/>
      <c r="AD43" s="922"/>
      <c r="AE43" s="923"/>
      <c r="AF43" s="923"/>
      <c r="AG43" s="923"/>
      <c r="AH43" s="923"/>
      <c r="AI43" s="923"/>
      <c r="AJ43" s="924"/>
      <c r="AK43" s="922"/>
      <c r="AL43" s="923"/>
      <c r="AM43" s="923"/>
      <c r="AN43" s="923"/>
      <c r="AO43" s="923"/>
      <c r="AP43" s="923"/>
      <c r="AQ43" s="924"/>
      <c r="AR43" s="922"/>
      <c r="AS43" s="923"/>
      <c r="AT43" s="923"/>
      <c r="AU43" s="923"/>
      <c r="AV43" s="923"/>
      <c r="AW43" s="923"/>
      <c r="AX43" s="924"/>
      <c r="AY43" s="922"/>
      <c r="AZ43" s="923"/>
      <c r="BA43" s="925"/>
      <c r="BB43" s="2173"/>
      <c r="BC43" s="2174"/>
      <c r="BD43" s="2175"/>
      <c r="BE43" s="2176"/>
      <c r="BF43" s="2177"/>
      <c r="BG43" s="2178"/>
      <c r="BH43" s="2178"/>
      <c r="BI43" s="2178"/>
      <c r="BJ43" s="2179"/>
    </row>
    <row r="44" spans="2:62" ht="20.25" customHeight="1">
      <c r="B44" s="2112"/>
      <c r="C44" s="2120"/>
      <c r="D44" s="2121"/>
      <c r="E44" s="909"/>
      <c r="F44" s="910">
        <f>C43</f>
        <v>0</v>
      </c>
      <c r="G44" s="909"/>
      <c r="H44" s="910">
        <f>I43</f>
        <v>0</v>
      </c>
      <c r="I44" s="2124"/>
      <c r="J44" s="2125"/>
      <c r="K44" s="2136"/>
      <c r="L44" s="2137"/>
      <c r="M44" s="2137"/>
      <c r="N44" s="2121"/>
      <c r="O44" s="2141"/>
      <c r="P44" s="2142"/>
      <c r="Q44" s="2142"/>
      <c r="R44" s="2142"/>
      <c r="S44" s="2143"/>
      <c r="T44" s="926" t="s">
        <v>1543</v>
      </c>
      <c r="U44" s="927"/>
      <c r="V44" s="928"/>
      <c r="W44" s="914" t="str">
        <f>IF(W43="","",VLOOKUP(W43,'シフト記号表（従来型・ユニット型共通）'!$C$6:$L$47,10,FALSE))</f>
        <v/>
      </c>
      <c r="X44" s="915" t="str">
        <f>IF(X43="","",VLOOKUP(X43,'シフト記号表（従来型・ユニット型共通）'!$C$6:$L$47,10,FALSE))</f>
        <v/>
      </c>
      <c r="Y44" s="915" t="str">
        <f>IF(Y43="","",VLOOKUP(Y43,'シフト記号表（従来型・ユニット型共通）'!$C$6:$L$47,10,FALSE))</f>
        <v/>
      </c>
      <c r="Z44" s="915" t="str">
        <f>IF(Z43="","",VLOOKUP(Z43,'シフト記号表（従来型・ユニット型共通）'!$C$6:$L$47,10,FALSE))</f>
        <v/>
      </c>
      <c r="AA44" s="915" t="str">
        <f>IF(AA43="","",VLOOKUP(AA43,'シフト記号表（従来型・ユニット型共通）'!$C$6:$L$47,10,FALSE))</f>
        <v/>
      </c>
      <c r="AB44" s="915" t="str">
        <f>IF(AB43="","",VLOOKUP(AB43,'シフト記号表（従来型・ユニット型共通）'!$C$6:$L$47,10,FALSE))</f>
        <v/>
      </c>
      <c r="AC44" s="916" t="str">
        <f>IF(AC43="","",VLOOKUP(AC43,'シフト記号表（従来型・ユニット型共通）'!$C$6:$L$47,10,FALSE))</f>
        <v/>
      </c>
      <c r="AD44" s="914" t="str">
        <f>IF(AD43="","",VLOOKUP(AD43,'シフト記号表（従来型・ユニット型共通）'!$C$6:$L$47,10,FALSE))</f>
        <v/>
      </c>
      <c r="AE44" s="915" t="str">
        <f>IF(AE43="","",VLOOKUP(AE43,'シフト記号表（従来型・ユニット型共通）'!$C$6:$L$47,10,FALSE))</f>
        <v/>
      </c>
      <c r="AF44" s="915" t="str">
        <f>IF(AF43="","",VLOOKUP(AF43,'シフト記号表（従来型・ユニット型共通）'!$C$6:$L$47,10,FALSE))</f>
        <v/>
      </c>
      <c r="AG44" s="915" t="str">
        <f>IF(AG43="","",VLOOKUP(AG43,'シフト記号表（従来型・ユニット型共通）'!$C$6:$L$47,10,FALSE))</f>
        <v/>
      </c>
      <c r="AH44" s="915" t="str">
        <f>IF(AH43="","",VLOOKUP(AH43,'シフト記号表（従来型・ユニット型共通）'!$C$6:$L$47,10,FALSE))</f>
        <v/>
      </c>
      <c r="AI44" s="915" t="str">
        <f>IF(AI43="","",VLOOKUP(AI43,'シフト記号表（従来型・ユニット型共通）'!$C$6:$L$47,10,FALSE))</f>
        <v/>
      </c>
      <c r="AJ44" s="916" t="str">
        <f>IF(AJ43="","",VLOOKUP(AJ43,'シフト記号表（従来型・ユニット型共通）'!$C$6:$L$47,10,FALSE))</f>
        <v/>
      </c>
      <c r="AK44" s="914" t="str">
        <f>IF(AK43="","",VLOOKUP(AK43,'シフト記号表（従来型・ユニット型共通）'!$C$6:$L$47,10,FALSE))</f>
        <v/>
      </c>
      <c r="AL44" s="915" t="str">
        <f>IF(AL43="","",VLOOKUP(AL43,'シフト記号表（従来型・ユニット型共通）'!$C$6:$L$47,10,FALSE))</f>
        <v/>
      </c>
      <c r="AM44" s="915" t="str">
        <f>IF(AM43="","",VLOOKUP(AM43,'シフト記号表（従来型・ユニット型共通）'!$C$6:$L$47,10,FALSE))</f>
        <v/>
      </c>
      <c r="AN44" s="915" t="str">
        <f>IF(AN43="","",VLOOKUP(AN43,'シフト記号表（従来型・ユニット型共通）'!$C$6:$L$47,10,FALSE))</f>
        <v/>
      </c>
      <c r="AO44" s="915" t="str">
        <f>IF(AO43="","",VLOOKUP(AO43,'シフト記号表（従来型・ユニット型共通）'!$C$6:$L$47,10,FALSE))</f>
        <v/>
      </c>
      <c r="AP44" s="915" t="str">
        <f>IF(AP43="","",VLOOKUP(AP43,'シフト記号表（従来型・ユニット型共通）'!$C$6:$L$47,10,FALSE))</f>
        <v/>
      </c>
      <c r="AQ44" s="916" t="str">
        <f>IF(AQ43="","",VLOOKUP(AQ43,'シフト記号表（従来型・ユニット型共通）'!$C$6:$L$47,10,FALSE))</f>
        <v/>
      </c>
      <c r="AR44" s="914" t="str">
        <f>IF(AR43="","",VLOOKUP(AR43,'シフト記号表（従来型・ユニット型共通）'!$C$6:$L$47,10,FALSE))</f>
        <v/>
      </c>
      <c r="AS44" s="915" t="str">
        <f>IF(AS43="","",VLOOKUP(AS43,'シフト記号表（従来型・ユニット型共通）'!$C$6:$L$47,10,FALSE))</f>
        <v/>
      </c>
      <c r="AT44" s="915" t="str">
        <f>IF(AT43="","",VLOOKUP(AT43,'シフト記号表（従来型・ユニット型共通）'!$C$6:$L$47,10,FALSE))</f>
        <v/>
      </c>
      <c r="AU44" s="915" t="str">
        <f>IF(AU43="","",VLOOKUP(AU43,'シフト記号表（従来型・ユニット型共通）'!$C$6:$L$47,10,FALSE))</f>
        <v/>
      </c>
      <c r="AV44" s="915" t="str">
        <f>IF(AV43="","",VLOOKUP(AV43,'シフト記号表（従来型・ユニット型共通）'!$C$6:$L$47,10,FALSE))</f>
        <v/>
      </c>
      <c r="AW44" s="915" t="str">
        <f>IF(AW43="","",VLOOKUP(AW43,'シフト記号表（従来型・ユニット型共通）'!$C$6:$L$47,10,FALSE))</f>
        <v/>
      </c>
      <c r="AX44" s="916" t="str">
        <f>IF(AX43="","",VLOOKUP(AX43,'シフト記号表（従来型・ユニット型共通）'!$C$6:$L$47,10,FALSE))</f>
        <v/>
      </c>
      <c r="AY44" s="914" t="str">
        <f>IF(AY43="","",VLOOKUP(AY43,'シフト記号表（従来型・ユニット型共通）'!$C$6:$L$47,10,FALSE))</f>
        <v/>
      </c>
      <c r="AZ44" s="915" t="str">
        <f>IF(AZ43="","",VLOOKUP(AZ43,'シフト記号表（従来型・ユニット型共通）'!$C$6:$L$47,10,FALSE))</f>
        <v/>
      </c>
      <c r="BA44" s="915" t="str">
        <f>IF(BA43="","",VLOOKUP(BA43,'シフト記号表（従来型・ユニット型共通）'!$C$6:$L$47,10,FALSE))</f>
        <v/>
      </c>
      <c r="BB44" s="2183">
        <f>IF($BE$3="４週",SUM(W44:AX44),IF($BE$3="暦月",SUM(W44:BA44),""))</f>
        <v>0</v>
      </c>
      <c r="BC44" s="2184"/>
      <c r="BD44" s="2185">
        <f>IF($BE$3="４週",BB44/4,IF($BE$3="暦月",(BB44/($BE$8/7)),""))</f>
        <v>0</v>
      </c>
      <c r="BE44" s="2184"/>
      <c r="BF44" s="2180"/>
      <c r="BG44" s="2181"/>
      <c r="BH44" s="2181"/>
      <c r="BI44" s="2181"/>
      <c r="BJ44" s="2182"/>
    </row>
    <row r="45" spans="2:62" ht="20.25" customHeight="1">
      <c r="B45" s="2111">
        <f>B43+1</f>
        <v>15</v>
      </c>
      <c r="C45" s="2118"/>
      <c r="D45" s="2119"/>
      <c r="E45" s="909"/>
      <c r="F45" s="910"/>
      <c r="G45" s="909"/>
      <c r="H45" s="910"/>
      <c r="I45" s="2122"/>
      <c r="J45" s="2123"/>
      <c r="K45" s="2171"/>
      <c r="L45" s="2172"/>
      <c r="M45" s="2172"/>
      <c r="N45" s="2119"/>
      <c r="O45" s="2141"/>
      <c r="P45" s="2142"/>
      <c r="Q45" s="2142"/>
      <c r="R45" s="2142"/>
      <c r="S45" s="2143"/>
      <c r="T45" s="929" t="s">
        <v>1540</v>
      </c>
      <c r="U45" s="930"/>
      <c r="V45" s="931"/>
      <c r="W45" s="922"/>
      <c r="X45" s="923"/>
      <c r="Y45" s="923"/>
      <c r="Z45" s="923"/>
      <c r="AA45" s="923"/>
      <c r="AB45" s="923"/>
      <c r="AC45" s="924"/>
      <c r="AD45" s="922"/>
      <c r="AE45" s="923"/>
      <c r="AF45" s="923"/>
      <c r="AG45" s="923"/>
      <c r="AH45" s="923"/>
      <c r="AI45" s="923"/>
      <c r="AJ45" s="924"/>
      <c r="AK45" s="922"/>
      <c r="AL45" s="923"/>
      <c r="AM45" s="923"/>
      <c r="AN45" s="923"/>
      <c r="AO45" s="923"/>
      <c r="AP45" s="923"/>
      <c r="AQ45" s="924"/>
      <c r="AR45" s="922"/>
      <c r="AS45" s="923"/>
      <c r="AT45" s="923"/>
      <c r="AU45" s="923"/>
      <c r="AV45" s="923"/>
      <c r="AW45" s="923"/>
      <c r="AX45" s="924"/>
      <c r="AY45" s="922"/>
      <c r="AZ45" s="923"/>
      <c r="BA45" s="925"/>
      <c r="BB45" s="2173"/>
      <c r="BC45" s="2174"/>
      <c r="BD45" s="2175"/>
      <c r="BE45" s="2176"/>
      <c r="BF45" s="2177"/>
      <c r="BG45" s="2178"/>
      <c r="BH45" s="2178"/>
      <c r="BI45" s="2178"/>
      <c r="BJ45" s="2179"/>
    </row>
    <row r="46" spans="2:62" ht="20.25" customHeight="1">
      <c r="B46" s="2112"/>
      <c r="C46" s="2120"/>
      <c r="D46" s="2121"/>
      <c r="E46" s="909"/>
      <c r="F46" s="910">
        <f>C45</f>
        <v>0</v>
      </c>
      <c r="G46" s="909"/>
      <c r="H46" s="910">
        <f>I45</f>
        <v>0</v>
      </c>
      <c r="I46" s="2124"/>
      <c r="J46" s="2125"/>
      <c r="K46" s="2136"/>
      <c r="L46" s="2137"/>
      <c r="M46" s="2137"/>
      <c r="N46" s="2121"/>
      <c r="O46" s="2141"/>
      <c r="P46" s="2142"/>
      <c r="Q46" s="2142"/>
      <c r="R46" s="2142"/>
      <c r="S46" s="2143"/>
      <c r="T46" s="926" t="s">
        <v>1543</v>
      </c>
      <c r="U46" s="927"/>
      <c r="V46" s="928"/>
      <c r="W46" s="914" t="str">
        <f>IF(W45="","",VLOOKUP(W45,'シフト記号表（従来型・ユニット型共通）'!$C$6:$L$47,10,FALSE))</f>
        <v/>
      </c>
      <c r="X46" s="915" t="str">
        <f>IF(X45="","",VLOOKUP(X45,'シフト記号表（従来型・ユニット型共通）'!$C$6:$L$47,10,FALSE))</f>
        <v/>
      </c>
      <c r="Y46" s="915" t="str">
        <f>IF(Y45="","",VLOOKUP(Y45,'シフト記号表（従来型・ユニット型共通）'!$C$6:$L$47,10,FALSE))</f>
        <v/>
      </c>
      <c r="Z46" s="915" t="str">
        <f>IF(Z45="","",VLOOKUP(Z45,'シフト記号表（従来型・ユニット型共通）'!$C$6:$L$47,10,FALSE))</f>
        <v/>
      </c>
      <c r="AA46" s="915" t="str">
        <f>IF(AA45="","",VLOOKUP(AA45,'シフト記号表（従来型・ユニット型共通）'!$C$6:$L$47,10,FALSE))</f>
        <v/>
      </c>
      <c r="AB46" s="915" t="str">
        <f>IF(AB45="","",VLOOKUP(AB45,'シフト記号表（従来型・ユニット型共通）'!$C$6:$L$47,10,FALSE))</f>
        <v/>
      </c>
      <c r="AC46" s="916" t="str">
        <f>IF(AC45="","",VLOOKUP(AC45,'シフト記号表（従来型・ユニット型共通）'!$C$6:$L$47,10,FALSE))</f>
        <v/>
      </c>
      <c r="AD46" s="914" t="str">
        <f>IF(AD45="","",VLOOKUP(AD45,'シフト記号表（従来型・ユニット型共通）'!$C$6:$L$47,10,FALSE))</f>
        <v/>
      </c>
      <c r="AE46" s="915" t="str">
        <f>IF(AE45="","",VLOOKUP(AE45,'シフト記号表（従来型・ユニット型共通）'!$C$6:$L$47,10,FALSE))</f>
        <v/>
      </c>
      <c r="AF46" s="915" t="str">
        <f>IF(AF45="","",VLOOKUP(AF45,'シフト記号表（従来型・ユニット型共通）'!$C$6:$L$47,10,FALSE))</f>
        <v/>
      </c>
      <c r="AG46" s="915" t="str">
        <f>IF(AG45="","",VLOOKUP(AG45,'シフト記号表（従来型・ユニット型共通）'!$C$6:$L$47,10,FALSE))</f>
        <v/>
      </c>
      <c r="AH46" s="915" t="str">
        <f>IF(AH45="","",VLOOKUP(AH45,'シフト記号表（従来型・ユニット型共通）'!$C$6:$L$47,10,FALSE))</f>
        <v/>
      </c>
      <c r="AI46" s="915" t="str">
        <f>IF(AI45="","",VLOOKUP(AI45,'シフト記号表（従来型・ユニット型共通）'!$C$6:$L$47,10,FALSE))</f>
        <v/>
      </c>
      <c r="AJ46" s="916" t="str">
        <f>IF(AJ45="","",VLOOKUP(AJ45,'シフト記号表（従来型・ユニット型共通）'!$C$6:$L$47,10,FALSE))</f>
        <v/>
      </c>
      <c r="AK46" s="914" t="str">
        <f>IF(AK45="","",VLOOKUP(AK45,'シフト記号表（従来型・ユニット型共通）'!$C$6:$L$47,10,FALSE))</f>
        <v/>
      </c>
      <c r="AL46" s="915" t="str">
        <f>IF(AL45="","",VLOOKUP(AL45,'シフト記号表（従来型・ユニット型共通）'!$C$6:$L$47,10,FALSE))</f>
        <v/>
      </c>
      <c r="AM46" s="915" t="str">
        <f>IF(AM45="","",VLOOKUP(AM45,'シフト記号表（従来型・ユニット型共通）'!$C$6:$L$47,10,FALSE))</f>
        <v/>
      </c>
      <c r="AN46" s="915" t="str">
        <f>IF(AN45="","",VLOOKUP(AN45,'シフト記号表（従来型・ユニット型共通）'!$C$6:$L$47,10,FALSE))</f>
        <v/>
      </c>
      <c r="AO46" s="915" t="str">
        <f>IF(AO45="","",VLOOKUP(AO45,'シフト記号表（従来型・ユニット型共通）'!$C$6:$L$47,10,FALSE))</f>
        <v/>
      </c>
      <c r="AP46" s="915" t="str">
        <f>IF(AP45="","",VLOOKUP(AP45,'シフト記号表（従来型・ユニット型共通）'!$C$6:$L$47,10,FALSE))</f>
        <v/>
      </c>
      <c r="AQ46" s="916" t="str">
        <f>IF(AQ45="","",VLOOKUP(AQ45,'シフト記号表（従来型・ユニット型共通）'!$C$6:$L$47,10,FALSE))</f>
        <v/>
      </c>
      <c r="AR46" s="914" t="str">
        <f>IF(AR45="","",VLOOKUP(AR45,'シフト記号表（従来型・ユニット型共通）'!$C$6:$L$47,10,FALSE))</f>
        <v/>
      </c>
      <c r="AS46" s="915" t="str">
        <f>IF(AS45="","",VLOOKUP(AS45,'シフト記号表（従来型・ユニット型共通）'!$C$6:$L$47,10,FALSE))</f>
        <v/>
      </c>
      <c r="AT46" s="915" t="str">
        <f>IF(AT45="","",VLOOKUP(AT45,'シフト記号表（従来型・ユニット型共通）'!$C$6:$L$47,10,FALSE))</f>
        <v/>
      </c>
      <c r="AU46" s="915" t="str">
        <f>IF(AU45="","",VLOOKUP(AU45,'シフト記号表（従来型・ユニット型共通）'!$C$6:$L$47,10,FALSE))</f>
        <v/>
      </c>
      <c r="AV46" s="915" t="str">
        <f>IF(AV45="","",VLOOKUP(AV45,'シフト記号表（従来型・ユニット型共通）'!$C$6:$L$47,10,FALSE))</f>
        <v/>
      </c>
      <c r="AW46" s="915" t="str">
        <f>IF(AW45="","",VLOOKUP(AW45,'シフト記号表（従来型・ユニット型共通）'!$C$6:$L$47,10,FALSE))</f>
        <v/>
      </c>
      <c r="AX46" s="916" t="str">
        <f>IF(AX45="","",VLOOKUP(AX45,'シフト記号表（従来型・ユニット型共通）'!$C$6:$L$47,10,FALSE))</f>
        <v/>
      </c>
      <c r="AY46" s="914" t="str">
        <f>IF(AY45="","",VLOOKUP(AY45,'シフト記号表（従来型・ユニット型共通）'!$C$6:$L$47,10,FALSE))</f>
        <v/>
      </c>
      <c r="AZ46" s="915" t="str">
        <f>IF(AZ45="","",VLOOKUP(AZ45,'シフト記号表（従来型・ユニット型共通）'!$C$6:$L$47,10,FALSE))</f>
        <v/>
      </c>
      <c r="BA46" s="915" t="str">
        <f>IF(BA45="","",VLOOKUP(BA45,'シフト記号表（従来型・ユニット型共通）'!$C$6:$L$47,10,FALSE))</f>
        <v/>
      </c>
      <c r="BB46" s="2183">
        <f>IF($BE$3="４週",SUM(W46:AX46),IF($BE$3="暦月",SUM(W46:BA46),""))</f>
        <v>0</v>
      </c>
      <c r="BC46" s="2184"/>
      <c r="BD46" s="2185">
        <f>IF($BE$3="４週",BB46/4,IF($BE$3="暦月",(BB46/($BE$8/7)),""))</f>
        <v>0</v>
      </c>
      <c r="BE46" s="2184"/>
      <c r="BF46" s="2180"/>
      <c r="BG46" s="2181"/>
      <c r="BH46" s="2181"/>
      <c r="BI46" s="2181"/>
      <c r="BJ46" s="2182"/>
    </row>
    <row r="47" spans="2:62" ht="20.25" customHeight="1">
      <c r="B47" s="2111">
        <f>B45+1</f>
        <v>16</v>
      </c>
      <c r="C47" s="2118"/>
      <c r="D47" s="2119"/>
      <c r="E47" s="909"/>
      <c r="F47" s="910"/>
      <c r="G47" s="909"/>
      <c r="H47" s="910"/>
      <c r="I47" s="2122"/>
      <c r="J47" s="2123"/>
      <c r="K47" s="2171"/>
      <c r="L47" s="2172"/>
      <c r="M47" s="2172"/>
      <c r="N47" s="2119"/>
      <c r="O47" s="2141"/>
      <c r="P47" s="2142"/>
      <c r="Q47" s="2142"/>
      <c r="R47" s="2142"/>
      <c r="S47" s="2143"/>
      <c r="T47" s="929" t="s">
        <v>1540</v>
      </c>
      <c r="U47" s="930"/>
      <c r="V47" s="931"/>
      <c r="W47" s="922"/>
      <c r="X47" s="923"/>
      <c r="Y47" s="923"/>
      <c r="Z47" s="923"/>
      <c r="AA47" s="923"/>
      <c r="AB47" s="923"/>
      <c r="AC47" s="924"/>
      <c r="AD47" s="922"/>
      <c r="AE47" s="923"/>
      <c r="AF47" s="923"/>
      <c r="AG47" s="923"/>
      <c r="AH47" s="923"/>
      <c r="AI47" s="923"/>
      <c r="AJ47" s="924"/>
      <c r="AK47" s="922"/>
      <c r="AL47" s="923"/>
      <c r="AM47" s="923"/>
      <c r="AN47" s="923"/>
      <c r="AO47" s="923"/>
      <c r="AP47" s="923"/>
      <c r="AQ47" s="924"/>
      <c r="AR47" s="922"/>
      <c r="AS47" s="923"/>
      <c r="AT47" s="923"/>
      <c r="AU47" s="923"/>
      <c r="AV47" s="923"/>
      <c r="AW47" s="923"/>
      <c r="AX47" s="924"/>
      <c r="AY47" s="922"/>
      <c r="AZ47" s="923"/>
      <c r="BA47" s="925"/>
      <c r="BB47" s="2173"/>
      <c r="BC47" s="2174"/>
      <c r="BD47" s="2175"/>
      <c r="BE47" s="2176"/>
      <c r="BF47" s="2177"/>
      <c r="BG47" s="2178"/>
      <c r="BH47" s="2178"/>
      <c r="BI47" s="2178"/>
      <c r="BJ47" s="2179"/>
    </row>
    <row r="48" spans="2:62" ht="20.25" customHeight="1">
      <c r="B48" s="2112"/>
      <c r="C48" s="2120"/>
      <c r="D48" s="2121"/>
      <c r="E48" s="909"/>
      <c r="F48" s="910">
        <f>C47</f>
        <v>0</v>
      </c>
      <c r="G48" s="909"/>
      <c r="H48" s="910">
        <f>I47</f>
        <v>0</v>
      </c>
      <c r="I48" s="2124"/>
      <c r="J48" s="2125"/>
      <c r="K48" s="2136"/>
      <c r="L48" s="2137"/>
      <c r="M48" s="2137"/>
      <c r="N48" s="2121"/>
      <c r="O48" s="2141"/>
      <c r="P48" s="2142"/>
      <c r="Q48" s="2142"/>
      <c r="R48" s="2142"/>
      <c r="S48" s="2143"/>
      <c r="T48" s="926" t="s">
        <v>1543</v>
      </c>
      <c r="U48" s="927"/>
      <c r="V48" s="928"/>
      <c r="W48" s="914" t="str">
        <f>IF(W47="","",VLOOKUP(W47,'シフト記号表（従来型・ユニット型共通）'!$C$6:$L$47,10,FALSE))</f>
        <v/>
      </c>
      <c r="X48" s="915" t="str">
        <f>IF(X47="","",VLOOKUP(X47,'シフト記号表（従来型・ユニット型共通）'!$C$6:$L$47,10,FALSE))</f>
        <v/>
      </c>
      <c r="Y48" s="915" t="str">
        <f>IF(Y47="","",VLOOKUP(Y47,'シフト記号表（従来型・ユニット型共通）'!$C$6:$L$47,10,FALSE))</f>
        <v/>
      </c>
      <c r="Z48" s="915" t="str">
        <f>IF(Z47="","",VLOOKUP(Z47,'シフト記号表（従来型・ユニット型共通）'!$C$6:$L$47,10,FALSE))</f>
        <v/>
      </c>
      <c r="AA48" s="915" t="str">
        <f>IF(AA47="","",VLOOKUP(AA47,'シフト記号表（従来型・ユニット型共通）'!$C$6:$L$47,10,FALSE))</f>
        <v/>
      </c>
      <c r="AB48" s="915" t="str">
        <f>IF(AB47="","",VLOOKUP(AB47,'シフト記号表（従来型・ユニット型共通）'!$C$6:$L$47,10,FALSE))</f>
        <v/>
      </c>
      <c r="AC48" s="916" t="str">
        <f>IF(AC47="","",VLOOKUP(AC47,'シフト記号表（従来型・ユニット型共通）'!$C$6:$L$47,10,FALSE))</f>
        <v/>
      </c>
      <c r="AD48" s="914" t="str">
        <f>IF(AD47="","",VLOOKUP(AD47,'シフト記号表（従来型・ユニット型共通）'!$C$6:$L$47,10,FALSE))</f>
        <v/>
      </c>
      <c r="AE48" s="915" t="str">
        <f>IF(AE47="","",VLOOKUP(AE47,'シフト記号表（従来型・ユニット型共通）'!$C$6:$L$47,10,FALSE))</f>
        <v/>
      </c>
      <c r="AF48" s="915" t="str">
        <f>IF(AF47="","",VLOOKUP(AF47,'シフト記号表（従来型・ユニット型共通）'!$C$6:$L$47,10,FALSE))</f>
        <v/>
      </c>
      <c r="AG48" s="915" t="str">
        <f>IF(AG47="","",VLOOKUP(AG47,'シフト記号表（従来型・ユニット型共通）'!$C$6:$L$47,10,FALSE))</f>
        <v/>
      </c>
      <c r="AH48" s="915" t="str">
        <f>IF(AH47="","",VLOOKUP(AH47,'シフト記号表（従来型・ユニット型共通）'!$C$6:$L$47,10,FALSE))</f>
        <v/>
      </c>
      <c r="AI48" s="915" t="str">
        <f>IF(AI47="","",VLOOKUP(AI47,'シフト記号表（従来型・ユニット型共通）'!$C$6:$L$47,10,FALSE))</f>
        <v/>
      </c>
      <c r="AJ48" s="916" t="str">
        <f>IF(AJ47="","",VLOOKUP(AJ47,'シフト記号表（従来型・ユニット型共通）'!$C$6:$L$47,10,FALSE))</f>
        <v/>
      </c>
      <c r="AK48" s="914" t="str">
        <f>IF(AK47="","",VLOOKUP(AK47,'シフト記号表（従来型・ユニット型共通）'!$C$6:$L$47,10,FALSE))</f>
        <v/>
      </c>
      <c r="AL48" s="915" t="str">
        <f>IF(AL47="","",VLOOKUP(AL47,'シフト記号表（従来型・ユニット型共通）'!$C$6:$L$47,10,FALSE))</f>
        <v/>
      </c>
      <c r="AM48" s="915" t="str">
        <f>IF(AM47="","",VLOOKUP(AM47,'シフト記号表（従来型・ユニット型共通）'!$C$6:$L$47,10,FALSE))</f>
        <v/>
      </c>
      <c r="AN48" s="915" t="str">
        <f>IF(AN47="","",VLOOKUP(AN47,'シフト記号表（従来型・ユニット型共通）'!$C$6:$L$47,10,FALSE))</f>
        <v/>
      </c>
      <c r="AO48" s="915" t="str">
        <f>IF(AO47="","",VLOOKUP(AO47,'シフト記号表（従来型・ユニット型共通）'!$C$6:$L$47,10,FALSE))</f>
        <v/>
      </c>
      <c r="AP48" s="915" t="str">
        <f>IF(AP47="","",VLOOKUP(AP47,'シフト記号表（従来型・ユニット型共通）'!$C$6:$L$47,10,FALSE))</f>
        <v/>
      </c>
      <c r="AQ48" s="916" t="str">
        <f>IF(AQ47="","",VLOOKUP(AQ47,'シフト記号表（従来型・ユニット型共通）'!$C$6:$L$47,10,FALSE))</f>
        <v/>
      </c>
      <c r="AR48" s="914" t="str">
        <f>IF(AR47="","",VLOOKUP(AR47,'シフト記号表（従来型・ユニット型共通）'!$C$6:$L$47,10,FALSE))</f>
        <v/>
      </c>
      <c r="AS48" s="915" t="str">
        <f>IF(AS47="","",VLOOKUP(AS47,'シフト記号表（従来型・ユニット型共通）'!$C$6:$L$47,10,FALSE))</f>
        <v/>
      </c>
      <c r="AT48" s="915" t="str">
        <f>IF(AT47="","",VLOOKUP(AT47,'シフト記号表（従来型・ユニット型共通）'!$C$6:$L$47,10,FALSE))</f>
        <v/>
      </c>
      <c r="AU48" s="915" t="str">
        <f>IF(AU47="","",VLOOKUP(AU47,'シフト記号表（従来型・ユニット型共通）'!$C$6:$L$47,10,FALSE))</f>
        <v/>
      </c>
      <c r="AV48" s="915" t="str">
        <f>IF(AV47="","",VLOOKUP(AV47,'シフト記号表（従来型・ユニット型共通）'!$C$6:$L$47,10,FALSE))</f>
        <v/>
      </c>
      <c r="AW48" s="915" t="str">
        <f>IF(AW47="","",VLOOKUP(AW47,'シフト記号表（従来型・ユニット型共通）'!$C$6:$L$47,10,FALSE))</f>
        <v/>
      </c>
      <c r="AX48" s="916" t="str">
        <f>IF(AX47="","",VLOOKUP(AX47,'シフト記号表（従来型・ユニット型共通）'!$C$6:$L$47,10,FALSE))</f>
        <v/>
      </c>
      <c r="AY48" s="914" t="str">
        <f>IF(AY47="","",VLOOKUP(AY47,'シフト記号表（従来型・ユニット型共通）'!$C$6:$L$47,10,FALSE))</f>
        <v/>
      </c>
      <c r="AZ48" s="915" t="str">
        <f>IF(AZ47="","",VLOOKUP(AZ47,'シフト記号表（従来型・ユニット型共通）'!$C$6:$L$47,10,FALSE))</f>
        <v/>
      </c>
      <c r="BA48" s="915" t="str">
        <f>IF(BA47="","",VLOOKUP(BA47,'シフト記号表（従来型・ユニット型共通）'!$C$6:$L$47,10,FALSE))</f>
        <v/>
      </c>
      <c r="BB48" s="2183">
        <f>IF($BE$3="４週",SUM(W48:AX48),IF($BE$3="暦月",SUM(W48:BA48),""))</f>
        <v>0</v>
      </c>
      <c r="BC48" s="2184"/>
      <c r="BD48" s="2185">
        <f>IF($BE$3="４週",BB48/4,IF($BE$3="暦月",(BB48/($BE$8/7)),""))</f>
        <v>0</v>
      </c>
      <c r="BE48" s="2184"/>
      <c r="BF48" s="2180"/>
      <c r="BG48" s="2181"/>
      <c r="BH48" s="2181"/>
      <c r="BI48" s="2181"/>
      <c r="BJ48" s="2182"/>
    </row>
    <row r="49" spans="2:62" ht="20.25" customHeight="1">
      <c r="B49" s="2111">
        <f>B47+1</f>
        <v>17</v>
      </c>
      <c r="C49" s="2118"/>
      <c r="D49" s="2119"/>
      <c r="E49" s="909"/>
      <c r="F49" s="910"/>
      <c r="G49" s="909"/>
      <c r="H49" s="910"/>
      <c r="I49" s="2122"/>
      <c r="J49" s="2123"/>
      <c r="K49" s="2171"/>
      <c r="L49" s="2172"/>
      <c r="M49" s="2172"/>
      <c r="N49" s="2119"/>
      <c r="O49" s="2141"/>
      <c r="P49" s="2142"/>
      <c r="Q49" s="2142"/>
      <c r="R49" s="2142"/>
      <c r="S49" s="2143"/>
      <c r="T49" s="929" t="s">
        <v>1540</v>
      </c>
      <c r="U49" s="930"/>
      <c r="V49" s="931"/>
      <c r="W49" s="922"/>
      <c r="X49" s="923"/>
      <c r="Y49" s="923"/>
      <c r="Z49" s="923"/>
      <c r="AA49" s="923"/>
      <c r="AB49" s="923"/>
      <c r="AC49" s="924"/>
      <c r="AD49" s="922"/>
      <c r="AE49" s="923"/>
      <c r="AF49" s="923"/>
      <c r="AG49" s="923"/>
      <c r="AH49" s="923"/>
      <c r="AI49" s="923"/>
      <c r="AJ49" s="924"/>
      <c r="AK49" s="922"/>
      <c r="AL49" s="923"/>
      <c r="AM49" s="923"/>
      <c r="AN49" s="923"/>
      <c r="AO49" s="923"/>
      <c r="AP49" s="923"/>
      <c r="AQ49" s="924"/>
      <c r="AR49" s="922"/>
      <c r="AS49" s="923"/>
      <c r="AT49" s="923"/>
      <c r="AU49" s="923"/>
      <c r="AV49" s="923"/>
      <c r="AW49" s="923"/>
      <c r="AX49" s="924"/>
      <c r="AY49" s="922"/>
      <c r="AZ49" s="923"/>
      <c r="BA49" s="925"/>
      <c r="BB49" s="2173"/>
      <c r="BC49" s="2174"/>
      <c r="BD49" s="2175"/>
      <c r="BE49" s="2176"/>
      <c r="BF49" s="2177"/>
      <c r="BG49" s="2178"/>
      <c r="BH49" s="2178"/>
      <c r="BI49" s="2178"/>
      <c r="BJ49" s="2179"/>
    </row>
    <row r="50" spans="2:62" ht="20.25" customHeight="1">
      <c r="B50" s="2112"/>
      <c r="C50" s="2120"/>
      <c r="D50" s="2121"/>
      <c r="E50" s="909"/>
      <c r="F50" s="910">
        <f>C49</f>
        <v>0</v>
      </c>
      <c r="G50" s="909"/>
      <c r="H50" s="910">
        <f>I49</f>
        <v>0</v>
      </c>
      <c r="I50" s="2124"/>
      <c r="J50" s="2125"/>
      <c r="K50" s="2136"/>
      <c r="L50" s="2137"/>
      <c r="M50" s="2137"/>
      <c r="N50" s="2121"/>
      <c r="O50" s="2141"/>
      <c r="P50" s="2142"/>
      <c r="Q50" s="2142"/>
      <c r="R50" s="2142"/>
      <c r="S50" s="2143"/>
      <c r="T50" s="926" t="s">
        <v>1543</v>
      </c>
      <c r="U50" s="927"/>
      <c r="V50" s="928"/>
      <c r="W50" s="914" t="str">
        <f>IF(W49="","",VLOOKUP(W49,'シフト記号表（従来型・ユニット型共通）'!$C$6:$L$47,10,FALSE))</f>
        <v/>
      </c>
      <c r="X50" s="915" t="str">
        <f>IF(X49="","",VLOOKUP(X49,'シフト記号表（従来型・ユニット型共通）'!$C$6:$L$47,10,FALSE))</f>
        <v/>
      </c>
      <c r="Y50" s="915" t="str">
        <f>IF(Y49="","",VLOOKUP(Y49,'シフト記号表（従来型・ユニット型共通）'!$C$6:$L$47,10,FALSE))</f>
        <v/>
      </c>
      <c r="Z50" s="915" t="str">
        <f>IF(Z49="","",VLOOKUP(Z49,'シフト記号表（従来型・ユニット型共通）'!$C$6:$L$47,10,FALSE))</f>
        <v/>
      </c>
      <c r="AA50" s="915" t="str">
        <f>IF(AA49="","",VLOOKUP(AA49,'シフト記号表（従来型・ユニット型共通）'!$C$6:$L$47,10,FALSE))</f>
        <v/>
      </c>
      <c r="AB50" s="915" t="str">
        <f>IF(AB49="","",VLOOKUP(AB49,'シフト記号表（従来型・ユニット型共通）'!$C$6:$L$47,10,FALSE))</f>
        <v/>
      </c>
      <c r="AC50" s="916" t="str">
        <f>IF(AC49="","",VLOOKUP(AC49,'シフト記号表（従来型・ユニット型共通）'!$C$6:$L$47,10,FALSE))</f>
        <v/>
      </c>
      <c r="AD50" s="914" t="str">
        <f>IF(AD49="","",VLOOKUP(AD49,'シフト記号表（従来型・ユニット型共通）'!$C$6:$L$47,10,FALSE))</f>
        <v/>
      </c>
      <c r="AE50" s="915" t="str">
        <f>IF(AE49="","",VLOOKUP(AE49,'シフト記号表（従来型・ユニット型共通）'!$C$6:$L$47,10,FALSE))</f>
        <v/>
      </c>
      <c r="AF50" s="915" t="str">
        <f>IF(AF49="","",VLOOKUP(AF49,'シフト記号表（従来型・ユニット型共通）'!$C$6:$L$47,10,FALSE))</f>
        <v/>
      </c>
      <c r="AG50" s="915" t="str">
        <f>IF(AG49="","",VLOOKUP(AG49,'シフト記号表（従来型・ユニット型共通）'!$C$6:$L$47,10,FALSE))</f>
        <v/>
      </c>
      <c r="AH50" s="915" t="str">
        <f>IF(AH49="","",VLOOKUP(AH49,'シフト記号表（従来型・ユニット型共通）'!$C$6:$L$47,10,FALSE))</f>
        <v/>
      </c>
      <c r="AI50" s="915" t="str">
        <f>IF(AI49="","",VLOOKUP(AI49,'シフト記号表（従来型・ユニット型共通）'!$C$6:$L$47,10,FALSE))</f>
        <v/>
      </c>
      <c r="AJ50" s="916" t="str">
        <f>IF(AJ49="","",VLOOKUP(AJ49,'シフト記号表（従来型・ユニット型共通）'!$C$6:$L$47,10,FALSE))</f>
        <v/>
      </c>
      <c r="AK50" s="914" t="str">
        <f>IF(AK49="","",VLOOKUP(AK49,'シフト記号表（従来型・ユニット型共通）'!$C$6:$L$47,10,FALSE))</f>
        <v/>
      </c>
      <c r="AL50" s="915" t="str">
        <f>IF(AL49="","",VLOOKUP(AL49,'シフト記号表（従来型・ユニット型共通）'!$C$6:$L$47,10,FALSE))</f>
        <v/>
      </c>
      <c r="AM50" s="915" t="str">
        <f>IF(AM49="","",VLOOKUP(AM49,'シフト記号表（従来型・ユニット型共通）'!$C$6:$L$47,10,FALSE))</f>
        <v/>
      </c>
      <c r="AN50" s="915" t="str">
        <f>IF(AN49="","",VLOOKUP(AN49,'シフト記号表（従来型・ユニット型共通）'!$C$6:$L$47,10,FALSE))</f>
        <v/>
      </c>
      <c r="AO50" s="915" t="str">
        <f>IF(AO49="","",VLOOKUP(AO49,'シフト記号表（従来型・ユニット型共通）'!$C$6:$L$47,10,FALSE))</f>
        <v/>
      </c>
      <c r="AP50" s="915" t="str">
        <f>IF(AP49="","",VLOOKUP(AP49,'シフト記号表（従来型・ユニット型共通）'!$C$6:$L$47,10,FALSE))</f>
        <v/>
      </c>
      <c r="AQ50" s="916" t="str">
        <f>IF(AQ49="","",VLOOKUP(AQ49,'シフト記号表（従来型・ユニット型共通）'!$C$6:$L$47,10,FALSE))</f>
        <v/>
      </c>
      <c r="AR50" s="914" t="str">
        <f>IF(AR49="","",VLOOKUP(AR49,'シフト記号表（従来型・ユニット型共通）'!$C$6:$L$47,10,FALSE))</f>
        <v/>
      </c>
      <c r="AS50" s="915" t="str">
        <f>IF(AS49="","",VLOOKUP(AS49,'シフト記号表（従来型・ユニット型共通）'!$C$6:$L$47,10,FALSE))</f>
        <v/>
      </c>
      <c r="AT50" s="915" t="str">
        <f>IF(AT49="","",VLOOKUP(AT49,'シフト記号表（従来型・ユニット型共通）'!$C$6:$L$47,10,FALSE))</f>
        <v/>
      </c>
      <c r="AU50" s="915" t="str">
        <f>IF(AU49="","",VLOOKUP(AU49,'シフト記号表（従来型・ユニット型共通）'!$C$6:$L$47,10,FALSE))</f>
        <v/>
      </c>
      <c r="AV50" s="915" t="str">
        <f>IF(AV49="","",VLOOKUP(AV49,'シフト記号表（従来型・ユニット型共通）'!$C$6:$L$47,10,FALSE))</f>
        <v/>
      </c>
      <c r="AW50" s="915" t="str">
        <f>IF(AW49="","",VLOOKUP(AW49,'シフト記号表（従来型・ユニット型共通）'!$C$6:$L$47,10,FALSE))</f>
        <v/>
      </c>
      <c r="AX50" s="916" t="str">
        <f>IF(AX49="","",VLOOKUP(AX49,'シフト記号表（従来型・ユニット型共通）'!$C$6:$L$47,10,FALSE))</f>
        <v/>
      </c>
      <c r="AY50" s="914" t="str">
        <f>IF(AY49="","",VLOOKUP(AY49,'シフト記号表（従来型・ユニット型共通）'!$C$6:$L$47,10,FALSE))</f>
        <v/>
      </c>
      <c r="AZ50" s="915" t="str">
        <f>IF(AZ49="","",VLOOKUP(AZ49,'シフト記号表（従来型・ユニット型共通）'!$C$6:$L$47,10,FALSE))</f>
        <v/>
      </c>
      <c r="BA50" s="915" t="str">
        <f>IF(BA49="","",VLOOKUP(BA49,'シフト記号表（従来型・ユニット型共通）'!$C$6:$L$47,10,FALSE))</f>
        <v/>
      </c>
      <c r="BB50" s="2183">
        <f>IF($BE$3="４週",SUM(W50:AX50),IF($BE$3="暦月",SUM(W50:BA50),""))</f>
        <v>0</v>
      </c>
      <c r="BC50" s="2184"/>
      <c r="BD50" s="2185">
        <f>IF($BE$3="４週",BB50/4,IF($BE$3="暦月",(BB50/($BE$8/7)),""))</f>
        <v>0</v>
      </c>
      <c r="BE50" s="2184"/>
      <c r="BF50" s="2180"/>
      <c r="BG50" s="2181"/>
      <c r="BH50" s="2181"/>
      <c r="BI50" s="2181"/>
      <c r="BJ50" s="2182"/>
    </row>
    <row r="51" spans="2:62" ht="20.25" customHeight="1">
      <c r="B51" s="2111">
        <f>B49+1</f>
        <v>18</v>
      </c>
      <c r="C51" s="2118"/>
      <c r="D51" s="2119"/>
      <c r="E51" s="909"/>
      <c r="F51" s="910"/>
      <c r="G51" s="909"/>
      <c r="H51" s="910"/>
      <c r="I51" s="2122"/>
      <c r="J51" s="2123"/>
      <c r="K51" s="2171"/>
      <c r="L51" s="2172"/>
      <c r="M51" s="2172"/>
      <c r="N51" s="2119"/>
      <c r="O51" s="2141"/>
      <c r="P51" s="2142"/>
      <c r="Q51" s="2142"/>
      <c r="R51" s="2142"/>
      <c r="S51" s="2143"/>
      <c r="T51" s="929" t="s">
        <v>1540</v>
      </c>
      <c r="U51" s="930"/>
      <c r="V51" s="931"/>
      <c r="W51" s="922"/>
      <c r="X51" s="923"/>
      <c r="Y51" s="923"/>
      <c r="Z51" s="923"/>
      <c r="AA51" s="923"/>
      <c r="AB51" s="923"/>
      <c r="AC51" s="924"/>
      <c r="AD51" s="922"/>
      <c r="AE51" s="923"/>
      <c r="AF51" s="923"/>
      <c r="AG51" s="923"/>
      <c r="AH51" s="923"/>
      <c r="AI51" s="923"/>
      <c r="AJ51" s="924"/>
      <c r="AK51" s="922"/>
      <c r="AL51" s="923"/>
      <c r="AM51" s="923"/>
      <c r="AN51" s="923"/>
      <c r="AO51" s="923"/>
      <c r="AP51" s="923"/>
      <c r="AQ51" s="924"/>
      <c r="AR51" s="922"/>
      <c r="AS51" s="923"/>
      <c r="AT51" s="923"/>
      <c r="AU51" s="923"/>
      <c r="AV51" s="923"/>
      <c r="AW51" s="923"/>
      <c r="AX51" s="924"/>
      <c r="AY51" s="922"/>
      <c r="AZ51" s="923"/>
      <c r="BA51" s="925"/>
      <c r="BB51" s="2173"/>
      <c r="BC51" s="2174"/>
      <c r="BD51" s="2175"/>
      <c r="BE51" s="2176"/>
      <c r="BF51" s="2177"/>
      <c r="BG51" s="2178"/>
      <c r="BH51" s="2178"/>
      <c r="BI51" s="2178"/>
      <c r="BJ51" s="2179"/>
    </row>
    <row r="52" spans="2:62" ht="20.25" customHeight="1">
      <c r="B52" s="2112"/>
      <c r="C52" s="2120"/>
      <c r="D52" s="2121"/>
      <c r="E52" s="909"/>
      <c r="F52" s="910">
        <f>C51</f>
        <v>0</v>
      </c>
      <c r="G52" s="909"/>
      <c r="H52" s="910">
        <f>I51</f>
        <v>0</v>
      </c>
      <c r="I52" s="2124"/>
      <c r="J52" s="2125"/>
      <c r="K52" s="2136"/>
      <c r="L52" s="2137"/>
      <c r="M52" s="2137"/>
      <c r="N52" s="2121"/>
      <c r="O52" s="2141"/>
      <c r="P52" s="2142"/>
      <c r="Q52" s="2142"/>
      <c r="R52" s="2142"/>
      <c r="S52" s="2143"/>
      <c r="T52" s="926" t="s">
        <v>1543</v>
      </c>
      <c r="U52" s="927"/>
      <c r="V52" s="928"/>
      <c r="W52" s="914" t="str">
        <f>IF(W51="","",VLOOKUP(W51,'シフト記号表（従来型・ユニット型共通）'!$C$6:$L$47,10,FALSE))</f>
        <v/>
      </c>
      <c r="X52" s="915" t="str">
        <f>IF(X51="","",VLOOKUP(X51,'シフト記号表（従来型・ユニット型共通）'!$C$6:$L$47,10,FALSE))</f>
        <v/>
      </c>
      <c r="Y52" s="915" t="str">
        <f>IF(Y51="","",VLOOKUP(Y51,'シフト記号表（従来型・ユニット型共通）'!$C$6:$L$47,10,FALSE))</f>
        <v/>
      </c>
      <c r="Z52" s="915" t="str">
        <f>IF(Z51="","",VLOOKUP(Z51,'シフト記号表（従来型・ユニット型共通）'!$C$6:$L$47,10,FALSE))</f>
        <v/>
      </c>
      <c r="AA52" s="915" t="str">
        <f>IF(AA51="","",VLOOKUP(AA51,'シフト記号表（従来型・ユニット型共通）'!$C$6:$L$47,10,FALSE))</f>
        <v/>
      </c>
      <c r="AB52" s="915" t="str">
        <f>IF(AB51="","",VLOOKUP(AB51,'シフト記号表（従来型・ユニット型共通）'!$C$6:$L$47,10,FALSE))</f>
        <v/>
      </c>
      <c r="AC52" s="916" t="str">
        <f>IF(AC51="","",VLOOKUP(AC51,'シフト記号表（従来型・ユニット型共通）'!$C$6:$L$47,10,FALSE))</f>
        <v/>
      </c>
      <c r="AD52" s="914" t="str">
        <f>IF(AD51="","",VLOOKUP(AD51,'シフト記号表（従来型・ユニット型共通）'!$C$6:$L$47,10,FALSE))</f>
        <v/>
      </c>
      <c r="AE52" s="915" t="str">
        <f>IF(AE51="","",VLOOKUP(AE51,'シフト記号表（従来型・ユニット型共通）'!$C$6:$L$47,10,FALSE))</f>
        <v/>
      </c>
      <c r="AF52" s="915" t="str">
        <f>IF(AF51="","",VLOOKUP(AF51,'シフト記号表（従来型・ユニット型共通）'!$C$6:$L$47,10,FALSE))</f>
        <v/>
      </c>
      <c r="AG52" s="915" t="str">
        <f>IF(AG51="","",VLOOKUP(AG51,'シフト記号表（従来型・ユニット型共通）'!$C$6:$L$47,10,FALSE))</f>
        <v/>
      </c>
      <c r="AH52" s="915" t="str">
        <f>IF(AH51="","",VLOOKUP(AH51,'シフト記号表（従来型・ユニット型共通）'!$C$6:$L$47,10,FALSE))</f>
        <v/>
      </c>
      <c r="AI52" s="915" t="str">
        <f>IF(AI51="","",VLOOKUP(AI51,'シフト記号表（従来型・ユニット型共通）'!$C$6:$L$47,10,FALSE))</f>
        <v/>
      </c>
      <c r="AJ52" s="916" t="str">
        <f>IF(AJ51="","",VLOOKUP(AJ51,'シフト記号表（従来型・ユニット型共通）'!$C$6:$L$47,10,FALSE))</f>
        <v/>
      </c>
      <c r="AK52" s="914" t="str">
        <f>IF(AK51="","",VLOOKUP(AK51,'シフト記号表（従来型・ユニット型共通）'!$C$6:$L$47,10,FALSE))</f>
        <v/>
      </c>
      <c r="AL52" s="915" t="str">
        <f>IF(AL51="","",VLOOKUP(AL51,'シフト記号表（従来型・ユニット型共通）'!$C$6:$L$47,10,FALSE))</f>
        <v/>
      </c>
      <c r="AM52" s="915" t="str">
        <f>IF(AM51="","",VLOOKUP(AM51,'シフト記号表（従来型・ユニット型共通）'!$C$6:$L$47,10,FALSE))</f>
        <v/>
      </c>
      <c r="AN52" s="915" t="str">
        <f>IF(AN51="","",VLOOKUP(AN51,'シフト記号表（従来型・ユニット型共通）'!$C$6:$L$47,10,FALSE))</f>
        <v/>
      </c>
      <c r="AO52" s="915" t="str">
        <f>IF(AO51="","",VLOOKUP(AO51,'シフト記号表（従来型・ユニット型共通）'!$C$6:$L$47,10,FALSE))</f>
        <v/>
      </c>
      <c r="AP52" s="915" t="str">
        <f>IF(AP51="","",VLOOKUP(AP51,'シフト記号表（従来型・ユニット型共通）'!$C$6:$L$47,10,FALSE))</f>
        <v/>
      </c>
      <c r="AQ52" s="916" t="str">
        <f>IF(AQ51="","",VLOOKUP(AQ51,'シフト記号表（従来型・ユニット型共通）'!$C$6:$L$47,10,FALSE))</f>
        <v/>
      </c>
      <c r="AR52" s="914" t="str">
        <f>IF(AR51="","",VLOOKUP(AR51,'シフト記号表（従来型・ユニット型共通）'!$C$6:$L$47,10,FALSE))</f>
        <v/>
      </c>
      <c r="AS52" s="915" t="str">
        <f>IF(AS51="","",VLOOKUP(AS51,'シフト記号表（従来型・ユニット型共通）'!$C$6:$L$47,10,FALSE))</f>
        <v/>
      </c>
      <c r="AT52" s="915" t="str">
        <f>IF(AT51="","",VLOOKUP(AT51,'シフト記号表（従来型・ユニット型共通）'!$C$6:$L$47,10,FALSE))</f>
        <v/>
      </c>
      <c r="AU52" s="915" t="str">
        <f>IF(AU51="","",VLOOKUP(AU51,'シフト記号表（従来型・ユニット型共通）'!$C$6:$L$47,10,FALSE))</f>
        <v/>
      </c>
      <c r="AV52" s="915" t="str">
        <f>IF(AV51="","",VLOOKUP(AV51,'シフト記号表（従来型・ユニット型共通）'!$C$6:$L$47,10,FALSE))</f>
        <v/>
      </c>
      <c r="AW52" s="915" t="str">
        <f>IF(AW51="","",VLOOKUP(AW51,'シフト記号表（従来型・ユニット型共通）'!$C$6:$L$47,10,FALSE))</f>
        <v/>
      </c>
      <c r="AX52" s="916" t="str">
        <f>IF(AX51="","",VLOOKUP(AX51,'シフト記号表（従来型・ユニット型共通）'!$C$6:$L$47,10,FALSE))</f>
        <v/>
      </c>
      <c r="AY52" s="914" t="str">
        <f>IF(AY51="","",VLOOKUP(AY51,'シフト記号表（従来型・ユニット型共通）'!$C$6:$L$47,10,FALSE))</f>
        <v/>
      </c>
      <c r="AZ52" s="915" t="str">
        <f>IF(AZ51="","",VLOOKUP(AZ51,'シフト記号表（従来型・ユニット型共通）'!$C$6:$L$47,10,FALSE))</f>
        <v/>
      </c>
      <c r="BA52" s="915" t="str">
        <f>IF(BA51="","",VLOOKUP(BA51,'シフト記号表（従来型・ユニット型共通）'!$C$6:$L$47,10,FALSE))</f>
        <v/>
      </c>
      <c r="BB52" s="2183">
        <f>IF($BE$3="４週",SUM(W52:AX52),IF($BE$3="暦月",SUM(W52:BA52),""))</f>
        <v>0</v>
      </c>
      <c r="BC52" s="2184"/>
      <c r="BD52" s="2185">
        <f>IF($BE$3="４週",BB52/4,IF($BE$3="暦月",(BB52/($BE$8/7)),""))</f>
        <v>0</v>
      </c>
      <c r="BE52" s="2184"/>
      <c r="BF52" s="2180"/>
      <c r="BG52" s="2181"/>
      <c r="BH52" s="2181"/>
      <c r="BI52" s="2181"/>
      <c r="BJ52" s="2182"/>
    </row>
    <row r="53" spans="2:62" ht="20.25" customHeight="1">
      <c r="B53" s="2111">
        <f>B51+1</f>
        <v>19</v>
      </c>
      <c r="C53" s="2118"/>
      <c r="D53" s="2119"/>
      <c r="E53" s="917"/>
      <c r="F53" s="918"/>
      <c r="G53" s="917"/>
      <c r="H53" s="918"/>
      <c r="I53" s="2122"/>
      <c r="J53" s="2123"/>
      <c r="K53" s="2171"/>
      <c r="L53" s="2172"/>
      <c r="M53" s="2172"/>
      <c r="N53" s="2119"/>
      <c r="O53" s="2141"/>
      <c r="P53" s="2142"/>
      <c r="Q53" s="2142"/>
      <c r="R53" s="2142"/>
      <c r="S53" s="2143"/>
      <c r="T53" s="919" t="s">
        <v>1540</v>
      </c>
      <c r="U53" s="920"/>
      <c r="V53" s="921"/>
      <c r="W53" s="922"/>
      <c r="X53" s="923"/>
      <c r="Y53" s="923"/>
      <c r="Z53" s="923"/>
      <c r="AA53" s="923"/>
      <c r="AB53" s="923"/>
      <c r="AC53" s="924"/>
      <c r="AD53" s="922"/>
      <c r="AE53" s="923"/>
      <c r="AF53" s="923"/>
      <c r="AG53" s="923"/>
      <c r="AH53" s="923"/>
      <c r="AI53" s="923"/>
      <c r="AJ53" s="924"/>
      <c r="AK53" s="922"/>
      <c r="AL53" s="923"/>
      <c r="AM53" s="923"/>
      <c r="AN53" s="923"/>
      <c r="AO53" s="923"/>
      <c r="AP53" s="923"/>
      <c r="AQ53" s="924"/>
      <c r="AR53" s="922"/>
      <c r="AS53" s="923"/>
      <c r="AT53" s="923"/>
      <c r="AU53" s="923"/>
      <c r="AV53" s="923"/>
      <c r="AW53" s="923"/>
      <c r="AX53" s="924"/>
      <c r="AY53" s="922"/>
      <c r="AZ53" s="923"/>
      <c r="BA53" s="925"/>
      <c r="BB53" s="2173"/>
      <c r="BC53" s="2174"/>
      <c r="BD53" s="2175"/>
      <c r="BE53" s="2176"/>
      <c r="BF53" s="2177"/>
      <c r="BG53" s="2178"/>
      <c r="BH53" s="2178"/>
      <c r="BI53" s="2178"/>
      <c r="BJ53" s="2179"/>
    </row>
    <row r="54" spans="2:62" ht="20.25" customHeight="1">
      <c r="B54" s="2112"/>
      <c r="C54" s="2120"/>
      <c r="D54" s="2121"/>
      <c r="E54" s="909"/>
      <c r="F54" s="910">
        <f>C53</f>
        <v>0</v>
      </c>
      <c r="G54" s="909"/>
      <c r="H54" s="910">
        <f>I53</f>
        <v>0</v>
      </c>
      <c r="I54" s="2124"/>
      <c r="J54" s="2125"/>
      <c r="K54" s="2136"/>
      <c r="L54" s="2137"/>
      <c r="M54" s="2137"/>
      <c r="N54" s="2121"/>
      <c r="O54" s="2141"/>
      <c r="P54" s="2142"/>
      <c r="Q54" s="2142"/>
      <c r="R54" s="2142"/>
      <c r="S54" s="2143"/>
      <c r="T54" s="926" t="s">
        <v>1543</v>
      </c>
      <c r="U54" s="912"/>
      <c r="V54" s="913"/>
      <c r="W54" s="914" t="str">
        <f>IF(W53="","",VLOOKUP(W53,'シフト記号表（従来型・ユニット型共通）'!$C$6:$L$47,10,FALSE))</f>
        <v/>
      </c>
      <c r="X54" s="915" t="str">
        <f>IF(X53="","",VLOOKUP(X53,'シフト記号表（従来型・ユニット型共通）'!$C$6:$L$47,10,FALSE))</f>
        <v/>
      </c>
      <c r="Y54" s="915" t="str">
        <f>IF(Y53="","",VLOOKUP(Y53,'シフト記号表（従来型・ユニット型共通）'!$C$6:$L$47,10,FALSE))</f>
        <v/>
      </c>
      <c r="Z54" s="915" t="str">
        <f>IF(Z53="","",VLOOKUP(Z53,'シフト記号表（従来型・ユニット型共通）'!$C$6:$L$47,10,FALSE))</f>
        <v/>
      </c>
      <c r="AA54" s="915" t="str">
        <f>IF(AA53="","",VLOOKUP(AA53,'シフト記号表（従来型・ユニット型共通）'!$C$6:$L$47,10,FALSE))</f>
        <v/>
      </c>
      <c r="AB54" s="915" t="str">
        <f>IF(AB53="","",VLOOKUP(AB53,'シフト記号表（従来型・ユニット型共通）'!$C$6:$L$47,10,FALSE))</f>
        <v/>
      </c>
      <c r="AC54" s="916" t="str">
        <f>IF(AC53="","",VLOOKUP(AC53,'シフト記号表（従来型・ユニット型共通）'!$C$6:$L$47,10,FALSE))</f>
        <v/>
      </c>
      <c r="AD54" s="914" t="str">
        <f>IF(AD53="","",VLOOKUP(AD53,'シフト記号表（従来型・ユニット型共通）'!$C$6:$L$47,10,FALSE))</f>
        <v/>
      </c>
      <c r="AE54" s="915" t="str">
        <f>IF(AE53="","",VLOOKUP(AE53,'シフト記号表（従来型・ユニット型共通）'!$C$6:$L$47,10,FALSE))</f>
        <v/>
      </c>
      <c r="AF54" s="915" t="str">
        <f>IF(AF53="","",VLOOKUP(AF53,'シフト記号表（従来型・ユニット型共通）'!$C$6:$L$47,10,FALSE))</f>
        <v/>
      </c>
      <c r="AG54" s="915" t="str">
        <f>IF(AG53="","",VLOOKUP(AG53,'シフト記号表（従来型・ユニット型共通）'!$C$6:$L$47,10,FALSE))</f>
        <v/>
      </c>
      <c r="AH54" s="915" t="str">
        <f>IF(AH53="","",VLOOKUP(AH53,'シフト記号表（従来型・ユニット型共通）'!$C$6:$L$47,10,FALSE))</f>
        <v/>
      </c>
      <c r="AI54" s="915" t="str">
        <f>IF(AI53="","",VLOOKUP(AI53,'シフト記号表（従来型・ユニット型共通）'!$C$6:$L$47,10,FALSE))</f>
        <v/>
      </c>
      <c r="AJ54" s="916" t="str">
        <f>IF(AJ53="","",VLOOKUP(AJ53,'シフト記号表（従来型・ユニット型共通）'!$C$6:$L$47,10,FALSE))</f>
        <v/>
      </c>
      <c r="AK54" s="914" t="str">
        <f>IF(AK53="","",VLOOKUP(AK53,'シフト記号表（従来型・ユニット型共通）'!$C$6:$L$47,10,FALSE))</f>
        <v/>
      </c>
      <c r="AL54" s="915" t="str">
        <f>IF(AL53="","",VLOOKUP(AL53,'シフト記号表（従来型・ユニット型共通）'!$C$6:$L$47,10,FALSE))</f>
        <v/>
      </c>
      <c r="AM54" s="915" t="str">
        <f>IF(AM53="","",VLOOKUP(AM53,'シフト記号表（従来型・ユニット型共通）'!$C$6:$L$47,10,FALSE))</f>
        <v/>
      </c>
      <c r="AN54" s="915" t="str">
        <f>IF(AN53="","",VLOOKUP(AN53,'シフト記号表（従来型・ユニット型共通）'!$C$6:$L$47,10,FALSE))</f>
        <v/>
      </c>
      <c r="AO54" s="915" t="str">
        <f>IF(AO53="","",VLOOKUP(AO53,'シフト記号表（従来型・ユニット型共通）'!$C$6:$L$47,10,FALSE))</f>
        <v/>
      </c>
      <c r="AP54" s="915" t="str">
        <f>IF(AP53="","",VLOOKUP(AP53,'シフト記号表（従来型・ユニット型共通）'!$C$6:$L$47,10,FALSE))</f>
        <v/>
      </c>
      <c r="AQ54" s="916" t="str">
        <f>IF(AQ53="","",VLOOKUP(AQ53,'シフト記号表（従来型・ユニット型共通）'!$C$6:$L$47,10,FALSE))</f>
        <v/>
      </c>
      <c r="AR54" s="914" t="str">
        <f>IF(AR53="","",VLOOKUP(AR53,'シフト記号表（従来型・ユニット型共通）'!$C$6:$L$47,10,FALSE))</f>
        <v/>
      </c>
      <c r="AS54" s="915" t="str">
        <f>IF(AS53="","",VLOOKUP(AS53,'シフト記号表（従来型・ユニット型共通）'!$C$6:$L$47,10,FALSE))</f>
        <v/>
      </c>
      <c r="AT54" s="915" t="str">
        <f>IF(AT53="","",VLOOKUP(AT53,'シフト記号表（従来型・ユニット型共通）'!$C$6:$L$47,10,FALSE))</f>
        <v/>
      </c>
      <c r="AU54" s="915" t="str">
        <f>IF(AU53="","",VLOOKUP(AU53,'シフト記号表（従来型・ユニット型共通）'!$C$6:$L$47,10,FALSE))</f>
        <v/>
      </c>
      <c r="AV54" s="915" t="str">
        <f>IF(AV53="","",VLOOKUP(AV53,'シフト記号表（従来型・ユニット型共通）'!$C$6:$L$47,10,FALSE))</f>
        <v/>
      </c>
      <c r="AW54" s="915" t="str">
        <f>IF(AW53="","",VLOOKUP(AW53,'シフト記号表（従来型・ユニット型共通）'!$C$6:$L$47,10,FALSE))</f>
        <v/>
      </c>
      <c r="AX54" s="916" t="str">
        <f>IF(AX53="","",VLOOKUP(AX53,'シフト記号表（従来型・ユニット型共通）'!$C$6:$L$47,10,FALSE))</f>
        <v/>
      </c>
      <c r="AY54" s="914" t="str">
        <f>IF(AY53="","",VLOOKUP(AY53,'シフト記号表（従来型・ユニット型共通）'!$C$6:$L$47,10,FALSE))</f>
        <v/>
      </c>
      <c r="AZ54" s="915" t="str">
        <f>IF(AZ53="","",VLOOKUP(AZ53,'シフト記号表（従来型・ユニット型共通）'!$C$6:$L$47,10,FALSE))</f>
        <v/>
      </c>
      <c r="BA54" s="915" t="str">
        <f>IF(BA53="","",VLOOKUP(BA53,'シフト記号表（従来型・ユニット型共通）'!$C$6:$L$47,10,FALSE))</f>
        <v/>
      </c>
      <c r="BB54" s="2183">
        <f>IF($BE$3="４週",SUM(W54:AX54),IF($BE$3="暦月",SUM(W54:BA54),""))</f>
        <v>0</v>
      </c>
      <c r="BC54" s="2184"/>
      <c r="BD54" s="2185">
        <f>IF($BE$3="４週",BB54/4,IF($BE$3="暦月",(BB54/($BE$8/7)),""))</f>
        <v>0</v>
      </c>
      <c r="BE54" s="2184"/>
      <c r="BF54" s="2180"/>
      <c r="BG54" s="2181"/>
      <c r="BH54" s="2181"/>
      <c r="BI54" s="2181"/>
      <c r="BJ54" s="2182"/>
    </row>
    <row r="55" spans="2:62" ht="20.25" customHeight="1">
      <c r="B55" s="2111">
        <f>B53+1</f>
        <v>20</v>
      </c>
      <c r="C55" s="2118"/>
      <c r="D55" s="2119"/>
      <c r="E55" s="917"/>
      <c r="F55" s="918"/>
      <c r="G55" s="917"/>
      <c r="H55" s="918"/>
      <c r="I55" s="2122"/>
      <c r="J55" s="2123"/>
      <c r="K55" s="2171"/>
      <c r="L55" s="2172"/>
      <c r="M55" s="2172"/>
      <c r="N55" s="2119"/>
      <c r="O55" s="2141"/>
      <c r="P55" s="2142"/>
      <c r="Q55" s="2142"/>
      <c r="R55" s="2142"/>
      <c r="S55" s="2143"/>
      <c r="T55" s="919" t="s">
        <v>1540</v>
      </c>
      <c r="U55" s="920"/>
      <c r="V55" s="921"/>
      <c r="W55" s="922"/>
      <c r="X55" s="923"/>
      <c r="Y55" s="923"/>
      <c r="Z55" s="923"/>
      <c r="AA55" s="923"/>
      <c r="AB55" s="923"/>
      <c r="AC55" s="924"/>
      <c r="AD55" s="922"/>
      <c r="AE55" s="923"/>
      <c r="AF55" s="923"/>
      <c r="AG55" s="923"/>
      <c r="AH55" s="923"/>
      <c r="AI55" s="923"/>
      <c r="AJ55" s="924"/>
      <c r="AK55" s="922"/>
      <c r="AL55" s="923"/>
      <c r="AM55" s="923"/>
      <c r="AN55" s="923"/>
      <c r="AO55" s="923"/>
      <c r="AP55" s="923"/>
      <c r="AQ55" s="924"/>
      <c r="AR55" s="922"/>
      <c r="AS55" s="923"/>
      <c r="AT55" s="923"/>
      <c r="AU55" s="923"/>
      <c r="AV55" s="923"/>
      <c r="AW55" s="923"/>
      <c r="AX55" s="924"/>
      <c r="AY55" s="922"/>
      <c r="AZ55" s="923"/>
      <c r="BA55" s="925"/>
      <c r="BB55" s="2173"/>
      <c r="BC55" s="2174"/>
      <c r="BD55" s="2175"/>
      <c r="BE55" s="2176"/>
      <c r="BF55" s="2177"/>
      <c r="BG55" s="2178"/>
      <c r="BH55" s="2178"/>
      <c r="BI55" s="2178"/>
      <c r="BJ55" s="2179"/>
    </row>
    <row r="56" spans="2:62" ht="20.25" customHeight="1">
      <c r="B56" s="2112"/>
      <c r="C56" s="2120"/>
      <c r="D56" s="2121"/>
      <c r="E56" s="909"/>
      <c r="F56" s="910">
        <f>C55</f>
        <v>0</v>
      </c>
      <c r="G56" s="909"/>
      <c r="H56" s="910">
        <f>I55</f>
        <v>0</v>
      </c>
      <c r="I56" s="2124"/>
      <c r="J56" s="2125"/>
      <c r="K56" s="2136"/>
      <c r="L56" s="2137"/>
      <c r="M56" s="2137"/>
      <c r="N56" s="2121"/>
      <c r="O56" s="2141"/>
      <c r="P56" s="2142"/>
      <c r="Q56" s="2142"/>
      <c r="R56" s="2142"/>
      <c r="S56" s="2143"/>
      <c r="T56" s="926" t="s">
        <v>1543</v>
      </c>
      <c r="U56" s="927"/>
      <c r="V56" s="928"/>
      <c r="W56" s="914" t="str">
        <f>IF(W55="","",VLOOKUP(W55,'シフト記号表（従来型・ユニット型共通）'!$C$6:$L$47,10,FALSE))</f>
        <v/>
      </c>
      <c r="X56" s="915" t="str">
        <f>IF(X55="","",VLOOKUP(X55,'シフト記号表（従来型・ユニット型共通）'!$C$6:$L$47,10,FALSE))</f>
        <v/>
      </c>
      <c r="Y56" s="915" t="str">
        <f>IF(Y55="","",VLOOKUP(Y55,'シフト記号表（従来型・ユニット型共通）'!$C$6:$L$47,10,FALSE))</f>
        <v/>
      </c>
      <c r="Z56" s="915" t="str">
        <f>IF(Z55="","",VLOOKUP(Z55,'シフト記号表（従来型・ユニット型共通）'!$C$6:$L$47,10,FALSE))</f>
        <v/>
      </c>
      <c r="AA56" s="915" t="str">
        <f>IF(AA55="","",VLOOKUP(AA55,'シフト記号表（従来型・ユニット型共通）'!$C$6:$L$47,10,FALSE))</f>
        <v/>
      </c>
      <c r="AB56" s="915" t="str">
        <f>IF(AB55="","",VLOOKUP(AB55,'シフト記号表（従来型・ユニット型共通）'!$C$6:$L$47,10,FALSE))</f>
        <v/>
      </c>
      <c r="AC56" s="916" t="str">
        <f>IF(AC55="","",VLOOKUP(AC55,'シフト記号表（従来型・ユニット型共通）'!$C$6:$L$47,10,FALSE))</f>
        <v/>
      </c>
      <c r="AD56" s="914" t="str">
        <f>IF(AD55="","",VLOOKUP(AD55,'シフト記号表（従来型・ユニット型共通）'!$C$6:$L$47,10,FALSE))</f>
        <v/>
      </c>
      <c r="AE56" s="915" t="str">
        <f>IF(AE55="","",VLOOKUP(AE55,'シフト記号表（従来型・ユニット型共通）'!$C$6:$L$47,10,FALSE))</f>
        <v/>
      </c>
      <c r="AF56" s="915" t="str">
        <f>IF(AF55="","",VLOOKUP(AF55,'シフト記号表（従来型・ユニット型共通）'!$C$6:$L$47,10,FALSE))</f>
        <v/>
      </c>
      <c r="AG56" s="915" t="str">
        <f>IF(AG55="","",VLOOKUP(AG55,'シフト記号表（従来型・ユニット型共通）'!$C$6:$L$47,10,FALSE))</f>
        <v/>
      </c>
      <c r="AH56" s="915" t="str">
        <f>IF(AH55="","",VLOOKUP(AH55,'シフト記号表（従来型・ユニット型共通）'!$C$6:$L$47,10,FALSE))</f>
        <v/>
      </c>
      <c r="AI56" s="915" t="str">
        <f>IF(AI55="","",VLOOKUP(AI55,'シフト記号表（従来型・ユニット型共通）'!$C$6:$L$47,10,FALSE))</f>
        <v/>
      </c>
      <c r="AJ56" s="916" t="str">
        <f>IF(AJ55="","",VLOOKUP(AJ55,'シフト記号表（従来型・ユニット型共通）'!$C$6:$L$47,10,FALSE))</f>
        <v/>
      </c>
      <c r="AK56" s="914" t="str">
        <f>IF(AK55="","",VLOOKUP(AK55,'シフト記号表（従来型・ユニット型共通）'!$C$6:$L$47,10,FALSE))</f>
        <v/>
      </c>
      <c r="AL56" s="915" t="str">
        <f>IF(AL55="","",VLOOKUP(AL55,'シフト記号表（従来型・ユニット型共通）'!$C$6:$L$47,10,FALSE))</f>
        <v/>
      </c>
      <c r="AM56" s="915" t="str">
        <f>IF(AM55="","",VLOOKUP(AM55,'シフト記号表（従来型・ユニット型共通）'!$C$6:$L$47,10,FALSE))</f>
        <v/>
      </c>
      <c r="AN56" s="915" t="str">
        <f>IF(AN55="","",VLOOKUP(AN55,'シフト記号表（従来型・ユニット型共通）'!$C$6:$L$47,10,FALSE))</f>
        <v/>
      </c>
      <c r="AO56" s="915" t="str">
        <f>IF(AO55="","",VLOOKUP(AO55,'シフト記号表（従来型・ユニット型共通）'!$C$6:$L$47,10,FALSE))</f>
        <v/>
      </c>
      <c r="AP56" s="915" t="str">
        <f>IF(AP55="","",VLOOKUP(AP55,'シフト記号表（従来型・ユニット型共通）'!$C$6:$L$47,10,FALSE))</f>
        <v/>
      </c>
      <c r="AQ56" s="916" t="str">
        <f>IF(AQ55="","",VLOOKUP(AQ55,'シフト記号表（従来型・ユニット型共通）'!$C$6:$L$47,10,FALSE))</f>
        <v/>
      </c>
      <c r="AR56" s="914" t="str">
        <f>IF(AR55="","",VLOOKUP(AR55,'シフト記号表（従来型・ユニット型共通）'!$C$6:$L$47,10,FALSE))</f>
        <v/>
      </c>
      <c r="AS56" s="915" t="str">
        <f>IF(AS55="","",VLOOKUP(AS55,'シフト記号表（従来型・ユニット型共通）'!$C$6:$L$47,10,FALSE))</f>
        <v/>
      </c>
      <c r="AT56" s="915" t="str">
        <f>IF(AT55="","",VLOOKUP(AT55,'シフト記号表（従来型・ユニット型共通）'!$C$6:$L$47,10,FALSE))</f>
        <v/>
      </c>
      <c r="AU56" s="915" t="str">
        <f>IF(AU55="","",VLOOKUP(AU55,'シフト記号表（従来型・ユニット型共通）'!$C$6:$L$47,10,FALSE))</f>
        <v/>
      </c>
      <c r="AV56" s="915" t="str">
        <f>IF(AV55="","",VLOOKUP(AV55,'シフト記号表（従来型・ユニット型共通）'!$C$6:$L$47,10,FALSE))</f>
        <v/>
      </c>
      <c r="AW56" s="915" t="str">
        <f>IF(AW55="","",VLOOKUP(AW55,'シフト記号表（従来型・ユニット型共通）'!$C$6:$L$47,10,FALSE))</f>
        <v/>
      </c>
      <c r="AX56" s="916" t="str">
        <f>IF(AX55="","",VLOOKUP(AX55,'シフト記号表（従来型・ユニット型共通）'!$C$6:$L$47,10,FALSE))</f>
        <v/>
      </c>
      <c r="AY56" s="914" t="str">
        <f>IF(AY55="","",VLOOKUP(AY55,'シフト記号表（従来型・ユニット型共通）'!$C$6:$L$47,10,FALSE))</f>
        <v/>
      </c>
      <c r="AZ56" s="915" t="str">
        <f>IF(AZ55="","",VLOOKUP(AZ55,'シフト記号表（従来型・ユニット型共通）'!$C$6:$L$47,10,FALSE))</f>
        <v/>
      </c>
      <c r="BA56" s="915" t="str">
        <f>IF(BA55="","",VLOOKUP(BA55,'シフト記号表（従来型・ユニット型共通）'!$C$6:$L$47,10,FALSE))</f>
        <v/>
      </c>
      <c r="BB56" s="2183">
        <f>IF($BE$3="４週",SUM(W56:AX56),IF($BE$3="暦月",SUM(W56:BA56),""))</f>
        <v>0</v>
      </c>
      <c r="BC56" s="2184"/>
      <c r="BD56" s="2185">
        <f>IF($BE$3="４週",BB56/4,IF($BE$3="暦月",(BB56/($BE$8/7)),""))</f>
        <v>0</v>
      </c>
      <c r="BE56" s="2184"/>
      <c r="BF56" s="2180"/>
      <c r="BG56" s="2181"/>
      <c r="BH56" s="2181"/>
      <c r="BI56" s="2181"/>
      <c r="BJ56" s="2182"/>
    </row>
    <row r="57" spans="2:62" ht="20.25" customHeight="1">
      <c r="B57" s="2111">
        <f>B55+1</f>
        <v>21</v>
      </c>
      <c r="C57" s="2118"/>
      <c r="D57" s="2119"/>
      <c r="E57" s="909"/>
      <c r="F57" s="910"/>
      <c r="G57" s="909"/>
      <c r="H57" s="910"/>
      <c r="I57" s="2122"/>
      <c r="J57" s="2123"/>
      <c r="K57" s="2171"/>
      <c r="L57" s="2172"/>
      <c r="M57" s="2172"/>
      <c r="N57" s="2119"/>
      <c r="O57" s="2141"/>
      <c r="P57" s="2142"/>
      <c r="Q57" s="2142"/>
      <c r="R57" s="2142"/>
      <c r="S57" s="2143"/>
      <c r="T57" s="929" t="s">
        <v>1540</v>
      </c>
      <c r="U57" s="930"/>
      <c r="V57" s="931"/>
      <c r="W57" s="922"/>
      <c r="X57" s="923"/>
      <c r="Y57" s="923"/>
      <c r="Z57" s="923"/>
      <c r="AA57" s="923"/>
      <c r="AB57" s="923"/>
      <c r="AC57" s="924"/>
      <c r="AD57" s="922"/>
      <c r="AE57" s="923"/>
      <c r="AF57" s="923"/>
      <c r="AG57" s="923"/>
      <c r="AH57" s="923"/>
      <c r="AI57" s="923"/>
      <c r="AJ57" s="924"/>
      <c r="AK57" s="922"/>
      <c r="AL57" s="923"/>
      <c r="AM57" s="923"/>
      <c r="AN57" s="923"/>
      <c r="AO57" s="923"/>
      <c r="AP57" s="923"/>
      <c r="AQ57" s="924"/>
      <c r="AR57" s="922"/>
      <c r="AS57" s="923"/>
      <c r="AT57" s="923"/>
      <c r="AU57" s="923"/>
      <c r="AV57" s="923"/>
      <c r="AW57" s="923"/>
      <c r="AX57" s="924"/>
      <c r="AY57" s="922"/>
      <c r="AZ57" s="923"/>
      <c r="BA57" s="925"/>
      <c r="BB57" s="2173"/>
      <c r="BC57" s="2174"/>
      <c r="BD57" s="2175"/>
      <c r="BE57" s="2176"/>
      <c r="BF57" s="2177"/>
      <c r="BG57" s="2178"/>
      <c r="BH57" s="2178"/>
      <c r="BI57" s="2178"/>
      <c r="BJ57" s="2179"/>
    </row>
    <row r="58" spans="2:62" ht="20.25" customHeight="1">
      <c r="B58" s="2112"/>
      <c r="C58" s="2120"/>
      <c r="D58" s="2121"/>
      <c r="E58" s="909"/>
      <c r="F58" s="910">
        <f>C57</f>
        <v>0</v>
      </c>
      <c r="G58" s="909"/>
      <c r="H58" s="910">
        <f>I57</f>
        <v>0</v>
      </c>
      <c r="I58" s="2124"/>
      <c r="J58" s="2125"/>
      <c r="K58" s="2136"/>
      <c r="L58" s="2137"/>
      <c r="M58" s="2137"/>
      <c r="N58" s="2121"/>
      <c r="O58" s="2141"/>
      <c r="P58" s="2142"/>
      <c r="Q58" s="2142"/>
      <c r="R58" s="2142"/>
      <c r="S58" s="2143"/>
      <c r="T58" s="926" t="s">
        <v>1543</v>
      </c>
      <c r="U58" s="927"/>
      <c r="V58" s="928"/>
      <c r="W58" s="914" t="str">
        <f>IF(W57="","",VLOOKUP(W57,'シフト記号表（従来型・ユニット型共通）'!$C$6:$L$47,10,FALSE))</f>
        <v/>
      </c>
      <c r="X58" s="915" t="str">
        <f>IF(X57="","",VLOOKUP(X57,'シフト記号表（従来型・ユニット型共通）'!$C$6:$L$47,10,FALSE))</f>
        <v/>
      </c>
      <c r="Y58" s="915" t="str">
        <f>IF(Y57="","",VLOOKUP(Y57,'シフト記号表（従来型・ユニット型共通）'!$C$6:$L$47,10,FALSE))</f>
        <v/>
      </c>
      <c r="Z58" s="915" t="str">
        <f>IF(Z57="","",VLOOKUP(Z57,'シフト記号表（従来型・ユニット型共通）'!$C$6:$L$47,10,FALSE))</f>
        <v/>
      </c>
      <c r="AA58" s="915" t="str">
        <f>IF(AA57="","",VLOOKUP(AA57,'シフト記号表（従来型・ユニット型共通）'!$C$6:$L$47,10,FALSE))</f>
        <v/>
      </c>
      <c r="AB58" s="915" t="str">
        <f>IF(AB57="","",VLOOKUP(AB57,'シフト記号表（従来型・ユニット型共通）'!$C$6:$L$47,10,FALSE))</f>
        <v/>
      </c>
      <c r="AC58" s="916" t="str">
        <f>IF(AC57="","",VLOOKUP(AC57,'シフト記号表（従来型・ユニット型共通）'!$C$6:$L$47,10,FALSE))</f>
        <v/>
      </c>
      <c r="AD58" s="914" t="str">
        <f>IF(AD57="","",VLOOKUP(AD57,'シフト記号表（従来型・ユニット型共通）'!$C$6:$L$47,10,FALSE))</f>
        <v/>
      </c>
      <c r="AE58" s="915" t="str">
        <f>IF(AE57="","",VLOOKUP(AE57,'シフト記号表（従来型・ユニット型共通）'!$C$6:$L$47,10,FALSE))</f>
        <v/>
      </c>
      <c r="AF58" s="915" t="str">
        <f>IF(AF57="","",VLOOKUP(AF57,'シフト記号表（従来型・ユニット型共通）'!$C$6:$L$47,10,FALSE))</f>
        <v/>
      </c>
      <c r="AG58" s="915" t="str">
        <f>IF(AG57="","",VLOOKUP(AG57,'シフト記号表（従来型・ユニット型共通）'!$C$6:$L$47,10,FALSE))</f>
        <v/>
      </c>
      <c r="AH58" s="915" t="str">
        <f>IF(AH57="","",VLOOKUP(AH57,'シフト記号表（従来型・ユニット型共通）'!$C$6:$L$47,10,FALSE))</f>
        <v/>
      </c>
      <c r="AI58" s="915" t="str">
        <f>IF(AI57="","",VLOOKUP(AI57,'シフト記号表（従来型・ユニット型共通）'!$C$6:$L$47,10,FALSE))</f>
        <v/>
      </c>
      <c r="AJ58" s="916" t="str">
        <f>IF(AJ57="","",VLOOKUP(AJ57,'シフト記号表（従来型・ユニット型共通）'!$C$6:$L$47,10,FALSE))</f>
        <v/>
      </c>
      <c r="AK58" s="914" t="str">
        <f>IF(AK57="","",VLOOKUP(AK57,'シフト記号表（従来型・ユニット型共通）'!$C$6:$L$47,10,FALSE))</f>
        <v/>
      </c>
      <c r="AL58" s="915" t="str">
        <f>IF(AL57="","",VLOOKUP(AL57,'シフト記号表（従来型・ユニット型共通）'!$C$6:$L$47,10,FALSE))</f>
        <v/>
      </c>
      <c r="AM58" s="915" t="str">
        <f>IF(AM57="","",VLOOKUP(AM57,'シフト記号表（従来型・ユニット型共通）'!$C$6:$L$47,10,FALSE))</f>
        <v/>
      </c>
      <c r="AN58" s="915" t="str">
        <f>IF(AN57="","",VLOOKUP(AN57,'シフト記号表（従来型・ユニット型共通）'!$C$6:$L$47,10,FALSE))</f>
        <v/>
      </c>
      <c r="AO58" s="915" t="str">
        <f>IF(AO57="","",VLOOKUP(AO57,'シフト記号表（従来型・ユニット型共通）'!$C$6:$L$47,10,FALSE))</f>
        <v/>
      </c>
      <c r="AP58" s="915" t="str">
        <f>IF(AP57="","",VLOOKUP(AP57,'シフト記号表（従来型・ユニット型共通）'!$C$6:$L$47,10,FALSE))</f>
        <v/>
      </c>
      <c r="AQ58" s="916" t="str">
        <f>IF(AQ57="","",VLOOKUP(AQ57,'シフト記号表（従来型・ユニット型共通）'!$C$6:$L$47,10,FALSE))</f>
        <v/>
      </c>
      <c r="AR58" s="914" t="str">
        <f>IF(AR57="","",VLOOKUP(AR57,'シフト記号表（従来型・ユニット型共通）'!$C$6:$L$47,10,FALSE))</f>
        <v/>
      </c>
      <c r="AS58" s="915" t="str">
        <f>IF(AS57="","",VLOOKUP(AS57,'シフト記号表（従来型・ユニット型共通）'!$C$6:$L$47,10,FALSE))</f>
        <v/>
      </c>
      <c r="AT58" s="915" t="str">
        <f>IF(AT57="","",VLOOKUP(AT57,'シフト記号表（従来型・ユニット型共通）'!$C$6:$L$47,10,FALSE))</f>
        <v/>
      </c>
      <c r="AU58" s="915" t="str">
        <f>IF(AU57="","",VLOOKUP(AU57,'シフト記号表（従来型・ユニット型共通）'!$C$6:$L$47,10,FALSE))</f>
        <v/>
      </c>
      <c r="AV58" s="915" t="str">
        <f>IF(AV57="","",VLOOKUP(AV57,'シフト記号表（従来型・ユニット型共通）'!$C$6:$L$47,10,FALSE))</f>
        <v/>
      </c>
      <c r="AW58" s="915" t="str">
        <f>IF(AW57="","",VLOOKUP(AW57,'シフト記号表（従来型・ユニット型共通）'!$C$6:$L$47,10,FALSE))</f>
        <v/>
      </c>
      <c r="AX58" s="916" t="str">
        <f>IF(AX57="","",VLOOKUP(AX57,'シフト記号表（従来型・ユニット型共通）'!$C$6:$L$47,10,FALSE))</f>
        <v/>
      </c>
      <c r="AY58" s="914" t="str">
        <f>IF(AY57="","",VLOOKUP(AY57,'シフト記号表（従来型・ユニット型共通）'!$C$6:$L$47,10,FALSE))</f>
        <v/>
      </c>
      <c r="AZ58" s="915" t="str">
        <f>IF(AZ57="","",VLOOKUP(AZ57,'シフト記号表（従来型・ユニット型共通）'!$C$6:$L$47,10,FALSE))</f>
        <v/>
      </c>
      <c r="BA58" s="915" t="str">
        <f>IF(BA57="","",VLOOKUP(BA57,'シフト記号表（従来型・ユニット型共通）'!$C$6:$L$47,10,FALSE))</f>
        <v/>
      </c>
      <c r="BB58" s="2183">
        <f>IF($BE$3="４週",SUM(W58:AX58),IF($BE$3="暦月",SUM(W58:BA58),""))</f>
        <v>0</v>
      </c>
      <c r="BC58" s="2184"/>
      <c r="BD58" s="2185">
        <f>IF($BE$3="４週",BB58/4,IF($BE$3="暦月",(BB58/($BE$8/7)),""))</f>
        <v>0</v>
      </c>
      <c r="BE58" s="2184"/>
      <c r="BF58" s="2180"/>
      <c r="BG58" s="2181"/>
      <c r="BH58" s="2181"/>
      <c r="BI58" s="2181"/>
      <c r="BJ58" s="2182"/>
    </row>
    <row r="59" spans="2:62" ht="20.25" customHeight="1">
      <c r="B59" s="2111">
        <f>B57+1</f>
        <v>22</v>
      </c>
      <c r="C59" s="2118"/>
      <c r="D59" s="2119"/>
      <c r="E59" s="909"/>
      <c r="F59" s="910"/>
      <c r="G59" s="909"/>
      <c r="H59" s="910"/>
      <c r="I59" s="2122"/>
      <c r="J59" s="2123"/>
      <c r="K59" s="2171"/>
      <c r="L59" s="2172"/>
      <c r="M59" s="2172"/>
      <c r="N59" s="2119"/>
      <c r="O59" s="2141"/>
      <c r="P59" s="2142"/>
      <c r="Q59" s="2142"/>
      <c r="R59" s="2142"/>
      <c r="S59" s="2143"/>
      <c r="T59" s="929" t="s">
        <v>1540</v>
      </c>
      <c r="U59" s="930"/>
      <c r="V59" s="931"/>
      <c r="W59" s="922"/>
      <c r="X59" s="923"/>
      <c r="Y59" s="923"/>
      <c r="Z59" s="923"/>
      <c r="AA59" s="923"/>
      <c r="AB59" s="923"/>
      <c r="AC59" s="924"/>
      <c r="AD59" s="922"/>
      <c r="AE59" s="923"/>
      <c r="AF59" s="923"/>
      <c r="AG59" s="923"/>
      <c r="AH59" s="923"/>
      <c r="AI59" s="923"/>
      <c r="AJ59" s="924"/>
      <c r="AK59" s="922"/>
      <c r="AL59" s="923"/>
      <c r="AM59" s="923"/>
      <c r="AN59" s="923"/>
      <c r="AO59" s="923"/>
      <c r="AP59" s="923"/>
      <c r="AQ59" s="924"/>
      <c r="AR59" s="922"/>
      <c r="AS59" s="923"/>
      <c r="AT59" s="923"/>
      <c r="AU59" s="923"/>
      <c r="AV59" s="923"/>
      <c r="AW59" s="923"/>
      <c r="AX59" s="924"/>
      <c r="AY59" s="922"/>
      <c r="AZ59" s="923"/>
      <c r="BA59" s="925"/>
      <c r="BB59" s="2173"/>
      <c r="BC59" s="2174"/>
      <c r="BD59" s="2175"/>
      <c r="BE59" s="2176"/>
      <c r="BF59" s="2177"/>
      <c r="BG59" s="2178"/>
      <c r="BH59" s="2178"/>
      <c r="BI59" s="2178"/>
      <c r="BJ59" s="2179"/>
    </row>
    <row r="60" spans="2:62" ht="20.25" customHeight="1">
      <c r="B60" s="2112"/>
      <c r="C60" s="2120"/>
      <c r="D60" s="2121"/>
      <c r="E60" s="909"/>
      <c r="F60" s="910">
        <f>C59</f>
        <v>0</v>
      </c>
      <c r="G60" s="909"/>
      <c r="H60" s="910">
        <f>I59</f>
        <v>0</v>
      </c>
      <c r="I60" s="2124"/>
      <c r="J60" s="2125"/>
      <c r="K60" s="2136"/>
      <c r="L60" s="2137"/>
      <c r="M60" s="2137"/>
      <c r="N60" s="2121"/>
      <c r="O60" s="2141"/>
      <c r="P60" s="2142"/>
      <c r="Q60" s="2142"/>
      <c r="R60" s="2142"/>
      <c r="S60" s="2143"/>
      <c r="T60" s="926" t="s">
        <v>1543</v>
      </c>
      <c r="U60" s="927"/>
      <c r="V60" s="928"/>
      <c r="W60" s="914" t="str">
        <f>IF(W59="","",VLOOKUP(W59,'シフト記号表（従来型・ユニット型共通）'!$C$6:$L$47,10,FALSE))</f>
        <v/>
      </c>
      <c r="X60" s="915" t="str">
        <f>IF(X59="","",VLOOKUP(X59,'シフト記号表（従来型・ユニット型共通）'!$C$6:$L$47,10,FALSE))</f>
        <v/>
      </c>
      <c r="Y60" s="915" t="str">
        <f>IF(Y59="","",VLOOKUP(Y59,'シフト記号表（従来型・ユニット型共通）'!$C$6:$L$47,10,FALSE))</f>
        <v/>
      </c>
      <c r="Z60" s="915" t="str">
        <f>IF(Z59="","",VLOOKUP(Z59,'シフト記号表（従来型・ユニット型共通）'!$C$6:$L$47,10,FALSE))</f>
        <v/>
      </c>
      <c r="AA60" s="915" t="str">
        <f>IF(AA59="","",VLOOKUP(AA59,'シフト記号表（従来型・ユニット型共通）'!$C$6:$L$47,10,FALSE))</f>
        <v/>
      </c>
      <c r="AB60" s="915" t="str">
        <f>IF(AB59="","",VLOOKUP(AB59,'シフト記号表（従来型・ユニット型共通）'!$C$6:$L$47,10,FALSE))</f>
        <v/>
      </c>
      <c r="AC60" s="916" t="str">
        <f>IF(AC59="","",VLOOKUP(AC59,'シフト記号表（従来型・ユニット型共通）'!$C$6:$L$47,10,FALSE))</f>
        <v/>
      </c>
      <c r="AD60" s="914" t="str">
        <f>IF(AD59="","",VLOOKUP(AD59,'シフト記号表（従来型・ユニット型共通）'!$C$6:$L$47,10,FALSE))</f>
        <v/>
      </c>
      <c r="AE60" s="915" t="str">
        <f>IF(AE59="","",VLOOKUP(AE59,'シフト記号表（従来型・ユニット型共通）'!$C$6:$L$47,10,FALSE))</f>
        <v/>
      </c>
      <c r="AF60" s="915" t="str">
        <f>IF(AF59="","",VLOOKUP(AF59,'シフト記号表（従来型・ユニット型共通）'!$C$6:$L$47,10,FALSE))</f>
        <v/>
      </c>
      <c r="AG60" s="915" t="str">
        <f>IF(AG59="","",VLOOKUP(AG59,'シフト記号表（従来型・ユニット型共通）'!$C$6:$L$47,10,FALSE))</f>
        <v/>
      </c>
      <c r="AH60" s="915" t="str">
        <f>IF(AH59="","",VLOOKUP(AH59,'シフト記号表（従来型・ユニット型共通）'!$C$6:$L$47,10,FALSE))</f>
        <v/>
      </c>
      <c r="AI60" s="915" t="str">
        <f>IF(AI59="","",VLOOKUP(AI59,'シフト記号表（従来型・ユニット型共通）'!$C$6:$L$47,10,FALSE))</f>
        <v/>
      </c>
      <c r="AJ60" s="916" t="str">
        <f>IF(AJ59="","",VLOOKUP(AJ59,'シフト記号表（従来型・ユニット型共通）'!$C$6:$L$47,10,FALSE))</f>
        <v/>
      </c>
      <c r="AK60" s="914" t="str">
        <f>IF(AK59="","",VLOOKUP(AK59,'シフト記号表（従来型・ユニット型共通）'!$C$6:$L$47,10,FALSE))</f>
        <v/>
      </c>
      <c r="AL60" s="915" t="str">
        <f>IF(AL59="","",VLOOKUP(AL59,'シフト記号表（従来型・ユニット型共通）'!$C$6:$L$47,10,FALSE))</f>
        <v/>
      </c>
      <c r="AM60" s="915" t="str">
        <f>IF(AM59="","",VLOOKUP(AM59,'シフト記号表（従来型・ユニット型共通）'!$C$6:$L$47,10,FALSE))</f>
        <v/>
      </c>
      <c r="AN60" s="915" t="str">
        <f>IF(AN59="","",VLOOKUP(AN59,'シフト記号表（従来型・ユニット型共通）'!$C$6:$L$47,10,FALSE))</f>
        <v/>
      </c>
      <c r="AO60" s="915" t="str">
        <f>IF(AO59="","",VLOOKUP(AO59,'シフト記号表（従来型・ユニット型共通）'!$C$6:$L$47,10,FALSE))</f>
        <v/>
      </c>
      <c r="AP60" s="915" t="str">
        <f>IF(AP59="","",VLOOKUP(AP59,'シフト記号表（従来型・ユニット型共通）'!$C$6:$L$47,10,FALSE))</f>
        <v/>
      </c>
      <c r="AQ60" s="916" t="str">
        <f>IF(AQ59="","",VLOOKUP(AQ59,'シフト記号表（従来型・ユニット型共通）'!$C$6:$L$47,10,FALSE))</f>
        <v/>
      </c>
      <c r="AR60" s="914" t="str">
        <f>IF(AR59="","",VLOOKUP(AR59,'シフト記号表（従来型・ユニット型共通）'!$C$6:$L$47,10,FALSE))</f>
        <v/>
      </c>
      <c r="AS60" s="915" t="str">
        <f>IF(AS59="","",VLOOKUP(AS59,'シフト記号表（従来型・ユニット型共通）'!$C$6:$L$47,10,FALSE))</f>
        <v/>
      </c>
      <c r="AT60" s="915" t="str">
        <f>IF(AT59="","",VLOOKUP(AT59,'シフト記号表（従来型・ユニット型共通）'!$C$6:$L$47,10,FALSE))</f>
        <v/>
      </c>
      <c r="AU60" s="915" t="str">
        <f>IF(AU59="","",VLOOKUP(AU59,'シフト記号表（従来型・ユニット型共通）'!$C$6:$L$47,10,FALSE))</f>
        <v/>
      </c>
      <c r="AV60" s="915" t="str">
        <f>IF(AV59="","",VLOOKUP(AV59,'シフト記号表（従来型・ユニット型共通）'!$C$6:$L$47,10,FALSE))</f>
        <v/>
      </c>
      <c r="AW60" s="915" t="str">
        <f>IF(AW59="","",VLOOKUP(AW59,'シフト記号表（従来型・ユニット型共通）'!$C$6:$L$47,10,FALSE))</f>
        <v/>
      </c>
      <c r="AX60" s="916" t="str">
        <f>IF(AX59="","",VLOOKUP(AX59,'シフト記号表（従来型・ユニット型共通）'!$C$6:$L$47,10,FALSE))</f>
        <v/>
      </c>
      <c r="AY60" s="914" t="str">
        <f>IF(AY59="","",VLOOKUP(AY59,'シフト記号表（従来型・ユニット型共通）'!$C$6:$L$47,10,FALSE))</f>
        <v/>
      </c>
      <c r="AZ60" s="915" t="str">
        <f>IF(AZ59="","",VLOOKUP(AZ59,'シフト記号表（従来型・ユニット型共通）'!$C$6:$L$47,10,FALSE))</f>
        <v/>
      </c>
      <c r="BA60" s="915" t="str">
        <f>IF(BA59="","",VLOOKUP(BA59,'シフト記号表（従来型・ユニット型共通）'!$C$6:$L$47,10,FALSE))</f>
        <v/>
      </c>
      <c r="BB60" s="2183">
        <f>IF($BE$3="４週",SUM(W60:AX60),IF($BE$3="暦月",SUM(W60:BA60),""))</f>
        <v>0</v>
      </c>
      <c r="BC60" s="2184"/>
      <c r="BD60" s="2185">
        <f>IF($BE$3="４週",BB60/4,IF($BE$3="暦月",(BB60/($BE$8/7)),""))</f>
        <v>0</v>
      </c>
      <c r="BE60" s="2184"/>
      <c r="BF60" s="2180"/>
      <c r="BG60" s="2181"/>
      <c r="BH60" s="2181"/>
      <c r="BI60" s="2181"/>
      <c r="BJ60" s="2182"/>
    </row>
    <row r="61" spans="2:62" ht="20.25" customHeight="1">
      <c r="B61" s="2111">
        <f>B59+1</f>
        <v>23</v>
      </c>
      <c r="C61" s="2118"/>
      <c r="D61" s="2119"/>
      <c r="E61" s="909"/>
      <c r="F61" s="910"/>
      <c r="G61" s="909"/>
      <c r="H61" s="910"/>
      <c r="I61" s="2122"/>
      <c r="J61" s="2123"/>
      <c r="K61" s="2171"/>
      <c r="L61" s="2172"/>
      <c r="M61" s="2172"/>
      <c r="N61" s="2119"/>
      <c r="O61" s="2141"/>
      <c r="P61" s="2142"/>
      <c r="Q61" s="2142"/>
      <c r="R61" s="2142"/>
      <c r="S61" s="2143"/>
      <c r="T61" s="929" t="s">
        <v>1540</v>
      </c>
      <c r="U61" s="930"/>
      <c r="V61" s="931"/>
      <c r="W61" s="922"/>
      <c r="X61" s="923"/>
      <c r="Y61" s="923"/>
      <c r="Z61" s="923"/>
      <c r="AA61" s="923"/>
      <c r="AB61" s="923"/>
      <c r="AC61" s="924"/>
      <c r="AD61" s="922"/>
      <c r="AE61" s="923"/>
      <c r="AF61" s="923"/>
      <c r="AG61" s="923"/>
      <c r="AH61" s="923"/>
      <c r="AI61" s="923"/>
      <c r="AJ61" s="924"/>
      <c r="AK61" s="922"/>
      <c r="AL61" s="923"/>
      <c r="AM61" s="923"/>
      <c r="AN61" s="923"/>
      <c r="AO61" s="923"/>
      <c r="AP61" s="923"/>
      <c r="AQ61" s="924"/>
      <c r="AR61" s="922"/>
      <c r="AS61" s="923"/>
      <c r="AT61" s="923"/>
      <c r="AU61" s="923"/>
      <c r="AV61" s="923"/>
      <c r="AW61" s="923"/>
      <c r="AX61" s="924"/>
      <c r="AY61" s="922"/>
      <c r="AZ61" s="923"/>
      <c r="BA61" s="925"/>
      <c r="BB61" s="2173"/>
      <c r="BC61" s="2174"/>
      <c r="BD61" s="2175"/>
      <c r="BE61" s="2176"/>
      <c r="BF61" s="2177"/>
      <c r="BG61" s="2178"/>
      <c r="BH61" s="2178"/>
      <c r="BI61" s="2178"/>
      <c r="BJ61" s="2179"/>
    </row>
    <row r="62" spans="2:62" ht="20.25" customHeight="1">
      <c r="B62" s="2112"/>
      <c r="C62" s="2120"/>
      <c r="D62" s="2121"/>
      <c r="E62" s="909"/>
      <c r="F62" s="910">
        <f>C61</f>
        <v>0</v>
      </c>
      <c r="G62" s="909"/>
      <c r="H62" s="910">
        <f>I61</f>
        <v>0</v>
      </c>
      <c r="I62" s="2124"/>
      <c r="J62" s="2125"/>
      <c r="K62" s="2136"/>
      <c r="L62" s="2137"/>
      <c r="M62" s="2137"/>
      <c r="N62" s="2121"/>
      <c r="O62" s="2141"/>
      <c r="P62" s="2142"/>
      <c r="Q62" s="2142"/>
      <c r="R62" s="2142"/>
      <c r="S62" s="2143"/>
      <c r="T62" s="926" t="s">
        <v>1543</v>
      </c>
      <c r="U62" s="927"/>
      <c r="V62" s="928"/>
      <c r="W62" s="914" t="str">
        <f>IF(W61="","",VLOOKUP(W61,'シフト記号表（従来型・ユニット型共通）'!$C$6:$L$47,10,FALSE))</f>
        <v/>
      </c>
      <c r="X62" s="915" t="str">
        <f>IF(X61="","",VLOOKUP(X61,'シフト記号表（従来型・ユニット型共通）'!$C$6:$L$47,10,FALSE))</f>
        <v/>
      </c>
      <c r="Y62" s="915" t="str">
        <f>IF(Y61="","",VLOOKUP(Y61,'シフト記号表（従来型・ユニット型共通）'!$C$6:$L$47,10,FALSE))</f>
        <v/>
      </c>
      <c r="Z62" s="915" t="str">
        <f>IF(Z61="","",VLOOKUP(Z61,'シフト記号表（従来型・ユニット型共通）'!$C$6:$L$47,10,FALSE))</f>
        <v/>
      </c>
      <c r="AA62" s="915" t="str">
        <f>IF(AA61="","",VLOOKUP(AA61,'シフト記号表（従来型・ユニット型共通）'!$C$6:$L$47,10,FALSE))</f>
        <v/>
      </c>
      <c r="AB62" s="915" t="str">
        <f>IF(AB61="","",VLOOKUP(AB61,'シフト記号表（従来型・ユニット型共通）'!$C$6:$L$47,10,FALSE))</f>
        <v/>
      </c>
      <c r="AC62" s="916" t="str">
        <f>IF(AC61="","",VLOOKUP(AC61,'シフト記号表（従来型・ユニット型共通）'!$C$6:$L$47,10,FALSE))</f>
        <v/>
      </c>
      <c r="AD62" s="914" t="str">
        <f>IF(AD61="","",VLOOKUP(AD61,'シフト記号表（従来型・ユニット型共通）'!$C$6:$L$47,10,FALSE))</f>
        <v/>
      </c>
      <c r="AE62" s="915" t="str">
        <f>IF(AE61="","",VLOOKUP(AE61,'シフト記号表（従来型・ユニット型共通）'!$C$6:$L$47,10,FALSE))</f>
        <v/>
      </c>
      <c r="AF62" s="915" t="str">
        <f>IF(AF61="","",VLOOKUP(AF61,'シフト記号表（従来型・ユニット型共通）'!$C$6:$L$47,10,FALSE))</f>
        <v/>
      </c>
      <c r="AG62" s="915" t="str">
        <f>IF(AG61="","",VLOOKUP(AG61,'シフト記号表（従来型・ユニット型共通）'!$C$6:$L$47,10,FALSE))</f>
        <v/>
      </c>
      <c r="AH62" s="915" t="str">
        <f>IF(AH61="","",VLOOKUP(AH61,'シフト記号表（従来型・ユニット型共通）'!$C$6:$L$47,10,FALSE))</f>
        <v/>
      </c>
      <c r="AI62" s="915" t="str">
        <f>IF(AI61="","",VLOOKUP(AI61,'シフト記号表（従来型・ユニット型共通）'!$C$6:$L$47,10,FALSE))</f>
        <v/>
      </c>
      <c r="AJ62" s="916" t="str">
        <f>IF(AJ61="","",VLOOKUP(AJ61,'シフト記号表（従来型・ユニット型共通）'!$C$6:$L$47,10,FALSE))</f>
        <v/>
      </c>
      <c r="AK62" s="914" t="str">
        <f>IF(AK61="","",VLOOKUP(AK61,'シフト記号表（従来型・ユニット型共通）'!$C$6:$L$47,10,FALSE))</f>
        <v/>
      </c>
      <c r="AL62" s="915" t="str">
        <f>IF(AL61="","",VLOOKUP(AL61,'シフト記号表（従来型・ユニット型共通）'!$C$6:$L$47,10,FALSE))</f>
        <v/>
      </c>
      <c r="AM62" s="915" t="str">
        <f>IF(AM61="","",VLOOKUP(AM61,'シフト記号表（従来型・ユニット型共通）'!$C$6:$L$47,10,FALSE))</f>
        <v/>
      </c>
      <c r="AN62" s="915" t="str">
        <f>IF(AN61="","",VLOOKUP(AN61,'シフト記号表（従来型・ユニット型共通）'!$C$6:$L$47,10,FALSE))</f>
        <v/>
      </c>
      <c r="AO62" s="915" t="str">
        <f>IF(AO61="","",VLOOKUP(AO61,'シフト記号表（従来型・ユニット型共通）'!$C$6:$L$47,10,FALSE))</f>
        <v/>
      </c>
      <c r="AP62" s="915" t="str">
        <f>IF(AP61="","",VLOOKUP(AP61,'シフト記号表（従来型・ユニット型共通）'!$C$6:$L$47,10,FALSE))</f>
        <v/>
      </c>
      <c r="AQ62" s="916" t="str">
        <f>IF(AQ61="","",VLOOKUP(AQ61,'シフト記号表（従来型・ユニット型共通）'!$C$6:$L$47,10,FALSE))</f>
        <v/>
      </c>
      <c r="AR62" s="914" t="str">
        <f>IF(AR61="","",VLOOKUP(AR61,'シフト記号表（従来型・ユニット型共通）'!$C$6:$L$47,10,FALSE))</f>
        <v/>
      </c>
      <c r="AS62" s="915" t="str">
        <f>IF(AS61="","",VLOOKUP(AS61,'シフト記号表（従来型・ユニット型共通）'!$C$6:$L$47,10,FALSE))</f>
        <v/>
      </c>
      <c r="AT62" s="915" t="str">
        <f>IF(AT61="","",VLOOKUP(AT61,'シフト記号表（従来型・ユニット型共通）'!$C$6:$L$47,10,FALSE))</f>
        <v/>
      </c>
      <c r="AU62" s="915" t="str">
        <f>IF(AU61="","",VLOOKUP(AU61,'シフト記号表（従来型・ユニット型共通）'!$C$6:$L$47,10,FALSE))</f>
        <v/>
      </c>
      <c r="AV62" s="915" t="str">
        <f>IF(AV61="","",VLOOKUP(AV61,'シフト記号表（従来型・ユニット型共通）'!$C$6:$L$47,10,FALSE))</f>
        <v/>
      </c>
      <c r="AW62" s="915" t="str">
        <f>IF(AW61="","",VLOOKUP(AW61,'シフト記号表（従来型・ユニット型共通）'!$C$6:$L$47,10,FALSE))</f>
        <v/>
      </c>
      <c r="AX62" s="916" t="str">
        <f>IF(AX61="","",VLOOKUP(AX61,'シフト記号表（従来型・ユニット型共通）'!$C$6:$L$47,10,FALSE))</f>
        <v/>
      </c>
      <c r="AY62" s="914" t="str">
        <f>IF(AY61="","",VLOOKUP(AY61,'シフト記号表（従来型・ユニット型共通）'!$C$6:$L$47,10,FALSE))</f>
        <v/>
      </c>
      <c r="AZ62" s="915" t="str">
        <f>IF(AZ61="","",VLOOKUP(AZ61,'シフト記号表（従来型・ユニット型共通）'!$C$6:$L$47,10,FALSE))</f>
        <v/>
      </c>
      <c r="BA62" s="915" t="str">
        <f>IF(BA61="","",VLOOKUP(BA61,'シフト記号表（従来型・ユニット型共通）'!$C$6:$L$47,10,FALSE))</f>
        <v/>
      </c>
      <c r="BB62" s="2183">
        <f>IF($BE$3="４週",SUM(W62:AX62),IF($BE$3="暦月",SUM(W62:BA62),""))</f>
        <v>0</v>
      </c>
      <c r="BC62" s="2184"/>
      <c r="BD62" s="2185">
        <f>IF($BE$3="４週",BB62/4,IF($BE$3="暦月",(BB62/($BE$8/7)),""))</f>
        <v>0</v>
      </c>
      <c r="BE62" s="2184"/>
      <c r="BF62" s="2180"/>
      <c r="BG62" s="2181"/>
      <c r="BH62" s="2181"/>
      <c r="BI62" s="2181"/>
      <c r="BJ62" s="2182"/>
    </row>
    <row r="63" spans="2:62" ht="20.25" customHeight="1">
      <c r="B63" s="2111">
        <f>B61+1</f>
        <v>24</v>
      </c>
      <c r="C63" s="2118"/>
      <c r="D63" s="2119"/>
      <c r="E63" s="909"/>
      <c r="F63" s="910"/>
      <c r="G63" s="909"/>
      <c r="H63" s="910"/>
      <c r="I63" s="2122"/>
      <c r="J63" s="2123"/>
      <c r="K63" s="2171"/>
      <c r="L63" s="2172"/>
      <c r="M63" s="2172"/>
      <c r="N63" s="2119"/>
      <c r="O63" s="2141"/>
      <c r="P63" s="2142"/>
      <c r="Q63" s="2142"/>
      <c r="R63" s="2142"/>
      <c r="S63" s="2143"/>
      <c r="T63" s="929" t="s">
        <v>1540</v>
      </c>
      <c r="U63" s="930"/>
      <c r="V63" s="931"/>
      <c r="W63" s="922"/>
      <c r="X63" s="923"/>
      <c r="Y63" s="923"/>
      <c r="Z63" s="923"/>
      <c r="AA63" s="923"/>
      <c r="AB63" s="923"/>
      <c r="AC63" s="924"/>
      <c r="AD63" s="922"/>
      <c r="AE63" s="923"/>
      <c r="AF63" s="923"/>
      <c r="AG63" s="923"/>
      <c r="AH63" s="923"/>
      <c r="AI63" s="923"/>
      <c r="AJ63" s="924"/>
      <c r="AK63" s="922"/>
      <c r="AL63" s="923"/>
      <c r="AM63" s="923"/>
      <c r="AN63" s="923"/>
      <c r="AO63" s="923"/>
      <c r="AP63" s="923"/>
      <c r="AQ63" s="924"/>
      <c r="AR63" s="922"/>
      <c r="AS63" s="923"/>
      <c r="AT63" s="923"/>
      <c r="AU63" s="923"/>
      <c r="AV63" s="923"/>
      <c r="AW63" s="923"/>
      <c r="AX63" s="924"/>
      <c r="AY63" s="922"/>
      <c r="AZ63" s="923"/>
      <c r="BA63" s="925"/>
      <c r="BB63" s="2173"/>
      <c r="BC63" s="2174"/>
      <c r="BD63" s="2175"/>
      <c r="BE63" s="2176"/>
      <c r="BF63" s="2177"/>
      <c r="BG63" s="2178"/>
      <c r="BH63" s="2178"/>
      <c r="BI63" s="2178"/>
      <c r="BJ63" s="2179"/>
    </row>
    <row r="64" spans="2:62" ht="20.25" customHeight="1">
      <c r="B64" s="2112"/>
      <c r="C64" s="2120"/>
      <c r="D64" s="2121"/>
      <c r="E64" s="909"/>
      <c r="F64" s="910">
        <f>C63</f>
        <v>0</v>
      </c>
      <c r="G64" s="909"/>
      <c r="H64" s="910">
        <f>I63</f>
        <v>0</v>
      </c>
      <c r="I64" s="2124"/>
      <c r="J64" s="2125"/>
      <c r="K64" s="2136"/>
      <c r="L64" s="2137"/>
      <c r="M64" s="2137"/>
      <c r="N64" s="2121"/>
      <c r="O64" s="2141"/>
      <c r="P64" s="2142"/>
      <c r="Q64" s="2142"/>
      <c r="R64" s="2142"/>
      <c r="S64" s="2143"/>
      <c r="T64" s="926" t="s">
        <v>1543</v>
      </c>
      <c r="U64" s="927"/>
      <c r="V64" s="928"/>
      <c r="W64" s="914" t="str">
        <f>IF(W63="","",VLOOKUP(W63,'シフト記号表（従来型・ユニット型共通）'!$C$6:$L$47,10,FALSE))</f>
        <v/>
      </c>
      <c r="X64" s="915" t="str">
        <f>IF(X63="","",VLOOKUP(X63,'シフト記号表（従来型・ユニット型共通）'!$C$6:$L$47,10,FALSE))</f>
        <v/>
      </c>
      <c r="Y64" s="915" t="str">
        <f>IF(Y63="","",VLOOKUP(Y63,'シフト記号表（従来型・ユニット型共通）'!$C$6:$L$47,10,FALSE))</f>
        <v/>
      </c>
      <c r="Z64" s="915" t="str">
        <f>IF(Z63="","",VLOOKUP(Z63,'シフト記号表（従来型・ユニット型共通）'!$C$6:$L$47,10,FALSE))</f>
        <v/>
      </c>
      <c r="AA64" s="915" t="str">
        <f>IF(AA63="","",VLOOKUP(AA63,'シフト記号表（従来型・ユニット型共通）'!$C$6:$L$47,10,FALSE))</f>
        <v/>
      </c>
      <c r="AB64" s="915" t="str">
        <f>IF(AB63="","",VLOOKUP(AB63,'シフト記号表（従来型・ユニット型共通）'!$C$6:$L$47,10,FALSE))</f>
        <v/>
      </c>
      <c r="AC64" s="916" t="str">
        <f>IF(AC63="","",VLOOKUP(AC63,'シフト記号表（従来型・ユニット型共通）'!$C$6:$L$47,10,FALSE))</f>
        <v/>
      </c>
      <c r="AD64" s="914" t="str">
        <f>IF(AD63="","",VLOOKUP(AD63,'シフト記号表（従来型・ユニット型共通）'!$C$6:$L$47,10,FALSE))</f>
        <v/>
      </c>
      <c r="AE64" s="915" t="str">
        <f>IF(AE63="","",VLOOKUP(AE63,'シフト記号表（従来型・ユニット型共通）'!$C$6:$L$47,10,FALSE))</f>
        <v/>
      </c>
      <c r="AF64" s="915" t="str">
        <f>IF(AF63="","",VLOOKUP(AF63,'シフト記号表（従来型・ユニット型共通）'!$C$6:$L$47,10,FALSE))</f>
        <v/>
      </c>
      <c r="AG64" s="915" t="str">
        <f>IF(AG63="","",VLOOKUP(AG63,'シフト記号表（従来型・ユニット型共通）'!$C$6:$L$47,10,FALSE))</f>
        <v/>
      </c>
      <c r="AH64" s="915" t="str">
        <f>IF(AH63="","",VLOOKUP(AH63,'シフト記号表（従来型・ユニット型共通）'!$C$6:$L$47,10,FALSE))</f>
        <v/>
      </c>
      <c r="AI64" s="915" t="str">
        <f>IF(AI63="","",VLOOKUP(AI63,'シフト記号表（従来型・ユニット型共通）'!$C$6:$L$47,10,FALSE))</f>
        <v/>
      </c>
      <c r="AJ64" s="916" t="str">
        <f>IF(AJ63="","",VLOOKUP(AJ63,'シフト記号表（従来型・ユニット型共通）'!$C$6:$L$47,10,FALSE))</f>
        <v/>
      </c>
      <c r="AK64" s="914" t="str">
        <f>IF(AK63="","",VLOOKUP(AK63,'シフト記号表（従来型・ユニット型共通）'!$C$6:$L$47,10,FALSE))</f>
        <v/>
      </c>
      <c r="AL64" s="915" t="str">
        <f>IF(AL63="","",VLOOKUP(AL63,'シフト記号表（従来型・ユニット型共通）'!$C$6:$L$47,10,FALSE))</f>
        <v/>
      </c>
      <c r="AM64" s="915" t="str">
        <f>IF(AM63="","",VLOOKUP(AM63,'シフト記号表（従来型・ユニット型共通）'!$C$6:$L$47,10,FALSE))</f>
        <v/>
      </c>
      <c r="AN64" s="915" t="str">
        <f>IF(AN63="","",VLOOKUP(AN63,'シフト記号表（従来型・ユニット型共通）'!$C$6:$L$47,10,FALSE))</f>
        <v/>
      </c>
      <c r="AO64" s="915" t="str">
        <f>IF(AO63="","",VLOOKUP(AO63,'シフト記号表（従来型・ユニット型共通）'!$C$6:$L$47,10,FALSE))</f>
        <v/>
      </c>
      <c r="AP64" s="915" t="str">
        <f>IF(AP63="","",VLOOKUP(AP63,'シフト記号表（従来型・ユニット型共通）'!$C$6:$L$47,10,FALSE))</f>
        <v/>
      </c>
      <c r="AQ64" s="916" t="str">
        <f>IF(AQ63="","",VLOOKUP(AQ63,'シフト記号表（従来型・ユニット型共通）'!$C$6:$L$47,10,FALSE))</f>
        <v/>
      </c>
      <c r="AR64" s="914" t="str">
        <f>IF(AR63="","",VLOOKUP(AR63,'シフト記号表（従来型・ユニット型共通）'!$C$6:$L$47,10,FALSE))</f>
        <v/>
      </c>
      <c r="AS64" s="915" t="str">
        <f>IF(AS63="","",VLOOKUP(AS63,'シフト記号表（従来型・ユニット型共通）'!$C$6:$L$47,10,FALSE))</f>
        <v/>
      </c>
      <c r="AT64" s="915" t="str">
        <f>IF(AT63="","",VLOOKUP(AT63,'シフト記号表（従来型・ユニット型共通）'!$C$6:$L$47,10,FALSE))</f>
        <v/>
      </c>
      <c r="AU64" s="915" t="str">
        <f>IF(AU63="","",VLOOKUP(AU63,'シフト記号表（従来型・ユニット型共通）'!$C$6:$L$47,10,FALSE))</f>
        <v/>
      </c>
      <c r="AV64" s="915" t="str">
        <f>IF(AV63="","",VLOOKUP(AV63,'シフト記号表（従来型・ユニット型共通）'!$C$6:$L$47,10,FALSE))</f>
        <v/>
      </c>
      <c r="AW64" s="915" t="str">
        <f>IF(AW63="","",VLOOKUP(AW63,'シフト記号表（従来型・ユニット型共通）'!$C$6:$L$47,10,FALSE))</f>
        <v/>
      </c>
      <c r="AX64" s="916" t="str">
        <f>IF(AX63="","",VLOOKUP(AX63,'シフト記号表（従来型・ユニット型共通）'!$C$6:$L$47,10,FALSE))</f>
        <v/>
      </c>
      <c r="AY64" s="914" t="str">
        <f>IF(AY63="","",VLOOKUP(AY63,'シフト記号表（従来型・ユニット型共通）'!$C$6:$L$47,10,FALSE))</f>
        <v/>
      </c>
      <c r="AZ64" s="915" t="str">
        <f>IF(AZ63="","",VLOOKUP(AZ63,'シフト記号表（従来型・ユニット型共通）'!$C$6:$L$47,10,FALSE))</f>
        <v/>
      </c>
      <c r="BA64" s="915" t="str">
        <f>IF(BA63="","",VLOOKUP(BA63,'シフト記号表（従来型・ユニット型共通）'!$C$6:$L$47,10,FALSE))</f>
        <v/>
      </c>
      <c r="BB64" s="2183">
        <f>IF($BE$3="４週",SUM(W64:AX64),IF($BE$3="暦月",SUM(W64:BA64),""))</f>
        <v>0</v>
      </c>
      <c r="BC64" s="2184"/>
      <c r="BD64" s="2185">
        <f>IF($BE$3="４週",BB64/4,IF($BE$3="暦月",(BB64/($BE$8/7)),""))</f>
        <v>0</v>
      </c>
      <c r="BE64" s="2184"/>
      <c r="BF64" s="2180"/>
      <c r="BG64" s="2181"/>
      <c r="BH64" s="2181"/>
      <c r="BI64" s="2181"/>
      <c r="BJ64" s="2182"/>
    </row>
    <row r="65" spans="2:62" ht="20.25" customHeight="1">
      <c r="B65" s="2111">
        <f>B63+1</f>
        <v>25</v>
      </c>
      <c r="C65" s="2118"/>
      <c r="D65" s="2119"/>
      <c r="E65" s="909"/>
      <c r="F65" s="910"/>
      <c r="G65" s="909"/>
      <c r="H65" s="910"/>
      <c r="I65" s="2122"/>
      <c r="J65" s="2123"/>
      <c r="K65" s="2171"/>
      <c r="L65" s="2172"/>
      <c r="M65" s="2172"/>
      <c r="N65" s="2119"/>
      <c r="O65" s="2141"/>
      <c r="P65" s="2142"/>
      <c r="Q65" s="2142"/>
      <c r="R65" s="2142"/>
      <c r="S65" s="2143"/>
      <c r="T65" s="929" t="s">
        <v>1540</v>
      </c>
      <c r="U65" s="930"/>
      <c r="V65" s="931"/>
      <c r="W65" s="922"/>
      <c r="X65" s="923"/>
      <c r="Y65" s="923"/>
      <c r="Z65" s="923"/>
      <c r="AA65" s="923"/>
      <c r="AB65" s="923"/>
      <c r="AC65" s="924"/>
      <c r="AD65" s="922"/>
      <c r="AE65" s="923"/>
      <c r="AF65" s="923"/>
      <c r="AG65" s="923"/>
      <c r="AH65" s="923"/>
      <c r="AI65" s="923"/>
      <c r="AJ65" s="924"/>
      <c r="AK65" s="922"/>
      <c r="AL65" s="923"/>
      <c r="AM65" s="923"/>
      <c r="AN65" s="923"/>
      <c r="AO65" s="923"/>
      <c r="AP65" s="923"/>
      <c r="AQ65" s="924"/>
      <c r="AR65" s="922"/>
      <c r="AS65" s="923"/>
      <c r="AT65" s="923"/>
      <c r="AU65" s="923"/>
      <c r="AV65" s="923"/>
      <c r="AW65" s="923"/>
      <c r="AX65" s="924"/>
      <c r="AY65" s="922"/>
      <c r="AZ65" s="923"/>
      <c r="BA65" s="925"/>
      <c r="BB65" s="2173"/>
      <c r="BC65" s="2174"/>
      <c r="BD65" s="2175"/>
      <c r="BE65" s="2176"/>
      <c r="BF65" s="2177"/>
      <c r="BG65" s="2178"/>
      <c r="BH65" s="2178"/>
      <c r="BI65" s="2178"/>
      <c r="BJ65" s="2179"/>
    </row>
    <row r="66" spans="2:62" ht="20.25" customHeight="1">
      <c r="B66" s="2112"/>
      <c r="C66" s="2120"/>
      <c r="D66" s="2121"/>
      <c r="E66" s="909"/>
      <c r="F66" s="910">
        <f>C65</f>
        <v>0</v>
      </c>
      <c r="G66" s="909"/>
      <c r="H66" s="910">
        <f>I65</f>
        <v>0</v>
      </c>
      <c r="I66" s="2124"/>
      <c r="J66" s="2125"/>
      <c r="K66" s="2136"/>
      <c r="L66" s="2137"/>
      <c r="M66" s="2137"/>
      <c r="N66" s="2121"/>
      <c r="O66" s="2141"/>
      <c r="P66" s="2142"/>
      <c r="Q66" s="2142"/>
      <c r="R66" s="2142"/>
      <c r="S66" s="2143"/>
      <c r="T66" s="926" t="s">
        <v>1543</v>
      </c>
      <c r="U66" s="927"/>
      <c r="V66" s="928"/>
      <c r="W66" s="914" t="str">
        <f>IF(W65="","",VLOOKUP(W65,'シフト記号表（従来型・ユニット型共通）'!$C$6:$L$47,10,FALSE))</f>
        <v/>
      </c>
      <c r="X66" s="915" t="str">
        <f>IF(X65="","",VLOOKUP(X65,'シフト記号表（従来型・ユニット型共通）'!$C$6:$L$47,10,FALSE))</f>
        <v/>
      </c>
      <c r="Y66" s="915" t="str">
        <f>IF(Y65="","",VLOOKUP(Y65,'シフト記号表（従来型・ユニット型共通）'!$C$6:$L$47,10,FALSE))</f>
        <v/>
      </c>
      <c r="Z66" s="915" t="str">
        <f>IF(Z65="","",VLOOKUP(Z65,'シフト記号表（従来型・ユニット型共通）'!$C$6:$L$47,10,FALSE))</f>
        <v/>
      </c>
      <c r="AA66" s="915" t="str">
        <f>IF(AA65="","",VLOOKUP(AA65,'シフト記号表（従来型・ユニット型共通）'!$C$6:$L$47,10,FALSE))</f>
        <v/>
      </c>
      <c r="AB66" s="915" t="str">
        <f>IF(AB65="","",VLOOKUP(AB65,'シフト記号表（従来型・ユニット型共通）'!$C$6:$L$47,10,FALSE))</f>
        <v/>
      </c>
      <c r="AC66" s="916" t="str">
        <f>IF(AC65="","",VLOOKUP(AC65,'シフト記号表（従来型・ユニット型共通）'!$C$6:$L$47,10,FALSE))</f>
        <v/>
      </c>
      <c r="AD66" s="914" t="str">
        <f>IF(AD65="","",VLOOKUP(AD65,'シフト記号表（従来型・ユニット型共通）'!$C$6:$L$47,10,FALSE))</f>
        <v/>
      </c>
      <c r="AE66" s="915" t="str">
        <f>IF(AE65="","",VLOOKUP(AE65,'シフト記号表（従来型・ユニット型共通）'!$C$6:$L$47,10,FALSE))</f>
        <v/>
      </c>
      <c r="AF66" s="915" t="str">
        <f>IF(AF65="","",VLOOKUP(AF65,'シフト記号表（従来型・ユニット型共通）'!$C$6:$L$47,10,FALSE))</f>
        <v/>
      </c>
      <c r="AG66" s="915" t="str">
        <f>IF(AG65="","",VLOOKUP(AG65,'シフト記号表（従来型・ユニット型共通）'!$C$6:$L$47,10,FALSE))</f>
        <v/>
      </c>
      <c r="AH66" s="915" t="str">
        <f>IF(AH65="","",VLOOKUP(AH65,'シフト記号表（従来型・ユニット型共通）'!$C$6:$L$47,10,FALSE))</f>
        <v/>
      </c>
      <c r="AI66" s="915" t="str">
        <f>IF(AI65="","",VLOOKUP(AI65,'シフト記号表（従来型・ユニット型共通）'!$C$6:$L$47,10,FALSE))</f>
        <v/>
      </c>
      <c r="AJ66" s="916" t="str">
        <f>IF(AJ65="","",VLOOKUP(AJ65,'シフト記号表（従来型・ユニット型共通）'!$C$6:$L$47,10,FALSE))</f>
        <v/>
      </c>
      <c r="AK66" s="914" t="str">
        <f>IF(AK65="","",VLOOKUP(AK65,'シフト記号表（従来型・ユニット型共通）'!$C$6:$L$47,10,FALSE))</f>
        <v/>
      </c>
      <c r="AL66" s="915" t="str">
        <f>IF(AL65="","",VLOOKUP(AL65,'シフト記号表（従来型・ユニット型共通）'!$C$6:$L$47,10,FALSE))</f>
        <v/>
      </c>
      <c r="AM66" s="915" t="str">
        <f>IF(AM65="","",VLOOKUP(AM65,'シフト記号表（従来型・ユニット型共通）'!$C$6:$L$47,10,FALSE))</f>
        <v/>
      </c>
      <c r="AN66" s="915" t="str">
        <f>IF(AN65="","",VLOOKUP(AN65,'シフト記号表（従来型・ユニット型共通）'!$C$6:$L$47,10,FALSE))</f>
        <v/>
      </c>
      <c r="AO66" s="915" t="str">
        <f>IF(AO65="","",VLOOKUP(AO65,'シフト記号表（従来型・ユニット型共通）'!$C$6:$L$47,10,FALSE))</f>
        <v/>
      </c>
      <c r="AP66" s="915" t="str">
        <f>IF(AP65="","",VLOOKUP(AP65,'シフト記号表（従来型・ユニット型共通）'!$C$6:$L$47,10,FALSE))</f>
        <v/>
      </c>
      <c r="AQ66" s="916" t="str">
        <f>IF(AQ65="","",VLOOKUP(AQ65,'シフト記号表（従来型・ユニット型共通）'!$C$6:$L$47,10,FALSE))</f>
        <v/>
      </c>
      <c r="AR66" s="914" t="str">
        <f>IF(AR65="","",VLOOKUP(AR65,'シフト記号表（従来型・ユニット型共通）'!$C$6:$L$47,10,FALSE))</f>
        <v/>
      </c>
      <c r="AS66" s="915" t="str">
        <f>IF(AS65="","",VLOOKUP(AS65,'シフト記号表（従来型・ユニット型共通）'!$C$6:$L$47,10,FALSE))</f>
        <v/>
      </c>
      <c r="AT66" s="915" t="str">
        <f>IF(AT65="","",VLOOKUP(AT65,'シフト記号表（従来型・ユニット型共通）'!$C$6:$L$47,10,FALSE))</f>
        <v/>
      </c>
      <c r="AU66" s="915" t="str">
        <f>IF(AU65="","",VLOOKUP(AU65,'シフト記号表（従来型・ユニット型共通）'!$C$6:$L$47,10,FALSE))</f>
        <v/>
      </c>
      <c r="AV66" s="915" t="str">
        <f>IF(AV65="","",VLOOKUP(AV65,'シフト記号表（従来型・ユニット型共通）'!$C$6:$L$47,10,FALSE))</f>
        <v/>
      </c>
      <c r="AW66" s="915" t="str">
        <f>IF(AW65="","",VLOOKUP(AW65,'シフト記号表（従来型・ユニット型共通）'!$C$6:$L$47,10,FALSE))</f>
        <v/>
      </c>
      <c r="AX66" s="916" t="str">
        <f>IF(AX65="","",VLOOKUP(AX65,'シフト記号表（従来型・ユニット型共通）'!$C$6:$L$47,10,FALSE))</f>
        <v/>
      </c>
      <c r="AY66" s="914" t="str">
        <f>IF(AY65="","",VLOOKUP(AY65,'シフト記号表（従来型・ユニット型共通）'!$C$6:$L$47,10,FALSE))</f>
        <v/>
      </c>
      <c r="AZ66" s="915" t="str">
        <f>IF(AZ65="","",VLOOKUP(AZ65,'シフト記号表（従来型・ユニット型共通）'!$C$6:$L$47,10,FALSE))</f>
        <v/>
      </c>
      <c r="BA66" s="915" t="str">
        <f>IF(BA65="","",VLOOKUP(BA65,'シフト記号表（従来型・ユニット型共通）'!$C$6:$L$47,10,FALSE))</f>
        <v/>
      </c>
      <c r="BB66" s="2183">
        <f>IF($BE$3="４週",SUM(W66:AX66),IF($BE$3="暦月",SUM(W66:BA66),""))</f>
        <v>0</v>
      </c>
      <c r="BC66" s="2184"/>
      <c r="BD66" s="2185">
        <f>IF($BE$3="４週",BB66/4,IF($BE$3="暦月",(BB66/($BE$8/7)),""))</f>
        <v>0</v>
      </c>
      <c r="BE66" s="2184"/>
      <c r="BF66" s="2180"/>
      <c r="BG66" s="2181"/>
      <c r="BH66" s="2181"/>
      <c r="BI66" s="2181"/>
      <c r="BJ66" s="2182"/>
    </row>
    <row r="67" spans="2:62" ht="20.25" customHeight="1">
      <c r="B67" s="2111">
        <f>B65+1</f>
        <v>26</v>
      </c>
      <c r="C67" s="2118"/>
      <c r="D67" s="2119"/>
      <c r="E67" s="909"/>
      <c r="F67" s="910"/>
      <c r="G67" s="909"/>
      <c r="H67" s="910"/>
      <c r="I67" s="2122"/>
      <c r="J67" s="2123"/>
      <c r="K67" s="2171"/>
      <c r="L67" s="2172"/>
      <c r="M67" s="2172"/>
      <c r="N67" s="2119"/>
      <c r="O67" s="2141"/>
      <c r="P67" s="2142"/>
      <c r="Q67" s="2142"/>
      <c r="R67" s="2142"/>
      <c r="S67" s="2143"/>
      <c r="T67" s="929" t="s">
        <v>1540</v>
      </c>
      <c r="U67" s="930"/>
      <c r="V67" s="931"/>
      <c r="W67" s="922"/>
      <c r="X67" s="923"/>
      <c r="Y67" s="923"/>
      <c r="Z67" s="923"/>
      <c r="AA67" s="923"/>
      <c r="AB67" s="923"/>
      <c r="AC67" s="924"/>
      <c r="AD67" s="922"/>
      <c r="AE67" s="923"/>
      <c r="AF67" s="923"/>
      <c r="AG67" s="923"/>
      <c r="AH67" s="923"/>
      <c r="AI67" s="923"/>
      <c r="AJ67" s="924"/>
      <c r="AK67" s="922"/>
      <c r="AL67" s="923"/>
      <c r="AM67" s="923"/>
      <c r="AN67" s="923"/>
      <c r="AO67" s="923"/>
      <c r="AP67" s="923"/>
      <c r="AQ67" s="924"/>
      <c r="AR67" s="922"/>
      <c r="AS67" s="923"/>
      <c r="AT67" s="923"/>
      <c r="AU67" s="923"/>
      <c r="AV67" s="923"/>
      <c r="AW67" s="923"/>
      <c r="AX67" s="924"/>
      <c r="AY67" s="922"/>
      <c r="AZ67" s="923"/>
      <c r="BA67" s="925"/>
      <c r="BB67" s="2173"/>
      <c r="BC67" s="2174"/>
      <c r="BD67" s="2175"/>
      <c r="BE67" s="2176"/>
      <c r="BF67" s="2177"/>
      <c r="BG67" s="2178"/>
      <c r="BH67" s="2178"/>
      <c r="BI67" s="2178"/>
      <c r="BJ67" s="2179"/>
    </row>
    <row r="68" spans="2:62" ht="20.25" customHeight="1">
      <c r="B68" s="2112"/>
      <c r="C68" s="2120"/>
      <c r="D68" s="2121"/>
      <c r="E68" s="909"/>
      <c r="F68" s="910">
        <f>C67</f>
        <v>0</v>
      </c>
      <c r="G68" s="909"/>
      <c r="H68" s="910">
        <f>I67</f>
        <v>0</v>
      </c>
      <c r="I68" s="2124"/>
      <c r="J68" s="2125"/>
      <c r="K68" s="2136"/>
      <c r="L68" s="2137"/>
      <c r="M68" s="2137"/>
      <c r="N68" s="2121"/>
      <c r="O68" s="2141"/>
      <c r="P68" s="2142"/>
      <c r="Q68" s="2142"/>
      <c r="R68" s="2142"/>
      <c r="S68" s="2143"/>
      <c r="T68" s="926" t="s">
        <v>1543</v>
      </c>
      <c r="U68" s="927"/>
      <c r="V68" s="928"/>
      <c r="W68" s="914" t="str">
        <f>IF(W67="","",VLOOKUP(W67,'シフト記号表（従来型・ユニット型共通）'!$C$6:$L$47,10,FALSE))</f>
        <v/>
      </c>
      <c r="X68" s="915" t="str">
        <f>IF(X67="","",VLOOKUP(X67,'シフト記号表（従来型・ユニット型共通）'!$C$6:$L$47,10,FALSE))</f>
        <v/>
      </c>
      <c r="Y68" s="915" t="str">
        <f>IF(Y67="","",VLOOKUP(Y67,'シフト記号表（従来型・ユニット型共通）'!$C$6:$L$47,10,FALSE))</f>
        <v/>
      </c>
      <c r="Z68" s="915" t="str">
        <f>IF(Z67="","",VLOOKUP(Z67,'シフト記号表（従来型・ユニット型共通）'!$C$6:$L$47,10,FALSE))</f>
        <v/>
      </c>
      <c r="AA68" s="915" t="str">
        <f>IF(AA67="","",VLOOKUP(AA67,'シフト記号表（従来型・ユニット型共通）'!$C$6:$L$47,10,FALSE))</f>
        <v/>
      </c>
      <c r="AB68" s="915" t="str">
        <f>IF(AB67="","",VLOOKUP(AB67,'シフト記号表（従来型・ユニット型共通）'!$C$6:$L$47,10,FALSE))</f>
        <v/>
      </c>
      <c r="AC68" s="916" t="str">
        <f>IF(AC67="","",VLOOKUP(AC67,'シフト記号表（従来型・ユニット型共通）'!$C$6:$L$47,10,FALSE))</f>
        <v/>
      </c>
      <c r="AD68" s="914" t="str">
        <f>IF(AD67="","",VLOOKUP(AD67,'シフト記号表（従来型・ユニット型共通）'!$C$6:$L$47,10,FALSE))</f>
        <v/>
      </c>
      <c r="AE68" s="915" t="str">
        <f>IF(AE67="","",VLOOKUP(AE67,'シフト記号表（従来型・ユニット型共通）'!$C$6:$L$47,10,FALSE))</f>
        <v/>
      </c>
      <c r="AF68" s="915" t="str">
        <f>IF(AF67="","",VLOOKUP(AF67,'シフト記号表（従来型・ユニット型共通）'!$C$6:$L$47,10,FALSE))</f>
        <v/>
      </c>
      <c r="AG68" s="915" t="str">
        <f>IF(AG67="","",VLOOKUP(AG67,'シフト記号表（従来型・ユニット型共通）'!$C$6:$L$47,10,FALSE))</f>
        <v/>
      </c>
      <c r="AH68" s="915" t="str">
        <f>IF(AH67="","",VLOOKUP(AH67,'シフト記号表（従来型・ユニット型共通）'!$C$6:$L$47,10,FALSE))</f>
        <v/>
      </c>
      <c r="AI68" s="915" t="str">
        <f>IF(AI67="","",VLOOKUP(AI67,'シフト記号表（従来型・ユニット型共通）'!$C$6:$L$47,10,FALSE))</f>
        <v/>
      </c>
      <c r="AJ68" s="916" t="str">
        <f>IF(AJ67="","",VLOOKUP(AJ67,'シフト記号表（従来型・ユニット型共通）'!$C$6:$L$47,10,FALSE))</f>
        <v/>
      </c>
      <c r="AK68" s="914" t="str">
        <f>IF(AK67="","",VLOOKUP(AK67,'シフト記号表（従来型・ユニット型共通）'!$C$6:$L$47,10,FALSE))</f>
        <v/>
      </c>
      <c r="AL68" s="915" t="str">
        <f>IF(AL67="","",VLOOKUP(AL67,'シフト記号表（従来型・ユニット型共通）'!$C$6:$L$47,10,FALSE))</f>
        <v/>
      </c>
      <c r="AM68" s="915" t="str">
        <f>IF(AM67="","",VLOOKUP(AM67,'シフト記号表（従来型・ユニット型共通）'!$C$6:$L$47,10,FALSE))</f>
        <v/>
      </c>
      <c r="AN68" s="915" t="str">
        <f>IF(AN67="","",VLOOKUP(AN67,'シフト記号表（従来型・ユニット型共通）'!$C$6:$L$47,10,FALSE))</f>
        <v/>
      </c>
      <c r="AO68" s="915" t="str">
        <f>IF(AO67="","",VLOOKUP(AO67,'シフト記号表（従来型・ユニット型共通）'!$C$6:$L$47,10,FALSE))</f>
        <v/>
      </c>
      <c r="AP68" s="915" t="str">
        <f>IF(AP67="","",VLOOKUP(AP67,'シフト記号表（従来型・ユニット型共通）'!$C$6:$L$47,10,FALSE))</f>
        <v/>
      </c>
      <c r="AQ68" s="916" t="str">
        <f>IF(AQ67="","",VLOOKUP(AQ67,'シフト記号表（従来型・ユニット型共通）'!$C$6:$L$47,10,FALSE))</f>
        <v/>
      </c>
      <c r="AR68" s="914" t="str">
        <f>IF(AR67="","",VLOOKUP(AR67,'シフト記号表（従来型・ユニット型共通）'!$C$6:$L$47,10,FALSE))</f>
        <v/>
      </c>
      <c r="AS68" s="915" t="str">
        <f>IF(AS67="","",VLOOKUP(AS67,'シフト記号表（従来型・ユニット型共通）'!$C$6:$L$47,10,FALSE))</f>
        <v/>
      </c>
      <c r="AT68" s="915" t="str">
        <f>IF(AT67="","",VLOOKUP(AT67,'シフト記号表（従来型・ユニット型共通）'!$C$6:$L$47,10,FALSE))</f>
        <v/>
      </c>
      <c r="AU68" s="915" t="str">
        <f>IF(AU67="","",VLOOKUP(AU67,'シフト記号表（従来型・ユニット型共通）'!$C$6:$L$47,10,FALSE))</f>
        <v/>
      </c>
      <c r="AV68" s="915" t="str">
        <f>IF(AV67="","",VLOOKUP(AV67,'シフト記号表（従来型・ユニット型共通）'!$C$6:$L$47,10,FALSE))</f>
        <v/>
      </c>
      <c r="AW68" s="915" t="str">
        <f>IF(AW67="","",VLOOKUP(AW67,'シフト記号表（従来型・ユニット型共通）'!$C$6:$L$47,10,FALSE))</f>
        <v/>
      </c>
      <c r="AX68" s="916" t="str">
        <f>IF(AX67="","",VLOOKUP(AX67,'シフト記号表（従来型・ユニット型共通）'!$C$6:$L$47,10,FALSE))</f>
        <v/>
      </c>
      <c r="AY68" s="914" t="str">
        <f>IF(AY67="","",VLOOKUP(AY67,'シフト記号表（従来型・ユニット型共通）'!$C$6:$L$47,10,FALSE))</f>
        <v/>
      </c>
      <c r="AZ68" s="915" t="str">
        <f>IF(AZ67="","",VLOOKUP(AZ67,'シフト記号表（従来型・ユニット型共通）'!$C$6:$L$47,10,FALSE))</f>
        <v/>
      </c>
      <c r="BA68" s="915" t="str">
        <f>IF(BA67="","",VLOOKUP(BA67,'シフト記号表（従来型・ユニット型共通）'!$C$6:$L$47,10,FALSE))</f>
        <v/>
      </c>
      <c r="BB68" s="2183">
        <f>IF($BE$3="４週",SUM(W68:AX68),IF($BE$3="暦月",SUM(W68:BA68),""))</f>
        <v>0</v>
      </c>
      <c r="BC68" s="2184"/>
      <c r="BD68" s="2185">
        <f>IF($BE$3="４週",BB68/4,IF($BE$3="暦月",(BB68/($BE$8/7)),""))</f>
        <v>0</v>
      </c>
      <c r="BE68" s="2184"/>
      <c r="BF68" s="2180"/>
      <c r="BG68" s="2181"/>
      <c r="BH68" s="2181"/>
      <c r="BI68" s="2181"/>
      <c r="BJ68" s="2182"/>
    </row>
    <row r="69" spans="2:62" ht="20.25" customHeight="1">
      <c r="B69" s="2111">
        <f>B67+1</f>
        <v>27</v>
      </c>
      <c r="C69" s="2118"/>
      <c r="D69" s="2119"/>
      <c r="E69" s="909"/>
      <c r="F69" s="910"/>
      <c r="G69" s="909"/>
      <c r="H69" s="910"/>
      <c r="I69" s="2122"/>
      <c r="J69" s="2123"/>
      <c r="K69" s="2171"/>
      <c r="L69" s="2172"/>
      <c r="M69" s="2172"/>
      <c r="N69" s="2119"/>
      <c r="O69" s="2141"/>
      <c r="P69" s="2142"/>
      <c r="Q69" s="2142"/>
      <c r="R69" s="2142"/>
      <c r="S69" s="2143"/>
      <c r="T69" s="929" t="s">
        <v>1540</v>
      </c>
      <c r="U69" s="930"/>
      <c r="V69" s="931"/>
      <c r="W69" s="922"/>
      <c r="X69" s="923"/>
      <c r="Y69" s="923"/>
      <c r="Z69" s="923"/>
      <c r="AA69" s="923"/>
      <c r="AB69" s="923"/>
      <c r="AC69" s="924"/>
      <c r="AD69" s="922"/>
      <c r="AE69" s="923"/>
      <c r="AF69" s="923"/>
      <c r="AG69" s="923"/>
      <c r="AH69" s="923"/>
      <c r="AI69" s="923"/>
      <c r="AJ69" s="924"/>
      <c r="AK69" s="922"/>
      <c r="AL69" s="923"/>
      <c r="AM69" s="923"/>
      <c r="AN69" s="923"/>
      <c r="AO69" s="923"/>
      <c r="AP69" s="923"/>
      <c r="AQ69" s="924"/>
      <c r="AR69" s="922"/>
      <c r="AS69" s="923"/>
      <c r="AT69" s="923"/>
      <c r="AU69" s="923"/>
      <c r="AV69" s="923"/>
      <c r="AW69" s="923"/>
      <c r="AX69" s="924"/>
      <c r="AY69" s="922"/>
      <c r="AZ69" s="923"/>
      <c r="BA69" s="925"/>
      <c r="BB69" s="2173"/>
      <c r="BC69" s="2174"/>
      <c r="BD69" s="2175"/>
      <c r="BE69" s="2176"/>
      <c r="BF69" s="2177"/>
      <c r="BG69" s="2178"/>
      <c r="BH69" s="2178"/>
      <c r="BI69" s="2178"/>
      <c r="BJ69" s="2179"/>
    </row>
    <row r="70" spans="2:62" ht="20.25" customHeight="1">
      <c r="B70" s="2112"/>
      <c r="C70" s="2120"/>
      <c r="D70" s="2121"/>
      <c r="E70" s="909"/>
      <c r="F70" s="910">
        <f>C69</f>
        <v>0</v>
      </c>
      <c r="G70" s="909"/>
      <c r="H70" s="910">
        <f>I69</f>
        <v>0</v>
      </c>
      <c r="I70" s="2124"/>
      <c r="J70" s="2125"/>
      <c r="K70" s="2136"/>
      <c r="L70" s="2137"/>
      <c r="M70" s="2137"/>
      <c r="N70" s="2121"/>
      <c r="O70" s="2141"/>
      <c r="P70" s="2142"/>
      <c r="Q70" s="2142"/>
      <c r="R70" s="2142"/>
      <c r="S70" s="2143"/>
      <c r="T70" s="926" t="s">
        <v>1543</v>
      </c>
      <c r="U70" s="927"/>
      <c r="V70" s="928"/>
      <c r="W70" s="914" t="str">
        <f>IF(W69="","",VLOOKUP(W69,'シフト記号表（従来型・ユニット型共通）'!$C$6:$L$47,10,FALSE))</f>
        <v/>
      </c>
      <c r="X70" s="915" t="str">
        <f>IF(X69="","",VLOOKUP(X69,'シフト記号表（従来型・ユニット型共通）'!$C$6:$L$47,10,FALSE))</f>
        <v/>
      </c>
      <c r="Y70" s="915" t="str">
        <f>IF(Y69="","",VLOOKUP(Y69,'シフト記号表（従来型・ユニット型共通）'!$C$6:$L$47,10,FALSE))</f>
        <v/>
      </c>
      <c r="Z70" s="915" t="str">
        <f>IF(Z69="","",VLOOKUP(Z69,'シフト記号表（従来型・ユニット型共通）'!$C$6:$L$47,10,FALSE))</f>
        <v/>
      </c>
      <c r="AA70" s="915" t="str">
        <f>IF(AA69="","",VLOOKUP(AA69,'シフト記号表（従来型・ユニット型共通）'!$C$6:$L$47,10,FALSE))</f>
        <v/>
      </c>
      <c r="AB70" s="915" t="str">
        <f>IF(AB69="","",VLOOKUP(AB69,'シフト記号表（従来型・ユニット型共通）'!$C$6:$L$47,10,FALSE))</f>
        <v/>
      </c>
      <c r="AC70" s="916" t="str">
        <f>IF(AC69="","",VLOOKUP(AC69,'シフト記号表（従来型・ユニット型共通）'!$C$6:$L$47,10,FALSE))</f>
        <v/>
      </c>
      <c r="AD70" s="914" t="str">
        <f>IF(AD69="","",VLOOKUP(AD69,'シフト記号表（従来型・ユニット型共通）'!$C$6:$L$47,10,FALSE))</f>
        <v/>
      </c>
      <c r="AE70" s="915" t="str">
        <f>IF(AE69="","",VLOOKUP(AE69,'シフト記号表（従来型・ユニット型共通）'!$C$6:$L$47,10,FALSE))</f>
        <v/>
      </c>
      <c r="AF70" s="915" t="str">
        <f>IF(AF69="","",VLOOKUP(AF69,'シフト記号表（従来型・ユニット型共通）'!$C$6:$L$47,10,FALSE))</f>
        <v/>
      </c>
      <c r="AG70" s="915" t="str">
        <f>IF(AG69="","",VLOOKUP(AG69,'シフト記号表（従来型・ユニット型共通）'!$C$6:$L$47,10,FALSE))</f>
        <v/>
      </c>
      <c r="AH70" s="915" t="str">
        <f>IF(AH69="","",VLOOKUP(AH69,'シフト記号表（従来型・ユニット型共通）'!$C$6:$L$47,10,FALSE))</f>
        <v/>
      </c>
      <c r="AI70" s="915" t="str">
        <f>IF(AI69="","",VLOOKUP(AI69,'シフト記号表（従来型・ユニット型共通）'!$C$6:$L$47,10,FALSE))</f>
        <v/>
      </c>
      <c r="AJ70" s="916" t="str">
        <f>IF(AJ69="","",VLOOKUP(AJ69,'シフト記号表（従来型・ユニット型共通）'!$C$6:$L$47,10,FALSE))</f>
        <v/>
      </c>
      <c r="AK70" s="914" t="str">
        <f>IF(AK69="","",VLOOKUP(AK69,'シフト記号表（従来型・ユニット型共通）'!$C$6:$L$47,10,FALSE))</f>
        <v/>
      </c>
      <c r="AL70" s="915" t="str">
        <f>IF(AL69="","",VLOOKUP(AL69,'シフト記号表（従来型・ユニット型共通）'!$C$6:$L$47,10,FALSE))</f>
        <v/>
      </c>
      <c r="AM70" s="915" t="str">
        <f>IF(AM69="","",VLOOKUP(AM69,'シフト記号表（従来型・ユニット型共通）'!$C$6:$L$47,10,FALSE))</f>
        <v/>
      </c>
      <c r="AN70" s="915" t="str">
        <f>IF(AN69="","",VLOOKUP(AN69,'シフト記号表（従来型・ユニット型共通）'!$C$6:$L$47,10,FALSE))</f>
        <v/>
      </c>
      <c r="AO70" s="915" t="str">
        <f>IF(AO69="","",VLOOKUP(AO69,'シフト記号表（従来型・ユニット型共通）'!$C$6:$L$47,10,FALSE))</f>
        <v/>
      </c>
      <c r="AP70" s="915" t="str">
        <f>IF(AP69="","",VLOOKUP(AP69,'シフト記号表（従来型・ユニット型共通）'!$C$6:$L$47,10,FALSE))</f>
        <v/>
      </c>
      <c r="AQ70" s="916" t="str">
        <f>IF(AQ69="","",VLOOKUP(AQ69,'シフト記号表（従来型・ユニット型共通）'!$C$6:$L$47,10,FALSE))</f>
        <v/>
      </c>
      <c r="AR70" s="914" t="str">
        <f>IF(AR69="","",VLOOKUP(AR69,'シフト記号表（従来型・ユニット型共通）'!$C$6:$L$47,10,FALSE))</f>
        <v/>
      </c>
      <c r="AS70" s="915" t="str">
        <f>IF(AS69="","",VLOOKUP(AS69,'シフト記号表（従来型・ユニット型共通）'!$C$6:$L$47,10,FALSE))</f>
        <v/>
      </c>
      <c r="AT70" s="915" t="str">
        <f>IF(AT69="","",VLOOKUP(AT69,'シフト記号表（従来型・ユニット型共通）'!$C$6:$L$47,10,FALSE))</f>
        <v/>
      </c>
      <c r="AU70" s="915" t="str">
        <f>IF(AU69="","",VLOOKUP(AU69,'シフト記号表（従来型・ユニット型共通）'!$C$6:$L$47,10,FALSE))</f>
        <v/>
      </c>
      <c r="AV70" s="915" t="str">
        <f>IF(AV69="","",VLOOKUP(AV69,'シフト記号表（従来型・ユニット型共通）'!$C$6:$L$47,10,FALSE))</f>
        <v/>
      </c>
      <c r="AW70" s="915" t="str">
        <f>IF(AW69="","",VLOOKUP(AW69,'シフト記号表（従来型・ユニット型共通）'!$C$6:$L$47,10,FALSE))</f>
        <v/>
      </c>
      <c r="AX70" s="916" t="str">
        <f>IF(AX69="","",VLOOKUP(AX69,'シフト記号表（従来型・ユニット型共通）'!$C$6:$L$47,10,FALSE))</f>
        <v/>
      </c>
      <c r="AY70" s="914" t="str">
        <f>IF(AY69="","",VLOOKUP(AY69,'シフト記号表（従来型・ユニット型共通）'!$C$6:$L$47,10,FALSE))</f>
        <v/>
      </c>
      <c r="AZ70" s="915" t="str">
        <f>IF(AZ69="","",VLOOKUP(AZ69,'シフト記号表（従来型・ユニット型共通）'!$C$6:$L$47,10,FALSE))</f>
        <v/>
      </c>
      <c r="BA70" s="915" t="str">
        <f>IF(BA69="","",VLOOKUP(BA69,'シフト記号表（従来型・ユニット型共通）'!$C$6:$L$47,10,FALSE))</f>
        <v/>
      </c>
      <c r="BB70" s="2183">
        <f>IF($BE$3="４週",SUM(W70:AX70),IF($BE$3="暦月",SUM(W70:BA70),""))</f>
        <v>0</v>
      </c>
      <c r="BC70" s="2184"/>
      <c r="BD70" s="2185">
        <f>IF($BE$3="４週",BB70/4,IF($BE$3="暦月",(BB70/($BE$8/7)),""))</f>
        <v>0</v>
      </c>
      <c r="BE70" s="2184"/>
      <c r="BF70" s="2180"/>
      <c r="BG70" s="2181"/>
      <c r="BH70" s="2181"/>
      <c r="BI70" s="2181"/>
      <c r="BJ70" s="2182"/>
    </row>
    <row r="71" spans="2:62" ht="20.25" customHeight="1">
      <c r="B71" s="2111">
        <f>B69+1</f>
        <v>28</v>
      </c>
      <c r="C71" s="2118"/>
      <c r="D71" s="2119"/>
      <c r="E71" s="909"/>
      <c r="F71" s="910"/>
      <c r="G71" s="909"/>
      <c r="H71" s="910"/>
      <c r="I71" s="2122"/>
      <c r="J71" s="2123"/>
      <c r="K71" s="2171"/>
      <c r="L71" s="2172"/>
      <c r="M71" s="2172"/>
      <c r="N71" s="2119"/>
      <c r="O71" s="2141"/>
      <c r="P71" s="2142"/>
      <c r="Q71" s="2142"/>
      <c r="R71" s="2142"/>
      <c r="S71" s="2143"/>
      <c r="T71" s="929" t="s">
        <v>1540</v>
      </c>
      <c r="U71" s="930"/>
      <c r="V71" s="931"/>
      <c r="W71" s="922"/>
      <c r="X71" s="923"/>
      <c r="Y71" s="923"/>
      <c r="Z71" s="923"/>
      <c r="AA71" s="923"/>
      <c r="AB71" s="923"/>
      <c r="AC71" s="924"/>
      <c r="AD71" s="922"/>
      <c r="AE71" s="923"/>
      <c r="AF71" s="923"/>
      <c r="AG71" s="923"/>
      <c r="AH71" s="923"/>
      <c r="AI71" s="923"/>
      <c r="AJ71" s="924"/>
      <c r="AK71" s="922"/>
      <c r="AL71" s="923"/>
      <c r="AM71" s="923"/>
      <c r="AN71" s="923"/>
      <c r="AO71" s="923"/>
      <c r="AP71" s="923"/>
      <c r="AQ71" s="924"/>
      <c r="AR71" s="922"/>
      <c r="AS71" s="923"/>
      <c r="AT71" s="923"/>
      <c r="AU71" s="923"/>
      <c r="AV71" s="923"/>
      <c r="AW71" s="923"/>
      <c r="AX71" s="924"/>
      <c r="AY71" s="922"/>
      <c r="AZ71" s="923"/>
      <c r="BA71" s="925"/>
      <c r="BB71" s="2173"/>
      <c r="BC71" s="2174"/>
      <c r="BD71" s="2175"/>
      <c r="BE71" s="2176"/>
      <c r="BF71" s="2177"/>
      <c r="BG71" s="2178"/>
      <c r="BH71" s="2178"/>
      <c r="BI71" s="2178"/>
      <c r="BJ71" s="2179"/>
    </row>
    <row r="72" spans="2:62" ht="20.25" customHeight="1">
      <c r="B72" s="2112"/>
      <c r="C72" s="2120"/>
      <c r="D72" s="2121"/>
      <c r="E72" s="909"/>
      <c r="F72" s="910">
        <f>C71</f>
        <v>0</v>
      </c>
      <c r="G72" s="909"/>
      <c r="H72" s="910">
        <f>I71</f>
        <v>0</v>
      </c>
      <c r="I72" s="2124"/>
      <c r="J72" s="2125"/>
      <c r="K72" s="2136"/>
      <c r="L72" s="2137"/>
      <c r="M72" s="2137"/>
      <c r="N72" s="2121"/>
      <c r="O72" s="2141"/>
      <c r="P72" s="2142"/>
      <c r="Q72" s="2142"/>
      <c r="R72" s="2142"/>
      <c r="S72" s="2143"/>
      <c r="T72" s="926" t="s">
        <v>1543</v>
      </c>
      <c r="U72" s="927"/>
      <c r="V72" s="928"/>
      <c r="W72" s="914" t="str">
        <f>IF(W71="","",VLOOKUP(W71,'シフト記号表（従来型・ユニット型共通）'!$C$6:$L$47,10,FALSE))</f>
        <v/>
      </c>
      <c r="X72" s="915" t="str">
        <f>IF(X71="","",VLOOKUP(X71,'シフト記号表（従来型・ユニット型共通）'!$C$6:$L$47,10,FALSE))</f>
        <v/>
      </c>
      <c r="Y72" s="915" t="str">
        <f>IF(Y71="","",VLOOKUP(Y71,'シフト記号表（従来型・ユニット型共通）'!$C$6:$L$47,10,FALSE))</f>
        <v/>
      </c>
      <c r="Z72" s="915" t="str">
        <f>IF(Z71="","",VLOOKUP(Z71,'シフト記号表（従来型・ユニット型共通）'!$C$6:$L$47,10,FALSE))</f>
        <v/>
      </c>
      <c r="AA72" s="915" t="str">
        <f>IF(AA71="","",VLOOKUP(AA71,'シフト記号表（従来型・ユニット型共通）'!$C$6:$L$47,10,FALSE))</f>
        <v/>
      </c>
      <c r="AB72" s="915" t="str">
        <f>IF(AB71="","",VLOOKUP(AB71,'シフト記号表（従来型・ユニット型共通）'!$C$6:$L$47,10,FALSE))</f>
        <v/>
      </c>
      <c r="AC72" s="916" t="str">
        <f>IF(AC71="","",VLOOKUP(AC71,'シフト記号表（従来型・ユニット型共通）'!$C$6:$L$47,10,FALSE))</f>
        <v/>
      </c>
      <c r="AD72" s="914" t="str">
        <f>IF(AD71="","",VLOOKUP(AD71,'シフト記号表（従来型・ユニット型共通）'!$C$6:$L$47,10,FALSE))</f>
        <v/>
      </c>
      <c r="AE72" s="915" t="str">
        <f>IF(AE71="","",VLOOKUP(AE71,'シフト記号表（従来型・ユニット型共通）'!$C$6:$L$47,10,FALSE))</f>
        <v/>
      </c>
      <c r="AF72" s="915" t="str">
        <f>IF(AF71="","",VLOOKUP(AF71,'シフト記号表（従来型・ユニット型共通）'!$C$6:$L$47,10,FALSE))</f>
        <v/>
      </c>
      <c r="AG72" s="915" t="str">
        <f>IF(AG71="","",VLOOKUP(AG71,'シフト記号表（従来型・ユニット型共通）'!$C$6:$L$47,10,FALSE))</f>
        <v/>
      </c>
      <c r="AH72" s="915" t="str">
        <f>IF(AH71="","",VLOOKUP(AH71,'シフト記号表（従来型・ユニット型共通）'!$C$6:$L$47,10,FALSE))</f>
        <v/>
      </c>
      <c r="AI72" s="915" t="str">
        <f>IF(AI71="","",VLOOKUP(AI71,'シフト記号表（従来型・ユニット型共通）'!$C$6:$L$47,10,FALSE))</f>
        <v/>
      </c>
      <c r="AJ72" s="916" t="str">
        <f>IF(AJ71="","",VLOOKUP(AJ71,'シフト記号表（従来型・ユニット型共通）'!$C$6:$L$47,10,FALSE))</f>
        <v/>
      </c>
      <c r="AK72" s="914" t="str">
        <f>IF(AK71="","",VLOOKUP(AK71,'シフト記号表（従来型・ユニット型共通）'!$C$6:$L$47,10,FALSE))</f>
        <v/>
      </c>
      <c r="AL72" s="915" t="str">
        <f>IF(AL71="","",VLOOKUP(AL71,'シフト記号表（従来型・ユニット型共通）'!$C$6:$L$47,10,FALSE))</f>
        <v/>
      </c>
      <c r="AM72" s="915" t="str">
        <f>IF(AM71="","",VLOOKUP(AM71,'シフト記号表（従来型・ユニット型共通）'!$C$6:$L$47,10,FALSE))</f>
        <v/>
      </c>
      <c r="AN72" s="915" t="str">
        <f>IF(AN71="","",VLOOKUP(AN71,'シフト記号表（従来型・ユニット型共通）'!$C$6:$L$47,10,FALSE))</f>
        <v/>
      </c>
      <c r="AO72" s="915" t="str">
        <f>IF(AO71="","",VLOOKUP(AO71,'シフト記号表（従来型・ユニット型共通）'!$C$6:$L$47,10,FALSE))</f>
        <v/>
      </c>
      <c r="AP72" s="915" t="str">
        <f>IF(AP71="","",VLOOKUP(AP71,'シフト記号表（従来型・ユニット型共通）'!$C$6:$L$47,10,FALSE))</f>
        <v/>
      </c>
      <c r="AQ72" s="916" t="str">
        <f>IF(AQ71="","",VLOOKUP(AQ71,'シフト記号表（従来型・ユニット型共通）'!$C$6:$L$47,10,FALSE))</f>
        <v/>
      </c>
      <c r="AR72" s="914" t="str">
        <f>IF(AR71="","",VLOOKUP(AR71,'シフト記号表（従来型・ユニット型共通）'!$C$6:$L$47,10,FALSE))</f>
        <v/>
      </c>
      <c r="AS72" s="915" t="str">
        <f>IF(AS71="","",VLOOKUP(AS71,'シフト記号表（従来型・ユニット型共通）'!$C$6:$L$47,10,FALSE))</f>
        <v/>
      </c>
      <c r="AT72" s="915" t="str">
        <f>IF(AT71="","",VLOOKUP(AT71,'シフト記号表（従来型・ユニット型共通）'!$C$6:$L$47,10,FALSE))</f>
        <v/>
      </c>
      <c r="AU72" s="915" t="str">
        <f>IF(AU71="","",VLOOKUP(AU71,'シフト記号表（従来型・ユニット型共通）'!$C$6:$L$47,10,FALSE))</f>
        <v/>
      </c>
      <c r="AV72" s="915" t="str">
        <f>IF(AV71="","",VLOOKUP(AV71,'シフト記号表（従来型・ユニット型共通）'!$C$6:$L$47,10,FALSE))</f>
        <v/>
      </c>
      <c r="AW72" s="915" t="str">
        <f>IF(AW71="","",VLOOKUP(AW71,'シフト記号表（従来型・ユニット型共通）'!$C$6:$L$47,10,FALSE))</f>
        <v/>
      </c>
      <c r="AX72" s="916" t="str">
        <f>IF(AX71="","",VLOOKUP(AX71,'シフト記号表（従来型・ユニット型共通）'!$C$6:$L$47,10,FALSE))</f>
        <v/>
      </c>
      <c r="AY72" s="914" t="str">
        <f>IF(AY71="","",VLOOKUP(AY71,'シフト記号表（従来型・ユニット型共通）'!$C$6:$L$47,10,FALSE))</f>
        <v/>
      </c>
      <c r="AZ72" s="915" t="str">
        <f>IF(AZ71="","",VLOOKUP(AZ71,'シフト記号表（従来型・ユニット型共通）'!$C$6:$L$47,10,FALSE))</f>
        <v/>
      </c>
      <c r="BA72" s="915" t="str">
        <f>IF(BA71="","",VLOOKUP(BA71,'シフト記号表（従来型・ユニット型共通）'!$C$6:$L$47,10,FALSE))</f>
        <v/>
      </c>
      <c r="BB72" s="2183">
        <f>IF($BE$3="４週",SUM(W72:AX72),IF($BE$3="暦月",SUM(W72:BA72),""))</f>
        <v>0</v>
      </c>
      <c r="BC72" s="2184"/>
      <c r="BD72" s="2185">
        <f>IF($BE$3="４週",BB72/4,IF($BE$3="暦月",(BB72/($BE$8/7)),""))</f>
        <v>0</v>
      </c>
      <c r="BE72" s="2184"/>
      <c r="BF72" s="2180"/>
      <c r="BG72" s="2181"/>
      <c r="BH72" s="2181"/>
      <c r="BI72" s="2181"/>
      <c r="BJ72" s="2182"/>
    </row>
    <row r="73" spans="2:62" ht="20.25" customHeight="1">
      <c r="B73" s="2111">
        <f>B71+1</f>
        <v>29</v>
      </c>
      <c r="C73" s="2118"/>
      <c r="D73" s="2119"/>
      <c r="E73" s="909"/>
      <c r="F73" s="910"/>
      <c r="G73" s="909"/>
      <c r="H73" s="910"/>
      <c r="I73" s="2122"/>
      <c r="J73" s="2123"/>
      <c r="K73" s="2171"/>
      <c r="L73" s="2172"/>
      <c r="M73" s="2172"/>
      <c r="N73" s="2119"/>
      <c r="O73" s="2141"/>
      <c r="P73" s="2142"/>
      <c r="Q73" s="2142"/>
      <c r="R73" s="2142"/>
      <c r="S73" s="2143"/>
      <c r="T73" s="929" t="s">
        <v>1540</v>
      </c>
      <c r="U73" s="930"/>
      <c r="V73" s="931"/>
      <c r="W73" s="922"/>
      <c r="X73" s="923"/>
      <c r="Y73" s="923"/>
      <c r="Z73" s="923"/>
      <c r="AA73" s="923"/>
      <c r="AB73" s="923"/>
      <c r="AC73" s="924"/>
      <c r="AD73" s="922"/>
      <c r="AE73" s="923"/>
      <c r="AF73" s="923"/>
      <c r="AG73" s="923"/>
      <c r="AH73" s="923"/>
      <c r="AI73" s="923"/>
      <c r="AJ73" s="924"/>
      <c r="AK73" s="922"/>
      <c r="AL73" s="923"/>
      <c r="AM73" s="923"/>
      <c r="AN73" s="923"/>
      <c r="AO73" s="923"/>
      <c r="AP73" s="923"/>
      <c r="AQ73" s="924"/>
      <c r="AR73" s="922"/>
      <c r="AS73" s="923"/>
      <c r="AT73" s="923"/>
      <c r="AU73" s="923"/>
      <c r="AV73" s="923"/>
      <c r="AW73" s="923"/>
      <c r="AX73" s="924"/>
      <c r="AY73" s="922"/>
      <c r="AZ73" s="923"/>
      <c r="BA73" s="925"/>
      <c r="BB73" s="2173"/>
      <c r="BC73" s="2174"/>
      <c r="BD73" s="2175"/>
      <c r="BE73" s="2176"/>
      <c r="BF73" s="2177"/>
      <c r="BG73" s="2178"/>
      <c r="BH73" s="2178"/>
      <c r="BI73" s="2178"/>
      <c r="BJ73" s="2179"/>
    </row>
    <row r="74" spans="2:62" ht="20.25" customHeight="1">
      <c r="B74" s="2112"/>
      <c r="C74" s="2199"/>
      <c r="D74" s="2200"/>
      <c r="E74" s="932"/>
      <c r="F74" s="933">
        <f>C73</f>
        <v>0</v>
      </c>
      <c r="G74" s="932"/>
      <c r="H74" s="933">
        <f>I73</f>
        <v>0</v>
      </c>
      <c r="I74" s="2201"/>
      <c r="J74" s="2202"/>
      <c r="K74" s="2203"/>
      <c r="L74" s="2204"/>
      <c r="M74" s="2204"/>
      <c r="N74" s="2200"/>
      <c r="O74" s="2141"/>
      <c r="P74" s="2142"/>
      <c r="Q74" s="2142"/>
      <c r="R74" s="2142"/>
      <c r="S74" s="2143"/>
      <c r="T74" s="926" t="s">
        <v>1543</v>
      </c>
      <c r="U74" s="927"/>
      <c r="V74" s="928"/>
      <c r="W74" s="914" t="str">
        <f>IF(W73="","",VLOOKUP(W73,'シフト記号表（従来型・ユニット型共通）'!$C$6:$L$47,10,FALSE))</f>
        <v/>
      </c>
      <c r="X74" s="915" t="str">
        <f>IF(X73="","",VLOOKUP(X73,'シフト記号表（従来型・ユニット型共通）'!$C$6:$L$47,10,FALSE))</f>
        <v/>
      </c>
      <c r="Y74" s="915" t="str">
        <f>IF(Y73="","",VLOOKUP(Y73,'シフト記号表（従来型・ユニット型共通）'!$C$6:$L$47,10,FALSE))</f>
        <v/>
      </c>
      <c r="Z74" s="915" t="str">
        <f>IF(Z73="","",VLOOKUP(Z73,'シフト記号表（従来型・ユニット型共通）'!$C$6:$L$47,10,FALSE))</f>
        <v/>
      </c>
      <c r="AA74" s="915" t="str">
        <f>IF(AA73="","",VLOOKUP(AA73,'シフト記号表（従来型・ユニット型共通）'!$C$6:$L$47,10,FALSE))</f>
        <v/>
      </c>
      <c r="AB74" s="915" t="str">
        <f>IF(AB73="","",VLOOKUP(AB73,'シフト記号表（従来型・ユニット型共通）'!$C$6:$L$47,10,FALSE))</f>
        <v/>
      </c>
      <c r="AC74" s="916" t="str">
        <f>IF(AC73="","",VLOOKUP(AC73,'シフト記号表（従来型・ユニット型共通）'!$C$6:$L$47,10,FALSE))</f>
        <v/>
      </c>
      <c r="AD74" s="914" t="str">
        <f>IF(AD73="","",VLOOKUP(AD73,'シフト記号表（従来型・ユニット型共通）'!$C$6:$L$47,10,FALSE))</f>
        <v/>
      </c>
      <c r="AE74" s="915" t="str">
        <f>IF(AE73="","",VLOOKUP(AE73,'シフト記号表（従来型・ユニット型共通）'!$C$6:$L$47,10,FALSE))</f>
        <v/>
      </c>
      <c r="AF74" s="915" t="str">
        <f>IF(AF73="","",VLOOKUP(AF73,'シフト記号表（従来型・ユニット型共通）'!$C$6:$L$47,10,FALSE))</f>
        <v/>
      </c>
      <c r="AG74" s="915" t="str">
        <f>IF(AG73="","",VLOOKUP(AG73,'シフト記号表（従来型・ユニット型共通）'!$C$6:$L$47,10,FALSE))</f>
        <v/>
      </c>
      <c r="AH74" s="915" t="str">
        <f>IF(AH73="","",VLOOKUP(AH73,'シフト記号表（従来型・ユニット型共通）'!$C$6:$L$47,10,FALSE))</f>
        <v/>
      </c>
      <c r="AI74" s="915" t="str">
        <f>IF(AI73="","",VLOOKUP(AI73,'シフト記号表（従来型・ユニット型共通）'!$C$6:$L$47,10,FALSE))</f>
        <v/>
      </c>
      <c r="AJ74" s="916" t="str">
        <f>IF(AJ73="","",VLOOKUP(AJ73,'シフト記号表（従来型・ユニット型共通）'!$C$6:$L$47,10,FALSE))</f>
        <v/>
      </c>
      <c r="AK74" s="914" t="str">
        <f>IF(AK73="","",VLOOKUP(AK73,'シフト記号表（従来型・ユニット型共通）'!$C$6:$L$47,10,FALSE))</f>
        <v/>
      </c>
      <c r="AL74" s="915" t="str">
        <f>IF(AL73="","",VLOOKUP(AL73,'シフト記号表（従来型・ユニット型共通）'!$C$6:$L$47,10,FALSE))</f>
        <v/>
      </c>
      <c r="AM74" s="915" t="str">
        <f>IF(AM73="","",VLOOKUP(AM73,'シフト記号表（従来型・ユニット型共通）'!$C$6:$L$47,10,FALSE))</f>
        <v/>
      </c>
      <c r="AN74" s="915" t="str">
        <f>IF(AN73="","",VLOOKUP(AN73,'シフト記号表（従来型・ユニット型共通）'!$C$6:$L$47,10,FALSE))</f>
        <v/>
      </c>
      <c r="AO74" s="915" t="str">
        <f>IF(AO73="","",VLOOKUP(AO73,'シフト記号表（従来型・ユニット型共通）'!$C$6:$L$47,10,FALSE))</f>
        <v/>
      </c>
      <c r="AP74" s="915" t="str">
        <f>IF(AP73="","",VLOOKUP(AP73,'シフト記号表（従来型・ユニット型共通）'!$C$6:$L$47,10,FALSE))</f>
        <v/>
      </c>
      <c r="AQ74" s="916" t="str">
        <f>IF(AQ73="","",VLOOKUP(AQ73,'シフト記号表（従来型・ユニット型共通）'!$C$6:$L$47,10,FALSE))</f>
        <v/>
      </c>
      <c r="AR74" s="914" t="str">
        <f>IF(AR73="","",VLOOKUP(AR73,'シフト記号表（従来型・ユニット型共通）'!$C$6:$L$47,10,FALSE))</f>
        <v/>
      </c>
      <c r="AS74" s="915" t="str">
        <f>IF(AS73="","",VLOOKUP(AS73,'シフト記号表（従来型・ユニット型共通）'!$C$6:$L$47,10,FALSE))</f>
        <v/>
      </c>
      <c r="AT74" s="915" t="str">
        <f>IF(AT73="","",VLOOKUP(AT73,'シフト記号表（従来型・ユニット型共通）'!$C$6:$L$47,10,FALSE))</f>
        <v/>
      </c>
      <c r="AU74" s="915" t="str">
        <f>IF(AU73="","",VLOOKUP(AU73,'シフト記号表（従来型・ユニット型共通）'!$C$6:$L$47,10,FALSE))</f>
        <v/>
      </c>
      <c r="AV74" s="915" t="str">
        <f>IF(AV73="","",VLOOKUP(AV73,'シフト記号表（従来型・ユニット型共通）'!$C$6:$L$47,10,FALSE))</f>
        <v/>
      </c>
      <c r="AW74" s="915" t="str">
        <f>IF(AW73="","",VLOOKUP(AW73,'シフト記号表（従来型・ユニット型共通）'!$C$6:$L$47,10,FALSE))</f>
        <v/>
      </c>
      <c r="AX74" s="916" t="str">
        <f>IF(AX73="","",VLOOKUP(AX73,'シフト記号表（従来型・ユニット型共通）'!$C$6:$L$47,10,FALSE))</f>
        <v/>
      </c>
      <c r="AY74" s="914" t="str">
        <f>IF(AY73="","",VLOOKUP(AY73,'シフト記号表（従来型・ユニット型共通）'!$C$6:$L$47,10,FALSE))</f>
        <v/>
      </c>
      <c r="AZ74" s="915" t="str">
        <f>IF(AZ73="","",VLOOKUP(AZ73,'シフト記号表（従来型・ユニット型共通）'!$C$6:$L$47,10,FALSE))</f>
        <v/>
      </c>
      <c r="BA74" s="915" t="str">
        <f>IF(BA73="","",VLOOKUP(BA73,'シフト記号表（従来型・ユニット型共通）'!$C$6:$L$47,10,FALSE))</f>
        <v/>
      </c>
      <c r="BB74" s="2196">
        <f>IF($BE$3="４週",SUM(W74:AX74),IF($BE$3="暦月",SUM(W74:BA74),""))</f>
        <v>0</v>
      </c>
      <c r="BC74" s="2197"/>
      <c r="BD74" s="2198">
        <f>IF($BE$3="４週",BB74/4,IF($BE$3="暦月",(BB74/($BE$8/7)),""))</f>
        <v>0</v>
      </c>
      <c r="BE74" s="2197"/>
      <c r="BF74" s="2193"/>
      <c r="BG74" s="2194"/>
      <c r="BH74" s="2194"/>
      <c r="BI74" s="2194"/>
      <c r="BJ74" s="2195"/>
    </row>
    <row r="75" spans="2:62" ht="20.25" customHeight="1">
      <c r="B75" s="2111">
        <f>B73+1</f>
        <v>30</v>
      </c>
      <c r="C75" s="2118"/>
      <c r="D75" s="2119"/>
      <c r="E75" s="909"/>
      <c r="F75" s="910"/>
      <c r="G75" s="909"/>
      <c r="H75" s="910"/>
      <c r="I75" s="2122"/>
      <c r="J75" s="2123"/>
      <c r="K75" s="2171"/>
      <c r="L75" s="2172"/>
      <c r="M75" s="2172"/>
      <c r="N75" s="2119"/>
      <c r="O75" s="2141"/>
      <c r="P75" s="2142"/>
      <c r="Q75" s="2142"/>
      <c r="R75" s="2142"/>
      <c r="S75" s="2143"/>
      <c r="T75" s="929" t="s">
        <v>1540</v>
      </c>
      <c r="U75" s="930"/>
      <c r="V75" s="931"/>
      <c r="W75" s="922"/>
      <c r="X75" s="923"/>
      <c r="Y75" s="923"/>
      <c r="Z75" s="923"/>
      <c r="AA75" s="923"/>
      <c r="AB75" s="923"/>
      <c r="AC75" s="924"/>
      <c r="AD75" s="922"/>
      <c r="AE75" s="923"/>
      <c r="AF75" s="923"/>
      <c r="AG75" s="923"/>
      <c r="AH75" s="923"/>
      <c r="AI75" s="923"/>
      <c r="AJ75" s="924"/>
      <c r="AK75" s="922"/>
      <c r="AL75" s="923"/>
      <c r="AM75" s="923"/>
      <c r="AN75" s="923"/>
      <c r="AO75" s="923"/>
      <c r="AP75" s="923"/>
      <c r="AQ75" s="924"/>
      <c r="AR75" s="922"/>
      <c r="AS75" s="923"/>
      <c r="AT75" s="923"/>
      <c r="AU75" s="923"/>
      <c r="AV75" s="923"/>
      <c r="AW75" s="923"/>
      <c r="AX75" s="924"/>
      <c r="AY75" s="922"/>
      <c r="AZ75" s="923"/>
      <c r="BA75" s="925"/>
      <c r="BB75" s="2173"/>
      <c r="BC75" s="2174"/>
      <c r="BD75" s="2175"/>
      <c r="BE75" s="2176"/>
      <c r="BF75" s="2177"/>
      <c r="BG75" s="2178"/>
      <c r="BH75" s="2178"/>
      <c r="BI75" s="2178"/>
      <c r="BJ75" s="2179"/>
    </row>
    <row r="76" spans="2:62" ht="20.25" customHeight="1">
      <c r="B76" s="2112"/>
      <c r="C76" s="2199"/>
      <c r="D76" s="2200"/>
      <c r="E76" s="932"/>
      <c r="F76" s="933">
        <f>C75</f>
        <v>0</v>
      </c>
      <c r="G76" s="932"/>
      <c r="H76" s="933">
        <f>I75</f>
        <v>0</v>
      </c>
      <c r="I76" s="2201"/>
      <c r="J76" s="2202"/>
      <c r="K76" s="2203"/>
      <c r="L76" s="2204"/>
      <c r="M76" s="2204"/>
      <c r="N76" s="2200"/>
      <c r="O76" s="2141"/>
      <c r="P76" s="2142"/>
      <c r="Q76" s="2142"/>
      <c r="R76" s="2142"/>
      <c r="S76" s="2143"/>
      <c r="T76" s="926" t="s">
        <v>1543</v>
      </c>
      <c r="U76" s="927"/>
      <c r="V76" s="928"/>
      <c r="W76" s="914" t="str">
        <f>IF(W75="","",VLOOKUP(W75,'シフト記号表（従来型・ユニット型共通）'!$C$6:$L$47,10,FALSE))</f>
        <v/>
      </c>
      <c r="X76" s="915" t="str">
        <f>IF(X75="","",VLOOKUP(X75,'シフト記号表（従来型・ユニット型共通）'!$C$6:$L$47,10,FALSE))</f>
        <v/>
      </c>
      <c r="Y76" s="915" t="str">
        <f>IF(Y75="","",VLOOKUP(Y75,'シフト記号表（従来型・ユニット型共通）'!$C$6:$L$47,10,FALSE))</f>
        <v/>
      </c>
      <c r="Z76" s="915" t="str">
        <f>IF(Z75="","",VLOOKUP(Z75,'シフト記号表（従来型・ユニット型共通）'!$C$6:$L$47,10,FALSE))</f>
        <v/>
      </c>
      <c r="AA76" s="915" t="str">
        <f>IF(AA75="","",VLOOKUP(AA75,'シフト記号表（従来型・ユニット型共通）'!$C$6:$L$47,10,FALSE))</f>
        <v/>
      </c>
      <c r="AB76" s="915" t="str">
        <f>IF(AB75="","",VLOOKUP(AB75,'シフト記号表（従来型・ユニット型共通）'!$C$6:$L$47,10,FALSE))</f>
        <v/>
      </c>
      <c r="AC76" s="916" t="str">
        <f>IF(AC75="","",VLOOKUP(AC75,'シフト記号表（従来型・ユニット型共通）'!$C$6:$L$47,10,FALSE))</f>
        <v/>
      </c>
      <c r="AD76" s="914" t="str">
        <f>IF(AD75="","",VLOOKUP(AD75,'シフト記号表（従来型・ユニット型共通）'!$C$6:$L$47,10,FALSE))</f>
        <v/>
      </c>
      <c r="AE76" s="915" t="str">
        <f>IF(AE75="","",VLOOKUP(AE75,'シフト記号表（従来型・ユニット型共通）'!$C$6:$L$47,10,FALSE))</f>
        <v/>
      </c>
      <c r="AF76" s="915" t="str">
        <f>IF(AF75="","",VLOOKUP(AF75,'シフト記号表（従来型・ユニット型共通）'!$C$6:$L$47,10,FALSE))</f>
        <v/>
      </c>
      <c r="AG76" s="915" t="str">
        <f>IF(AG75="","",VLOOKUP(AG75,'シフト記号表（従来型・ユニット型共通）'!$C$6:$L$47,10,FALSE))</f>
        <v/>
      </c>
      <c r="AH76" s="915" t="str">
        <f>IF(AH75="","",VLOOKUP(AH75,'シフト記号表（従来型・ユニット型共通）'!$C$6:$L$47,10,FALSE))</f>
        <v/>
      </c>
      <c r="AI76" s="915" t="str">
        <f>IF(AI75="","",VLOOKUP(AI75,'シフト記号表（従来型・ユニット型共通）'!$C$6:$L$47,10,FALSE))</f>
        <v/>
      </c>
      <c r="AJ76" s="916" t="str">
        <f>IF(AJ75="","",VLOOKUP(AJ75,'シフト記号表（従来型・ユニット型共通）'!$C$6:$L$47,10,FALSE))</f>
        <v/>
      </c>
      <c r="AK76" s="914" t="str">
        <f>IF(AK75="","",VLOOKUP(AK75,'シフト記号表（従来型・ユニット型共通）'!$C$6:$L$47,10,FALSE))</f>
        <v/>
      </c>
      <c r="AL76" s="915" t="str">
        <f>IF(AL75="","",VLOOKUP(AL75,'シフト記号表（従来型・ユニット型共通）'!$C$6:$L$47,10,FALSE))</f>
        <v/>
      </c>
      <c r="AM76" s="915" t="str">
        <f>IF(AM75="","",VLOOKUP(AM75,'シフト記号表（従来型・ユニット型共通）'!$C$6:$L$47,10,FALSE))</f>
        <v/>
      </c>
      <c r="AN76" s="915" t="str">
        <f>IF(AN75="","",VLOOKUP(AN75,'シフト記号表（従来型・ユニット型共通）'!$C$6:$L$47,10,FALSE))</f>
        <v/>
      </c>
      <c r="AO76" s="915" t="str">
        <f>IF(AO75="","",VLOOKUP(AO75,'シフト記号表（従来型・ユニット型共通）'!$C$6:$L$47,10,FALSE))</f>
        <v/>
      </c>
      <c r="AP76" s="915" t="str">
        <f>IF(AP75="","",VLOOKUP(AP75,'シフト記号表（従来型・ユニット型共通）'!$C$6:$L$47,10,FALSE))</f>
        <v/>
      </c>
      <c r="AQ76" s="916" t="str">
        <f>IF(AQ75="","",VLOOKUP(AQ75,'シフト記号表（従来型・ユニット型共通）'!$C$6:$L$47,10,FALSE))</f>
        <v/>
      </c>
      <c r="AR76" s="914" t="str">
        <f>IF(AR75="","",VLOOKUP(AR75,'シフト記号表（従来型・ユニット型共通）'!$C$6:$L$47,10,FALSE))</f>
        <v/>
      </c>
      <c r="AS76" s="915" t="str">
        <f>IF(AS75="","",VLOOKUP(AS75,'シフト記号表（従来型・ユニット型共通）'!$C$6:$L$47,10,FALSE))</f>
        <v/>
      </c>
      <c r="AT76" s="915" t="str">
        <f>IF(AT75="","",VLOOKUP(AT75,'シフト記号表（従来型・ユニット型共通）'!$C$6:$L$47,10,FALSE))</f>
        <v/>
      </c>
      <c r="AU76" s="915" t="str">
        <f>IF(AU75="","",VLOOKUP(AU75,'シフト記号表（従来型・ユニット型共通）'!$C$6:$L$47,10,FALSE))</f>
        <v/>
      </c>
      <c r="AV76" s="915" t="str">
        <f>IF(AV75="","",VLOOKUP(AV75,'シフト記号表（従来型・ユニット型共通）'!$C$6:$L$47,10,FALSE))</f>
        <v/>
      </c>
      <c r="AW76" s="915" t="str">
        <f>IF(AW75="","",VLOOKUP(AW75,'シフト記号表（従来型・ユニット型共通）'!$C$6:$L$47,10,FALSE))</f>
        <v/>
      </c>
      <c r="AX76" s="916" t="str">
        <f>IF(AX75="","",VLOOKUP(AX75,'シフト記号表（従来型・ユニット型共通）'!$C$6:$L$47,10,FALSE))</f>
        <v/>
      </c>
      <c r="AY76" s="914" t="str">
        <f>IF(AY75="","",VLOOKUP(AY75,'シフト記号表（従来型・ユニット型共通）'!$C$6:$L$47,10,FALSE))</f>
        <v/>
      </c>
      <c r="AZ76" s="915" t="str">
        <f>IF(AZ75="","",VLOOKUP(AZ75,'シフト記号表（従来型・ユニット型共通）'!$C$6:$L$47,10,FALSE))</f>
        <v/>
      </c>
      <c r="BA76" s="915" t="str">
        <f>IF(BA75="","",VLOOKUP(BA75,'シフト記号表（従来型・ユニット型共通）'!$C$6:$L$47,10,FALSE))</f>
        <v/>
      </c>
      <c r="BB76" s="2196">
        <f>IF($BE$3="４週",SUM(W76:AX76),IF($BE$3="暦月",SUM(W76:BA76),""))</f>
        <v>0</v>
      </c>
      <c r="BC76" s="2197"/>
      <c r="BD76" s="2198">
        <f>IF($BE$3="４週",BB76/4,IF($BE$3="暦月",(BB76/($BE$8/7)),""))</f>
        <v>0</v>
      </c>
      <c r="BE76" s="2197"/>
      <c r="BF76" s="2193"/>
      <c r="BG76" s="2194"/>
      <c r="BH76" s="2194"/>
      <c r="BI76" s="2194"/>
      <c r="BJ76" s="2195"/>
    </row>
    <row r="77" spans="2:62" ht="20.25" customHeight="1">
      <c r="B77" s="2111">
        <f>B75+1</f>
        <v>31</v>
      </c>
      <c r="C77" s="2118"/>
      <c r="D77" s="2119"/>
      <c r="E77" s="909"/>
      <c r="F77" s="910"/>
      <c r="G77" s="909"/>
      <c r="H77" s="910"/>
      <c r="I77" s="2122"/>
      <c r="J77" s="2123"/>
      <c r="K77" s="2171"/>
      <c r="L77" s="2172"/>
      <c r="M77" s="2172"/>
      <c r="N77" s="2119"/>
      <c r="O77" s="2141"/>
      <c r="P77" s="2142"/>
      <c r="Q77" s="2142"/>
      <c r="R77" s="2142"/>
      <c r="S77" s="2143"/>
      <c r="T77" s="929" t="s">
        <v>1540</v>
      </c>
      <c r="U77" s="930"/>
      <c r="V77" s="931"/>
      <c r="W77" s="922"/>
      <c r="X77" s="923"/>
      <c r="Y77" s="923"/>
      <c r="Z77" s="923"/>
      <c r="AA77" s="923"/>
      <c r="AB77" s="923"/>
      <c r="AC77" s="924"/>
      <c r="AD77" s="922"/>
      <c r="AE77" s="923"/>
      <c r="AF77" s="923"/>
      <c r="AG77" s="923"/>
      <c r="AH77" s="923"/>
      <c r="AI77" s="923"/>
      <c r="AJ77" s="924"/>
      <c r="AK77" s="922"/>
      <c r="AL77" s="923"/>
      <c r="AM77" s="923"/>
      <c r="AN77" s="923"/>
      <c r="AO77" s="923"/>
      <c r="AP77" s="923"/>
      <c r="AQ77" s="924"/>
      <c r="AR77" s="922"/>
      <c r="AS77" s="923"/>
      <c r="AT77" s="923"/>
      <c r="AU77" s="923"/>
      <c r="AV77" s="923"/>
      <c r="AW77" s="923"/>
      <c r="AX77" s="924"/>
      <c r="AY77" s="922"/>
      <c r="AZ77" s="923"/>
      <c r="BA77" s="925"/>
      <c r="BB77" s="2173"/>
      <c r="BC77" s="2174"/>
      <c r="BD77" s="2175"/>
      <c r="BE77" s="2176"/>
      <c r="BF77" s="2177"/>
      <c r="BG77" s="2178"/>
      <c r="BH77" s="2178"/>
      <c r="BI77" s="2178"/>
      <c r="BJ77" s="2179"/>
    </row>
    <row r="78" spans="2:62" ht="20.25" customHeight="1">
      <c r="B78" s="2112"/>
      <c r="C78" s="2199"/>
      <c r="D78" s="2200"/>
      <c r="E78" s="932"/>
      <c r="F78" s="933">
        <f>C77</f>
        <v>0</v>
      </c>
      <c r="G78" s="932"/>
      <c r="H78" s="933">
        <f>I77</f>
        <v>0</v>
      </c>
      <c r="I78" s="2201"/>
      <c r="J78" s="2202"/>
      <c r="K78" s="2203"/>
      <c r="L78" s="2204"/>
      <c r="M78" s="2204"/>
      <c r="N78" s="2200"/>
      <c r="O78" s="2141"/>
      <c r="P78" s="2142"/>
      <c r="Q78" s="2142"/>
      <c r="R78" s="2142"/>
      <c r="S78" s="2143"/>
      <c r="T78" s="926" t="s">
        <v>1543</v>
      </c>
      <c r="U78" s="927"/>
      <c r="V78" s="928"/>
      <c r="W78" s="914" t="str">
        <f>IF(W77="","",VLOOKUP(W77,'シフト記号表（従来型・ユニット型共通）'!$C$6:$L$47,10,FALSE))</f>
        <v/>
      </c>
      <c r="X78" s="915" t="str">
        <f>IF(X77="","",VLOOKUP(X77,'シフト記号表（従来型・ユニット型共通）'!$C$6:$L$47,10,FALSE))</f>
        <v/>
      </c>
      <c r="Y78" s="915" t="str">
        <f>IF(Y77="","",VLOOKUP(Y77,'シフト記号表（従来型・ユニット型共通）'!$C$6:$L$47,10,FALSE))</f>
        <v/>
      </c>
      <c r="Z78" s="915" t="str">
        <f>IF(Z77="","",VLOOKUP(Z77,'シフト記号表（従来型・ユニット型共通）'!$C$6:$L$47,10,FALSE))</f>
        <v/>
      </c>
      <c r="AA78" s="915" t="str">
        <f>IF(AA77="","",VLOOKUP(AA77,'シフト記号表（従来型・ユニット型共通）'!$C$6:$L$47,10,FALSE))</f>
        <v/>
      </c>
      <c r="AB78" s="915" t="str">
        <f>IF(AB77="","",VLOOKUP(AB77,'シフト記号表（従来型・ユニット型共通）'!$C$6:$L$47,10,FALSE))</f>
        <v/>
      </c>
      <c r="AC78" s="916" t="str">
        <f>IF(AC77="","",VLOOKUP(AC77,'シフト記号表（従来型・ユニット型共通）'!$C$6:$L$47,10,FALSE))</f>
        <v/>
      </c>
      <c r="AD78" s="914" t="str">
        <f>IF(AD77="","",VLOOKUP(AD77,'シフト記号表（従来型・ユニット型共通）'!$C$6:$L$47,10,FALSE))</f>
        <v/>
      </c>
      <c r="AE78" s="915" t="str">
        <f>IF(AE77="","",VLOOKUP(AE77,'シフト記号表（従来型・ユニット型共通）'!$C$6:$L$47,10,FALSE))</f>
        <v/>
      </c>
      <c r="AF78" s="915" t="str">
        <f>IF(AF77="","",VLOOKUP(AF77,'シフト記号表（従来型・ユニット型共通）'!$C$6:$L$47,10,FALSE))</f>
        <v/>
      </c>
      <c r="AG78" s="915" t="str">
        <f>IF(AG77="","",VLOOKUP(AG77,'シフト記号表（従来型・ユニット型共通）'!$C$6:$L$47,10,FALSE))</f>
        <v/>
      </c>
      <c r="AH78" s="915" t="str">
        <f>IF(AH77="","",VLOOKUP(AH77,'シフト記号表（従来型・ユニット型共通）'!$C$6:$L$47,10,FALSE))</f>
        <v/>
      </c>
      <c r="AI78" s="915" t="str">
        <f>IF(AI77="","",VLOOKUP(AI77,'シフト記号表（従来型・ユニット型共通）'!$C$6:$L$47,10,FALSE))</f>
        <v/>
      </c>
      <c r="AJ78" s="916" t="str">
        <f>IF(AJ77="","",VLOOKUP(AJ77,'シフト記号表（従来型・ユニット型共通）'!$C$6:$L$47,10,FALSE))</f>
        <v/>
      </c>
      <c r="AK78" s="914" t="str">
        <f>IF(AK77="","",VLOOKUP(AK77,'シフト記号表（従来型・ユニット型共通）'!$C$6:$L$47,10,FALSE))</f>
        <v/>
      </c>
      <c r="AL78" s="915" t="str">
        <f>IF(AL77="","",VLOOKUP(AL77,'シフト記号表（従来型・ユニット型共通）'!$C$6:$L$47,10,FALSE))</f>
        <v/>
      </c>
      <c r="AM78" s="915" t="str">
        <f>IF(AM77="","",VLOOKUP(AM77,'シフト記号表（従来型・ユニット型共通）'!$C$6:$L$47,10,FALSE))</f>
        <v/>
      </c>
      <c r="AN78" s="915" t="str">
        <f>IF(AN77="","",VLOOKUP(AN77,'シフト記号表（従来型・ユニット型共通）'!$C$6:$L$47,10,FALSE))</f>
        <v/>
      </c>
      <c r="AO78" s="915" t="str">
        <f>IF(AO77="","",VLOOKUP(AO77,'シフト記号表（従来型・ユニット型共通）'!$C$6:$L$47,10,FALSE))</f>
        <v/>
      </c>
      <c r="AP78" s="915" t="str">
        <f>IF(AP77="","",VLOOKUP(AP77,'シフト記号表（従来型・ユニット型共通）'!$C$6:$L$47,10,FALSE))</f>
        <v/>
      </c>
      <c r="AQ78" s="916" t="str">
        <f>IF(AQ77="","",VLOOKUP(AQ77,'シフト記号表（従来型・ユニット型共通）'!$C$6:$L$47,10,FALSE))</f>
        <v/>
      </c>
      <c r="AR78" s="914" t="str">
        <f>IF(AR77="","",VLOOKUP(AR77,'シフト記号表（従来型・ユニット型共通）'!$C$6:$L$47,10,FALSE))</f>
        <v/>
      </c>
      <c r="AS78" s="915" t="str">
        <f>IF(AS77="","",VLOOKUP(AS77,'シフト記号表（従来型・ユニット型共通）'!$C$6:$L$47,10,FALSE))</f>
        <v/>
      </c>
      <c r="AT78" s="915" t="str">
        <f>IF(AT77="","",VLOOKUP(AT77,'シフト記号表（従来型・ユニット型共通）'!$C$6:$L$47,10,FALSE))</f>
        <v/>
      </c>
      <c r="AU78" s="915" t="str">
        <f>IF(AU77="","",VLOOKUP(AU77,'シフト記号表（従来型・ユニット型共通）'!$C$6:$L$47,10,FALSE))</f>
        <v/>
      </c>
      <c r="AV78" s="915" t="str">
        <f>IF(AV77="","",VLOOKUP(AV77,'シフト記号表（従来型・ユニット型共通）'!$C$6:$L$47,10,FALSE))</f>
        <v/>
      </c>
      <c r="AW78" s="915" t="str">
        <f>IF(AW77="","",VLOOKUP(AW77,'シフト記号表（従来型・ユニット型共通）'!$C$6:$L$47,10,FALSE))</f>
        <v/>
      </c>
      <c r="AX78" s="916" t="str">
        <f>IF(AX77="","",VLOOKUP(AX77,'シフト記号表（従来型・ユニット型共通）'!$C$6:$L$47,10,FALSE))</f>
        <v/>
      </c>
      <c r="AY78" s="914" t="str">
        <f>IF(AY77="","",VLOOKUP(AY77,'シフト記号表（従来型・ユニット型共通）'!$C$6:$L$47,10,FALSE))</f>
        <v/>
      </c>
      <c r="AZ78" s="915" t="str">
        <f>IF(AZ77="","",VLOOKUP(AZ77,'シフト記号表（従来型・ユニット型共通）'!$C$6:$L$47,10,FALSE))</f>
        <v/>
      </c>
      <c r="BA78" s="915" t="str">
        <f>IF(BA77="","",VLOOKUP(BA77,'シフト記号表（従来型・ユニット型共通）'!$C$6:$L$47,10,FALSE))</f>
        <v/>
      </c>
      <c r="BB78" s="2196">
        <f>IF($BE$3="４週",SUM(W78:AX78),IF($BE$3="暦月",SUM(W78:BA78),""))</f>
        <v>0</v>
      </c>
      <c r="BC78" s="2197"/>
      <c r="BD78" s="2198">
        <f>IF($BE$3="４週",BB78/4,IF($BE$3="暦月",(BB78/($BE$8/7)),""))</f>
        <v>0</v>
      </c>
      <c r="BE78" s="2197"/>
      <c r="BF78" s="2193"/>
      <c r="BG78" s="2194"/>
      <c r="BH78" s="2194"/>
      <c r="BI78" s="2194"/>
      <c r="BJ78" s="2195"/>
    </row>
    <row r="79" spans="2:62" ht="20.25" customHeight="1">
      <c r="B79" s="2111">
        <f>B77+1</f>
        <v>32</v>
      </c>
      <c r="C79" s="2118"/>
      <c r="D79" s="2119"/>
      <c r="E79" s="909"/>
      <c r="F79" s="910"/>
      <c r="G79" s="909"/>
      <c r="H79" s="910"/>
      <c r="I79" s="2122"/>
      <c r="J79" s="2123"/>
      <c r="K79" s="2171"/>
      <c r="L79" s="2172"/>
      <c r="M79" s="2172"/>
      <c r="N79" s="2119"/>
      <c r="O79" s="2141"/>
      <c r="P79" s="2142"/>
      <c r="Q79" s="2142"/>
      <c r="R79" s="2142"/>
      <c r="S79" s="2143"/>
      <c r="T79" s="929" t="s">
        <v>1540</v>
      </c>
      <c r="U79" s="930"/>
      <c r="V79" s="931"/>
      <c r="W79" s="922"/>
      <c r="X79" s="923"/>
      <c r="Y79" s="923"/>
      <c r="Z79" s="923"/>
      <c r="AA79" s="923"/>
      <c r="AB79" s="923"/>
      <c r="AC79" s="924"/>
      <c r="AD79" s="922"/>
      <c r="AE79" s="923"/>
      <c r="AF79" s="923"/>
      <c r="AG79" s="923"/>
      <c r="AH79" s="923"/>
      <c r="AI79" s="923"/>
      <c r="AJ79" s="924"/>
      <c r="AK79" s="922"/>
      <c r="AL79" s="923"/>
      <c r="AM79" s="923"/>
      <c r="AN79" s="923"/>
      <c r="AO79" s="923"/>
      <c r="AP79" s="923"/>
      <c r="AQ79" s="924"/>
      <c r="AR79" s="922"/>
      <c r="AS79" s="923"/>
      <c r="AT79" s="923"/>
      <c r="AU79" s="923"/>
      <c r="AV79" s="923"/>
      <c r="AW79" s="923"/>
      <c r="AX79" s="924"/>
      <c r="AY79" s="922"/>
      <c r="AZ79" s="923"/>
      <c r="BA79" s="925"/>
      <c r="BB79" s="2173"/>
      <c r="BC79" s="2174"/>
      <c r="BD79" s="2175"/>
      <c r="BE79" s="2176"/>
      <c r="BF79" s="2177"/>
      <c r="BG79" s="2178"/>
      <c r="BH79" s="2178"/>
      <c r="BI79" s="2178"/>
      <c r="BJ79" s="2179"/>
    </row>
    <row r="80" spans="2:62" ht="20.25" customHeight="1">
      <c r="B80" s="2112"/>
      <c r="C80" s="2199"/>
      <c r="D80" s="2200"/>
      <c r="E80" s="932"/>
      <c r="F80" s="933">
        <f>C79</f>
        <v>0</v>
      </c>
      <c r="G80" s="932"/>
      <c r="H80" s="933">
        <f>I79</f>
        <v>0</v>
      </c>
      <c r="I80" s="2201"/>
      <c r="J80" s="2202"/>
      <c r="K80" s="2203"/>
      <c r="L80" s="2204"/>
      <c r="M80" s="2204"/>
      <c r="N80" s="2200"/>
      <c r="O80" s="2141"/>
      <c r="P80" s="2142"/>
      <c r="Q80" s="2142"/>
      <c r="R80" s="2142"/>
      <c r="S80" s="2143"/>
      <c r="T80" s="926" t="s">
        <v>1543</v>
      </c>
      <c r="U80" s="927"/>
      <c r="V80" s="928"/>
      <c r="W80" s="914" t="str">
        <f>IF(W79="","",VLOOKUP(W79,'シフト記号表（従来型・ユニット型共通）'!$C$6:$L$47,10,FALSE))</f>
        <v/>
      </c>
      <c r="X80" s="915" t="str">
        <f>IF(X79="","",VLOOKUP(X79,'シフト記号表（従来型・ユニット型共通）'!$C$6:$L$47,10,FALSE))</f>
        <v/>
      </c>
      <c r="Y80" s="915" t="str">
        <f>IF(Y79="","",VLOOKUP(Y79,'シフト記号表（従来型・ユニット型共通）'!$C$6:$L$47,10,FALSE))</f>
        <v/>
      </c>
      <c r="Z80" s="915" t="str">
        <f>IF(Z79="","",VLOOKUP(Z79,'シフト記号表（従来型・ユニット型共通）'!$C$6:$L$47,10,FALSE))</f>
        <v/>
      </c>
      <c r="AA80" s="915" t="str">
        <f>IF(AA79="","",VLOOKUP(AA79,'シフト記号表（従来型・ユニット型共通）'!$C$6:$L$47,10,FALSE))</f>
        <v/>
      </c>
      <c r="AB80" s="915" t="str">
        <f>IF(AB79="","",VLOOKUP(AB79,'シフト記号表（従来型・ユニット型共通）'!$C$6:$L$47,10,FALSE))</f>
        <v/>
      </c>
      <c r="AC80" s="916" t="str">
        <f>IF(AC79="","",VLOOKUP(AC79,'シフト記号表（従来型・ユニット型共通）'!$C$6:$L$47,10,FALSE))</f>
        <v/>
      </c>
      <c r="AD80" s="914" t="str">
        <f>IF(AD79="","",VLOOKUP(AD79,'シフト記号表（従来型・ユニット型共通）'!$C$6:$L$47,10,FALSE))</f>
        <v/>
      </c>
      <c r="AE80" s="915" t="str">
        <f>IF(AE79="","",VLOOKUP(AE79,'シフト記号表（従来型・ユニット型共通）'!$C$6:$L$47,10,FALSE))</f>
        <v/>
      </c>
      <c r="AF80" s="915" t="str">
        <f>IF(AF79="","",VLOOKUP(AF79,'シフト記号表（従来型・ユニット型共通）'!$C$6:$L$47,10,FALSE))</f>
        <v/>
      </c>
      <c r="AG80" s="915" t="str">
        <f>IF(AG79="","",VLOOKUP(AG79,'シフト記号表（従来型・ユニット型共通）'!$C$6:$L$47,10,FALSE))</f>
        <v/>
      </c>
      <c r="AH80" s="915" t="str">
        <f>IF(AH79="","",VLOOKUP(AH79,'シフト記号表（従来型・ユニット型共通）'!$C$6:$L$47,10,FALSE))</f>
        <v/>
      </c>
      <c r="AI80" s="915" t="str">
        <f>IF(AI79="","",VLOOKUP(AI79,'シフト記号表（従来型・ユニット型共通）'!$C$6:$L$47,10,FALSE))</f>
        <v/>
      </c>
      <c r="AJ80" s="916" t="str">
        <f>IF(AJ79="","",VLOOKUP(AJ79,'シフト記号表（従来型・ユニット型共通）'!$C$6:$L$47,10,FALSE))</f>
        <v/>
      </c>
      <c r="AK80" s="914" t="str">
        <f>IF(AK79="","",VLOOKUP(AK79,'シフト記号表（従来型・ユニット型共通）'!$C$6:$L$47,10,FALSE))</f>
        <v/>
      </c>
      <c r="AL80" s="915" t="str">
        <f>IF(AL79="","",VLOOKUP(AL79,'シフト記号表（従来型・ユニット型共通）'!$C$6:$L$47,10,FALSE))</f>
        <v/>
      </c>
      <c r="AM80" s="915" t="str">
        <f>IF(AM79="","",VLOOKUP(AM79,'シフト記号表（従来型・ユニット型共通）'!$C$6:$L$47,10,FALSE))</f>
        <v/>
      </c>
      <c r="AN80" s="915" t="str">
        <f>IF(AN79="","",VLOOKUP(AN79,'シフト記号表（従来型・ユニット型共通）'!$C$6:$L$47,10,FALSE))</f>
        <v/>
      </c>
      <c r="AO80" s="915" t="str">
        <f>IF(AO79="","",VLOOKUP(AO79,'シフト記号表（従来型・ユニット型共通）'!$C$6:$L$47,10,FALSE))</f>
        <v/>
      </c>
      <c r="AP80" s="915" t="str">
        <f>IF(AP79="","",VLOOKUP(AP79,'シフト記号表（従来型・ユニット型共通）'!$C$6:$L$47,10,FALSE))</f>
        <v/>
      </c>
      <c r="AQ80" s="916" t="str">
        <f>IF(AQ79="","",VLOOKUP(AQ79,'シフト記号表（従来型・ユニット型共通）'!$C$6:$L$47,10,FALSE))</f>
        <v/>
      </c>
      <c r="AR80" s="914" t="str">
        <f>IF(AR79="","",VLOOKUP(AR79,'シフト記号表（従来型・ユニット型共通）'!$C$6:$L$47,10,FALSE))</f>
        <v/>
      </c>
      <c r="AS80" s="915" t="str">
        <f>IF(AS79="","",VLOOKUP(AS79,'シフト記号表（従来型・ユニット型共通）'!$C$6:$L$47,10,FALSE))</f>
        <v/>
      </c>
      <c r="AT80" s="915" t="str">
        <f>IF(AT79="","",VLOOKUP(AT79,'シフト記号表（従来型・ユニット型共通）'!$C$6:$L$47,10,FALSE))</f>
        <v/>
      </c>
      <c r="AU80" s="915" t="str">
        <f>IF(AU79="","",VLOOKUP(AU79,'シフト記号表（従来型・ユニット型共通）'!$C$6:$L$47,10,FALSE))</f>
        <v/>
      </c>
      <c r="AV80" s="915" t="str">
        <f>IF(AV79="","",VLOOKUP(AV79,'シフト記号表（従来型・ユニット型共通）'!$C$6:$L$47,10,FALSE))</f>
        <v/>
      </c>
      <c r="AW80" s="915" t="str">
        <f>IF(AW79="","",VLOOKUP(AW79,'シフト記号表（従来型・ユニット型共通）'!$C$6:$L$47,10,FALSE))</f>
        <v/>
      </c>
      <c r="AX80" s="916" t="str">
        <f>IF(AX79="","",VLOOKUP(AX79,'シフト記号表（従来型・ユニット型共通）'!$C$6:$L$47,10,FALSE))</f>
        <v/>
      </c>
      <c r="AY80" s="914" t="str">
        <f>IF(AY79="","",VLOOKUP(AY79,'シフト記号表（従来型・ユニット型共通）'!$C$6:$L$47,10,FALSE))</f>
        <v/>
      </c>
      <c r="AZ80" s="915" t="str">
        <f>IF(AZ79="","",VLOOKUP(AZ79,'シフト記号表（従来型・ユニット型共通）'!$C$6:$L$47,10,FALSE))</f>
        <v/>
      </c>
      <c r="BA80" s="915" t="str">
        <f>IF(BA79="","",VLOOKUP(BA79,'シフト記号表（従来型・ユニット型共通）'!$C$6:$L$47,10,FALSE))</f>
        <v/>
      </c>
      <c r="BB80" s="2196">
        <f>IF($BE$3="４週",SUM(W80:AX80),IF($BE$3="暦月",SUM(W80:BA80),""))</f>
        <v>0</v>
      </c>
      <c r="BC80" s="2197"/>
      <c r="BD80" s="2198">
        <f>IF($BE$3="４週",BB80/4,IF($BE$3="暦月",(BB80/($BE$8/7)),""))</f>
        <v>0</v>
      </c>
      <c r="BE80" s="2197"/>
      <c r="BF80" s="2193"/>
      <c r="BG80" s="2194"/>
      <c r="BH80" s="2194"/>
      <c r="BI80" s="2194"/>
      <c r="BJ80" s="2195"/>
    </row>
    <row r="81" spans="2:62" ht="20.25" customHeight="1">
      <c r="B81" s="2111">
        <f>B79+1</f>
        <v>33</v>
      </c>
      <c r="C81" s="2118"/>
      <c r="D81" s="2119"/>
      <c r="E81" s="909"/>
      <c r="F81" s="910"/>
      <c r="G81" s="909"/>
      <c r="H81" s="910"/>
      <c r="I81" s="2122"/>
      <c r="J81" s="2123"/>
      <c r="K81" s="2171"/>
      <c r="L81" s="2172"/>
      <c r="M81" s="2172"/>
      <c r="N81" s="2119"/>
      <c r="O81" s="2141"/>
      <c r="P81" s="2142"/>
      <c r="Q81" s="2142"/>
      <c r="R81" s="2142"/>
      <c r="S81" s="2143"/>
      <c r="T81" s="929" t="s">
        <v>1540</v>
      </c>
      <c r="U81" s="930"/>
      <c r="V81" s="931"/>
      <c r="W81" s="922"/>
      <c r="X81" s="923"/>
      <c r="Y81" s="923"/>
      <c r="Z81" s="923"/>
      <c r="AA81" s="923"/>
      <c r="AB81" s="923"/>
      <c r="AC81" s="924"/>
      <c r="AD81" s="922"/>
      <c r="AE81" s="923"/>
      <c r="AF81" s="923"/>
      <c r="AG81" s="923"/>
      <c r="AH81" s="923"/>
      <c r="AI81" s="923"/>
      <c r="AJ81" s="924"/>
      <c r="AK81" s="922"/>
      <c r="AL81" s="923"/>
      <c r="AM81" s="923"/>
      <c r="AN81" s="923"/>
      <c r="AO81" s="923"/>
      <c r="AP81" s="923"/>
      <c r="AQ81" s="924"/>
      <c r="AR81" s="922"/>
      <c r="AS81" s="923"/>
      <c r="AT81" s="923"/>
      <c r="AU81" s="923"/>
      <c r="AV81" s="923"/>
      <c r="AW81" s="923"/>
      <c r="AX81" s="924"/>
      <c r="AY81" s="922"/>
      <c r="AZ81" s="923"/>
      <c r="BA81" s="925"/>
      <c r="BB81" s="2173"/>
      <c r="BC81" s="2174"/>
      <c r="BD81" s="2175"/>
      <c r="BE81" s="2176"/>
      <c r="BF81" s="2177"/>
      <c r="BG81" s="2178"/>
      <c r="BH81" s="2178"/>
      <c r="BI81" s="2178"/>
      <c r="BJ81" s="2179"/>
    </row>
    <row r="82" spans="2:62" ht="20.25" customHeight="1">
      <c r="B82" s="2112"/>
      <c r="C82" s="2199"/>
      <c r="D82" s="2200"/>
      <c r="E82" s="932"/>
      <c r="F82" s="933">
        <f>C81</f>
        <v>0</v>
      </c>
      <c r="G82" s="932"/>
      <c r="H82" s="933">
        <f>I81</f>
        <v>0</v>
      </c>
      <c r="I82" s="2201"/>
      <c r="J82" s="2202"/>
      <c r="K82" s="2203"/>
      <c r="L82" s="2204"/>
      <c r="M82" s="2204"/>
      <c r="N82" s="2200"/>
      <c r="O82" s="2141"/>
      <c r="P82" s="2142"/>
      <c r="Q82" s="2142"/>
      <c r="R82" s="2142"/>
      <c r="S82" s="2143"/>
      <c r="T82" s="926" t="s">
        <v>1543</v>
      </c>
      <c r="U82" s="927"/>
      <c r="V82" s="928"/>
      <c r="W82" s="914" t="str">
        <f>IF(W81="","",VLOOKUP(W81,'シフト記号表（従来型・ユニット型共通）'!$C$6:$L$47,10,FALSE))</f>
        <v/>
      </c>
      <c r="X82" s="915" t="str">
        <f>IF(X81="","",VLOOKUP(X81,'シフト記号表（従来型・ユニット型共通）'!$C$6:$L$47,10,FALSE))</f>
        <v/>
      </c>
      <c r="Y82" s="915" t="str">
        <f>IF(Y81="","",VLOOKUP(Y81,'シフト記号表（従来型・ユニット型共通）'!$C$6:$L$47,10,FALSE))</f>
        <v/>
      </c>
      <c r="Z82" s="915" t="str">
        <f>IF(Z81="","",VLOOKUP(Z81,'シフト記号表（従来型・ユニット型共通）'!$C$6:$L$47,10,FALSE))</f>
        <v/>
      </c>
      <c r="AA82" s="915" t="str">
        <f>IF(AA81="","",VLOOKUP(AA81,'シフト記号表（従来型・ユニット型共通）'!$C$6:$L$47,10,FALSE))</f>
        <v/>
      </c>
      <c r="AB82" s="915" t="str">
        <f>IF(AB81="","",VLOOKUP(AB81,'シフト記号表（従来型・ユニット型共通）'!$C$6:$L$47,10,FALSE))</f>
        <v/>
      </c>
      <c r="AC82" s="916" t="str">
        <f>IF(AC81="","",VLOOKUP(AC81,'シフト記号表（従来型・ユニット型共通）'!$C$6:$L$47,10,FALSE))</f>
        <v/>
      </c>
      <c r="AD82" s="914" t="str">
        <f>IF(AD81="","",VLOOKUP(AD81,'シフト記号表（従来型・ユニット型共通）'!$C$6:$L$47,10,FALSE))</f>
        <v/>
      </c>
      <c r="AE82" s="915" t="str">
        <f>IF(AE81="","",VLOOKUP(AE81,'シフト記号表（従来型・ユニット型共通）'!$C$6:$L$47,10,FALSE))</f>
        <v/>
      </c>
      <c r="AF82" s="915" t="str">
        <f>IF(AF81="","",VLOOKUP(AF81,'シフト記号表（従来型・ユニット型共通）'!$C$6:$L$47,10,FALSE))</f>
        <v/>
      </c>
      <c r="AG82" s="915" t="str">
        <f>IF(AG81="","",VLOOKUP(AG81,'シフト記号表（従来型・ユニット型共通）'!$C$6:$L$47,10,FALSE))</f>
        <v/>
      </c>
      <c r="AH82" s="915" t="str">
        <f>IF(AH81="","",VLOOKUP(AH81,'シフト記号表（従来型・ユニット型共通）'!$C$6:$L$47,10,FALSE))</f>
        <v/>
      </c>
      <c r="AI82" s="915" t="str">
        <f>IF(AI81="","",VLOOKUP(AI81,'シフト記号表（従来型・ユニット型共通）'!$C$6:$L$47,10,FALSE))</f>
        <v/>
      </c>
      <c r="AJ82" s="916" t="str">
        <f>IF(AJ81="","",VLOOKUP(AJ81,'シフト記号表（従来型・ユニット型共通）'!$C$6:$L$47,10,FALSE))</f>
        <v/>
      </c>
      <c r="AK82" s="914" t="str">
        <f>IF(AK81="","",VLOOKUP(AK81,'シフト記号表（従来型・ユニット型共通）'!$C$6:$L$47,10,FALSE))</f>
        <v/>
      </c>
      <c r="AL82" s="915" t="str">
        <f>IF(AL81="","",VLOOKUP(AL81,'シフト記号表（従来型・ユニット型共通）'!$C$6:$L$47,10,FALSE))</f>
        <v/>
      </c>
      <c r="AM82" s="915" t="str">
        <f>IF(AM81="","",VLOOKUP(AM81,'シフト記号表（従来型・ユニット型共通）'!$C$6:$L$47,10,FALSE))</f>
        <v/>
      </c>
      <c r="AN82" s="915" t="str">
        <f>IF(AN81="","",VLOOKUP(AN81,'シフト記号表（従来型・ユニット型共通）'!$C$6:$L$47,10,FALSE))</f>
        <v/>
      </c>
      <c r="AO82" s="915" t="str">
        <f>IF(AO81="","",VLOOKUP(AO81,'シフト記号表（従来型・ユニット型共通）'!$C$6:$L$47,10,FALSE))</f>
        <v/>
      </c>
      <c r="AP82" s="915" t="str">
        <f>IF(AP81="","",VLOOKUP(AP81,'シフト記号表（従来型・ユニット型共通）'!$C$6:$L$47,10,FALSE))</f>
        <v/>
      </c>
      <c r="AQ82" s="916" t="str">
        <f>IF(AQ81="","",VLOOKUP(AQ81,'シフト記号表（従来型・ユニット型共通）'!$C$6:$L$47,10,FALSE))</f>
        <v/>
      </c>
      <c r="AR82" s="914" t="str">
        <f>IF(AR81="","",VLOOKUP(AR81,'シフト記号表（従来型・ユニット型共通）'!$C$6:$L$47,10,FALSE))</f>
        <v/>
      </c>
      <c r="AS82" s="915" t="str">
        <f>IF(AS81="","",VLOOKUP(AS81,'シフト記号表（従来型・ユニット型共通）'!$C$6:$L$47,10,FALSE))</f>
        <v/>
      </c>
      <c r="AT82" s="915" t="str">
        <f>IF(AT81="","",VLOOKUP(AT81,'シフト記号表（従来型・ユニット型共通）'!$C$6:$L$47,10,FALSE))</f>
        <v/>
      </c>
      <c r="AU82" s="915" t="str">
        <f>IF(AU81="","",VLOOKUP(AU81,'シフト記号表（従来型・ユニット型共通）'!$C$6:$L$47,10,FALSE))</f>
        <v/>
      </c>
      <c r="AV82" s="915" t="str">
        <f>IF(AV81="","",VLOOKUP(AV81,'シフト記号表（従来型・ユニット型共通）'!$C$6:$L$47,10,FALSE))</f>
        <v/>
      </c>
      <c r="AW82" s="915" t="str">
        <f>IF(AW81="","",VLOOKUP(AW81,'シフト記号表（従来型・ユニット型共通）'!$C$6:$L$47,10,FALSE))</f>
        <v/>
      </c>
      <c r="AX82" s="916" t="str">
        <f>IF(AX81="","",VLOOKUP(AX81,'シフト記号表（従来型・ユニット型共通）'!$C$6:$L$47,10,FALSE))</f>
        <v/>
      </c>
      <c r="AY82" s="914" t="str">
        <f>IF(AY81="","",VLOOKUP(AY81,'シフト記号表（従来型・ユニット型共通）'!$C$6:$L$47,10,FALSE))</f>
        <v/>
      </c>
      <c r="AZ82" s="915" t="str">
        <f>IF(AZ81="","",VLOOKUP(AZ81,'シフト記号表（従来型・ユニット型共通）'!$C$6:$L$47,10,FALSE))</f>
        <v/>
      </c>
      <c r="BA82" s="915" t="str">
        <f>IF(BA81="","",VLOOKUP(BA81,'シフト記号表（従来型・ユニット型共通）'!$C$6:$L$47,10,FALSE))</f>
        <v/>
      </c>
      <c r="BB82" s="2196">
        <f>IF($BE$3="４週",SUM(W82:AX82),IF($BE$3="暦月",SUM(W82:BA82),""))</f>
        <v>0</v>
      </c>
      <c r="BC82" s="2197"/>
      <c r="BD82" s="2198">
        <f>IF($BE$3="４週",BB82/4,IF($BE$3="暦月",(BB82/($BE$8/7)),""))</f>
        <v>0</v>
      </c>
      <c r="BE82" s="2197"/>
      <c r="BF82" s="2193"/>
      <c r="BG82" s="2194"/>
      <c r="BH82" s="2194"/>
      <c r="BI82" s="2194"/>
      <c r="BJ82" s="2195"/>
    </row>
    <row r="83" spans="2:62" ht="20.25" customHeight="1">
      <c r="B83" s="2111">
        <f>B81+1</f>
        <v>34</v>
      </c>
      <c r="C83" s="2118"/>
      <c r="D83" s="2119"/>
      <c r="E83" s="909"/>
      <c r="F83" s="910"/>
      <c r="G83" s="909"/>
      <c r="H83" s="910"/>
      <c r="I83" s="2122"/>
      <c r="J83" s="2123"/>
      <c r="K83" s="2171"/>
      <c r="L83" s="2172"/>
      <c r="M83" s="2172"/>
      <c r="N83" s="2119"/>
      <c r="O83" s="2141"/>
      <c r="P83" s="2142"/>
      <c r="Q83" s="2142"/>
      <c r="R83" s="2142"/>
      <c r="S83" s="2143"/>
      <c r="T83" s="929" t="s">
        <v>1540</v>
      </c>
      <c r="U83" s="930"/>
      <c r="V83" s="931"/>
      <c r="W83" s="922"/>
      <c r="X83" s="923"/>
      <c r="Y83" s="923"/>
      <c r="Z83" s="923"/>
      <c r="AA83" s="923"/>
      <c r="AB83" s="923"/>
      <c r="AC83" s="924"/>
      <c r="AD83" s="922"/>
      <c r="AE83" s="923"/>
      <c r="AF83" s="923"/>
      <c r="AG83" s="923"/>
      <c r="AH83" s="923"/>
      <c r="AI83" s="923"/>
      <c r="AJ83" s="924"/>
      <c r="AK83" s="922"/>
      <c r="AL83" s="923"/>
      <c r="AM83" s="923"/>
      <c r="AN83" s="923"/>
      <c r="AO83" s="923"/>
      <c r="AP83" s="923"/>
      <c r="AQ83" s="924"/>
      <c r="AR83" s="922"/>
      <c r="AS83" s="923"/>
      <c r="AT83" s="923"/>
      <c r="AU83" s="923"/>
      <c r="AV83" s="923"/>
      <c r="AW83" s="923"/>
      <c r="AX83" s="924"/>
      <c r="AY83" s="922"/>
      <c r="AZ83" s="923"/>
      <c r="BA83" s="925"/>
      <c r="BB83" s="2173"/>
      <c r="BC83" s="2174"/>
      <c r="BD83" s="2175"/>
      <c r="BE83" s="2176"/>
      <c r="BF83" s="2177"/>
      <c r="BG83" s="2178"/>
      <c r="BH83" s="2178"/>
      <c r="BI83" s="2178"/>
      <c r="BJ83" s="2179"/>
    </row>
    <row r="84" spans="2:62" ht="20.25" customHeight="1">
      <c r="B84" s="2112"/>
      <c r="C84" s="2199"/>
      <c r="D84" s="2200"/>
      <c r="E84" s="932"/>
      <c r="F84" s="933">
        <f>C83</f>
        <v>0</v>
      </c>
      <c r="G84" s="932"/>
      <c r="H84" s="933">
        <f>I83</f>
        <v>0</v>
      </c>
      <c r="I84" s="2201"/>
      <c r="J84" s="2202"/>
      <c r="K84" s="2203"/>
      <c r="L84" s="2204"/>
      <c r="M84" s="2204"/>
      <c r="N84" s="2200"/>
      <c r="O84" s="2141"/>
      <c r="P84" s="2142"/>
      <c r="Q84" s="2142"/>
      <c r="R84" s="2142"/>
      <c r="S84" s="2143"/>
      <c r="T84" s="926" t="s">
        <v>1543</v>
      </c>
      <c r="U84" s="927"/>
      <c r="V84" s="928"/>
      <c r="W84" s="914" t="str">
        <f>IF(W83="","",VLOOKUP(W83,'シフト記号表（従来型・ユニット型共通）'!$C$6:$L$47,10,FALSE))</f>
        <v/>
      </c>
      <c r="X84" s="915" t="str">
        <f>IF(X83="","",VLOOKUP(X83,'シフト記号表（従来型・ユニット型共通）'!$C$6:$L$47,10,FALSE))</f>
        <v/>
      </c>
      <c r="Y84" s="915" t="str">
        <f>IF(Y83="","",VLOOKUP(Y83,'シフト記号表（従来型・ユニット型共通）'!$C$6:$L$47,10,FALSE))</f>
        <v/>
      </c>
      <c r="Z84" s="915" t="str">
        <f>IF(Z83="","",VLOOKUP(Z83,'シフト記号表（従来型・ユニット型共通）'!$C$6:$L$47,10,FALSE))</f>
        <v/>
      </c>
      <c r="AA84" s="915" t="str">
        <f>IF(AA83="","",VLOOKUP(AA83,'シフト記号表（従来型・ユニット型共通）'!$C$6:$L$47,10,FALSE))</f>
        <v/>
      </c>
      <c r="AB84" s="915" t="str">
        <f>IF(AB83="","",VLOOKUP(AB83,'シフト記号表（従来型・ユニット型共通）'!$C$6:$L$47,10,FALSE))</f>
        <v/>
      </c>
      <c r="AC84" s="916" t="str">
        <f>IF(AC83="","",VLOOKUP(AC83,'シフト記号表（従来型・ユニット型共通）'!$C$6:$L$47,10,FALSE))</f>
        <v/>
      </c>
      <c r="AD84" s="914" t="str">
        <f>IF(AD83="","",VLOOKUP(AD83,'シフト記号表（従来型・ユニット型共通）'!$C$6:$L$47,10,FALSE))</f>
        <v/>
      </c>
      <c r="AE84" s="915" t="str">
        <f>IF(AE83="","",VLOOKUP(AE83,'シフト記号表（従来型・ユニット型共通）'!$C$6:$L$47,10,FALSE))</f>
        <v/>
      </c>
      <c r="AF84" s="915" t="str">
        <f>IF(AF83="","",VLOOKUP(AF83,'シフト記号表（従来型・ユニット型共通）'!$C$6:$L$47,10,FALSE))</f>
        <v/>
      </c>
      <c r="AG84" s="915" t="str">
        <f>IF(AG83="","",VLOOKUP(AG83,'シフト記号表（従来型・ユニット型共通）'!$C$6:$L$47,10,FALSE))</f>
        <v/>
      </c>
      <c r="AH84" s="915" t="str">
        <f>IF(AH83="","",VLOOKUP(AH83,'シフト記号表（従来型・ユニット型共通）'!$C$6:$L$47,10,FALSE))</f>
        <v/>
      </c>
      <c r="AI84" s="915" t="str">
        <f>IF(AI83="","",VLOOKUP(AI83,'シフト記号表（従来型・ユニット型共通）'!$C$6:$L$47,10,FALSE))</f>
        <v/>
      </c>
      <c r="AJ84" s="916" t="str">
        <f>IF(AJ83="","",VLOOKUP(AJ83,'シフト記号表（従来型・ユニット型共通）'!$C$6:$L$47,10,FALSE))</f>
        <v/>
      </c>
      <c r="AK84" s="914" t="str">
        <f>IF(AK83="","",VLOOKUP(AK83,'シフト記号表（従来型・ユニット型共通）'!$C$6:$L$47,10,FALSE))</f>
        <v/>
      </c>
      <c r="AL84" s="915" t="str">
        <f>IF(AL83="","",VLOOKUP(AL83,'シフト記号表（従来型・ユニット型共通）'!$C$6:$L$47,10,FALSE))</f>
        <v/>
      </c>
      <c r="AM84" s="915" t="str">
        <f>IF(AM83="","",VLOOKUP(AM83,'シフト記号表（従来型・ユニット型共通）'!$C$6:$L$47,10,FALSE))</f>
        <v/>
      </c>
      <c r="AN84" s="915" t="str">
        <f>IF(AN83="","",VLOOKUP(AN83,'シフト記号表（従来型・ユニット型共通）'!$C$6:$L$47,10,FALSE))</f>
        <v/>
      </c>
      <c r="AO84" s="915" t="str">
        <f>IF(AO83="","",VLOOKUP(AO83,'シフト記号表（従来型・ユニット型共通）'!$C$6:$L$47,10,FALSE))</f>
        <v/>
      </c>
      <c r="AP84" s="915" t="str">
        <f>IF(AP83="","",VLOOKUP(AP83,'シフト記号表（従来型・ユニット型共通）'!$C$6:$L$47,10,FALSE))</f>
        <v/>
      </c>
      <c r="AQ84" s="916" t="str">
        <f>IF(AQ83="","",VLOOKUP(AQ83,'シフト記号表（従来型・ユニット型共通）'!$C$6:$L$47,10,FALSE))</f>
        <v/>
      </c>
      <c r="AR84" s="914" t="str">
        <f>IF(AR83="","",VLOOKUP(AR83,'シフト記号表（従来型・ユニット型共通）'!$C$6:$L$47,10,FALSE))</f>
        <v/>
      </c>
      <c r="AS84" s="915" t="str">
        <f>IF(AS83="","",VLOOKUP(AS83,'シフト記号表（従来型・ユニット型共通）'!$C$6:$L$47,10,FALSE))</f>
        <v/>
      </c>
      <c r="AT84" s="915" t="str">
        <f>IF(AT83="","",VLOOKUP(AT83,'シフト記号表（従来型・ユニット型共通）'!$C$6:$L$47,10,FALSE))</f>
        <v/>
      </c>
      <c r="AU84" s="915" t="str">
        <f>IF(AU83="","",VLOOKUP(AU83,'シフト記号表（従来型・ユニット型共通）'!$C$6:$L$47,10,FALSE))</f>
        <v/>
      </c>
      <c r="AV84" s="915" t="str">
        <f>IF(AV83="","",VLOOKUP(AV83,'シフト記号表（従来型・ユニット型共通）'!$C$6:$L$47,10,FALSE))</f>
        <v/>
      </c>
      <c r="AW84" s="915" t="str">
        <f>IF(AW83="","",VLOOKUP(AW83,'シフト記号表（従来型・ユニット型共通）'!$C$6:$L$47,10,FALSE))</f>
        <v/>
      </c>
      <c r="AX84" s="916" t="str">
        <f>IF(AX83="","",VLOOKUP(AX83,'シフト記号表（従来型・ユニット型共通）'!$C$6:$L$47,10,FALSE))</f>
        <v/>
      </c>
      <c r="AY84" s="914" t="str">
        <f>IF(AY83="","",VLOOKUP(AY83,'シフト記号表（従来型・ユニット型共通）'!$C$6:$L$47,10,FALSE))</f>
        <v/>
      </c>
      <c r="AZ84" s="915" t="str">
        <f>IF(AZ83="","",VLOOKUP(AZ83,'シフト記号表（従来型・ユニット型共通）'!$C$6:$L$47,10,FALSE))</f>
        <v/>
      </c>
      <c r="BA84" s="915" t="str">
        <f>IF(BA83="","",VLOOKUP(BA83,'シフト記号表（従来型・ユニット型共通）'!$C$6:$L$47,10,FALSE))</f>
        <v/>
      </c>
      <c r="BB84" s="2196">
        <f>IF($BE$3="４週",SUM(W84:AX84),IF($BE$3="暦月",SUM(W84:BA84),""))</f>
        <v>0</v>
      </c>
      <c r="BC84" s="2197"/>
      <c r="BD84" s="2198">
        <f>IF($BE$3="４週",BB84/4,IF($BE$3="暦月",(BB84/($BE$8/7)),""))</f>
        <v>0</v>
      </c>
      <c r="BE84" s="2197"/>
      <c r="BF84" s="2193"/>
      <c r="BG84" s="2194"/>
      <c r="BH84" s="2194"/>
      <c r="BI84" s="2194"/>
      <c r="BJ84" s="2195"/>
    </row>
    <row r="85" spans="2:62" ht="20.25" customHeight="1">
      <c r="B85" s="2111">
        <f>B83+1</f>
        <v>35</v>
      </c>
      <c r="C85" s="2118"/>
      <c r="D85" s="2119"/>
      <c r="E85" s="909"/>
      <c r="F85" s="910"/>
      <c r="G85" s="909"/>
      <c r="H85" s="910"/>
      <c r="I85" s="2122"/>
      <c r="J85" s="2123"/>
      <c r="K85" s="2171"/>
      <c r="L85" s="2172"/>
      <c r="M85" s="2172"/>
      <c r="N85" s="2119"/>
      <c r="O85" s="2141"/>
      <c r="P85" s="2142"/>
      <c r="Q85" s="2142"/>
      <c r="R85" s="2142"/>
      <c r="S85" s="2143"/>
      <c r="T85" s="929" t="s">
        <v>1540</v>
      </c>
      <c r="U85" s="930"/>
      <c r="V85" s="931"/>
      <c r="W85" s="922"/>
      <c r="X85" s="923"/>
      <c r="Y85" s="923"/>
      <c r="Z85" s="923"/>
      <c r="AA85" s="923"/>
      <c r="AB85" s="923"/>
      <c r="AC85" s="924"/>
      <c r="AD85" s="922"/>
      <c r="AE85" s="923"/>
      <c r="AF85" s="923"/>
      <c r="AG85" s="923"/>
      <c r="AH85" s="923"/>
      <c r="AI85" s="923"/>
      <c r="AJ85" s="924"/>
      <c r="AK85" s="922"/>
      <c r="AL85" s="923"/>
      <c r="AM85" s="923"/>
      <c r="AN85" s="923"/>
      <c r="AO85" s="923"/>
      <c r="AP85" s="923"/>
      <c r="AQ85" s="924"/>
      <c r="AR85" s="922"/>
      <c r="AS85" s="923"/>
      <c r="AT85" s="923"/>
      <c r="AU85" s="923"/>
      <c r="AV85" s="923"/>
      <c r="AW85" s="923"/>
      <c r="AX85" s="924"/>
      <c r="AY85" s="922"/>
      <c r="AZ85" s="923"/>
      <c r="BA85" s="925"/>
      <c r="BB85" s="2173"/>
      <c r="BC85" s="2174"/>
      <c r="BD85" s="2175"/>
      <c r="BE85" s="2176"/>
      <c r="BF85" s="2177"/>
      <c r="BG85" s="2178"/>
      <c r="BH85" s="2178"/>
      <c r="BI85" s="2178"/>
      <c r="BJ85" s="2179"/>
    </row>
    <row r="86" spans="2:62" ht="20.25" customHeight="1">
      <c r="B86" s="2112"/>
      <c r="C86" s="2199"/>
      <c r="D86" s="2200"/>
      <c r="E86" s="932"/>
      <c r="F86" s="933">
        <f>C85</f>
        <v>0</v>
      </c>
      <c r="G86" s="932"/>
      <c r="H86" s="933">
        <f>I85</f>
        <v>0</v>
      </c>
      <c r="I86" s="2201"/>
      <c r="J86" s="2202"/>
      <c r="K86" s="2203"/>
      <c r="L86" s="2204"/>
      <c r="M86" s="2204"/>
      <c r="N86" s="2200"/>
      <c r="O86" s="2141"/>
      <c r="P86" s="2142"/>
      <c r="Q86" s="2142"/>
      <c r="R86" s="2142"/>
      <c r="S86" s="2143"/>
      <c r="T86" s="926" t="s">
        <v>1543</v>
      </c>
      <c r="U86" s="927"/>
      <c r="V86" s="928"/>
      <c r="W86" s="914" t="str">
        <f>IF(W85="","",VLOOKUP(W85,'シフト記号表（従来型・ユニット型共通）'!$C$6:$L$47,10,FALSE))</f>
        <v/>
      </c>
      <c r="X86" s="915" t="str">
        <f>IF(X85="","",VLOOKUP(X85,'シフト記号表（従来型・ユニット型共通）'!$C$6:$L$47,10,FALSE))</f>
        <v/>
      </c>
      <c r="Y86" s="915" t="str">
        <f>IF(Y85="","",VLOOKUP(Y85,'シフト記号表（従来型・ユニット型共通）'!$C$6:$L$47,10,FALSE))</f>
        <v/>
      </c>
      <c r="Z86" s="915" t="str">
        <f>IF(Z85="","",VLOOKUP(Z85,'シフト記号表（従来型・ユニット型共通）'!$C$6:$L$47,10,FALSE))</f>
        <v/>
      </c>
      <c r="AA86" s="915" t="str">
        <f>IF(AA85="","",VLOOKUP(AA85,'シフト記号表（従来型・ユニット型共通）'!$C$6:$L$47,10,FALSE))</f>
        <v/>
      </c>
      <c r="AB86" s="915" t="str">
        <f>IF(AB85="","",VLOOKUP(AB85,'シフト記号表（従来型・ユニット型共通）'!$C$6:$L$47,10,FALSE))</f>
        <v/>
      </c>
      <c r="AC86" s="916" t="str">
        <f>IF(AC85="","",VLOOKUP(AC85,'シフト記号表（従来型・ユニット型共通）'!$C$6:$L$47,10,FALSE))</f>
        <v/>
      </c>
      <c r="AD86" s="914" t="str">
        <f>IF(AD85="","",VLOOKUP(AD85,'シフト記号表（従来型・ユニット型共通）'!$C$6:$L$47,10,FALSE))</f>
        <v/>
      </c>
      <c r="AE86" s="915" t="str">
        <f>IF(AE85="","",VLOOKUP(AE85,'シフト記号表（従来型・ユニット型共通）'!$C$6:$L$47,10,FALSE))</f>
        <v/>
      </c>
      <c r="AF86" s="915" t="str">
        <f>IF(AF85="","",VLOOKUP(AF85,'シフト記号表（従来型・ユニット型共通）'!$C$6:$L$47,10,FALSE))</f>
        <v/>
      </c>
      <c r="AG86" s="915" t="str">
        <f>IF(AG85="","",VLOOKUP(AG85,'シフト記号表（従来型・ユニット型共通）'!$C$6:$L$47,10,FALSE))</f>
        <v/>
      </c>
      <c r="AH86" s="915" t="str">
        <f>IF(AH85="","",VLOOKUP(AH85,'シフト記号表（従来型・ユニット型共通）'!$C$6:$L$47,10,FALSE))</f>
        <v/>
      </c>
      <c r="AI86" s="915" t="str">
        <f>IF(AI85="","",VLOOKUP(AI85,'シフト記号表（従来型・ユニット型共通）'!$C$6:$L$47,10,FALSE))</f>
        <v/>
      </c>
      <c r="AJ86" s="916" t="str">
        <f>IF(AJ85="","",VLOOKUP(AJ85,'シフト記号表（従来型・ユニット型共通）'!$C$6:$L$47,10,FALSE))</f>
        <v/>
      </c>
      <c r="AK86" s="914" t="str">
        <f>IF(AK85="","",VLOOKUP(AK85,'シフト記号表（従来型・ユニット型共通）'!$C$6:$L$47,10,FALSE))</f>
        <v/>
      </c>
      <c r="AL86" s="915" t="str">
        <f>IF(AL85="","",VLOOKUP(AL85,'シフト記号表（従来型・ユニット型共通）'!$C$6:$L$47,10,FALSE))</f>
        <v/>
      </c>
      <c r="AM86" s="915" t="str">
        <f>IF(AM85="","",VLOOKUP(AM85,'シフト記号表（従来型・ユニット型共通）'!$C$6:$L$47,10,FALSE))</f>
        <v/>
      </c>
      <c r="AN86" s="915" t="str">
        <f>IF(AN85="","",VLOOKUP(AN85,'シフト記号表（従来型・ユニット型共通）'!$C$6:$L$47,10,FALSE))</f>
        <v/>
      </c>
      <c r="AO86" s="915" t="str">
        <f>IF(AO85="","",VLOOKUP(AO85,'シフト記号表（従来型・ユニット型共通）'!$C$6:$L$47,10,FALSE))</f>
        <v/>
      </c>
      <c r="AP86" s="915" t="str">
        <f>IF(AP85="","",VLOOKUP(AP85,'シフト記号表（従来型・ユニット型共通）'!$C$6:$L$47,10,FALSE))</f>
        <v/>
      </c>
      <c r="AQ86" s="916" t="str">
        <f>IF(AQ85="","",VLOOKUP(AQ85,'シフト記号表（従来型・ユニット型共通）'!$C$6:$L$47,10,FALSE))</f>
        <v/>
      </c>
      <c r="AR86" s="914" t="str">
        <f>IF(AR85="","",VLOOKUP(AR85,'シフト記号表（従来型・ユニット型共通）'!$C$6:$L$47,10,FALSE))</f>
        <v/>
      </c>
      <c r="AS86" s="915" t="str">
        <f>IF(AS85="","",VLOOKUP(AS85,'シフト記号表（従来型・ユニット型共通）'!$C$6:$L$47,10,FALSE))</f>
        <v/>
      </c>
      <c r="AT86" s="915" t="str">
        <f>IF(AT85="","",VLOOKUP(AT85,'シフト記号表（従来型・ユニット型共通）'!$C$6:$L$47,10,FALSE))</f>
        <v/>
      </c>
      <c r="AU86" s="915" t="str">
        <f>IF(AU85="","",VLOOKUP(AU85,'シフト記号表（従来型・ユニット型共通）'!$C$6:$L$47,10,FALSE))</f>
        <v/>
      </c>
      <c r="AV86" s="915" t="str">
        <f>IF(AV85="","",VLOOKUP(AV85,'シフト記号表（従来型・ユニット型共通）'!$C$6:$L$47,10,FALSE))</f>
        <v/>
      </c>
      <c r="AW86" s="915" t="str">
        <f>IF(AW85="","",VLOOKUP(AW85,'シフト記号表（従来型・ユニット型共通）'!$C$6:$L$47,10,FALSE))</f>
        <v/>
      </c>
      <c r="AX86" s="916" t="str">
        <f>IF(AX85="","",VLOOKUP(AX85,'シフト記号表（従来型・ユニット型共通）'!$C$6:$L$47,10,FALSE))</f>
        <v/>
      </c>
      <c r="AY86" s="914" t="str">
        <f>IF(AY85="","",VLOOKUP(AY85,'シフト記号表（従来型・ユニット型共通）'!$C$6:$L$47,10,FALSE))</f>
        <v/>
      </c>
      <c r="AZ86" s="915" t="str">
        <f>IF(AZ85="","",VLOOKUP(AZ85,'シフト記号表（従来型・ユニット型共通）'!$C$6:$L$47,10,FALSE))</f>
        <v/>
      </c>
      <c r="BA86" s="915" t="str">
        <f>IF(BA85="","",VLOOKUP(BA85,'シフト記号表（従来型・ユニット型共通）'!$C$6:$L$47,10,FALSE))</f>
        <v/>
      </c>
      <c r="BB86" s="2196">
        <f>IF($BE$3="４週",SUM(W86:AX86),IF($BE$3="暦月",SUM(W86:BA86),""))</f>
        <v>0</v>
      </c>
      <c r="BC86" s="2197"/>
      <c r="BD86" s="2198">
        <f>IF($BE$3="４週",BB86/4,IF($BE$3="暦月",(BB86/($BE$8/7)),""))</f>
        <v>0</v>
      </c>
      <c r="BE86" s="2197"/>
      <c r="BF86" s="2193"/>
      <c r="BG86" s="2194"/>
      <c r="BH86" s="2194"/>
      <c r="BI86" s="2194"/>
      <c r="BJ86" s="2195"/>
    </row>
    <row r="87" spans="2:62" ht="20.25" customHeight="1">
      <c r="B87" s="2111">
        <f>B85+1</f>
        <v>36</v>
      </c>
      <c r="C87" s="2118"/>
      <c r="D87" s="2119"/>
      <c r="E87" s="909"/>
      <c r="F87" s="910"/>
      <c r="G87" s="909"/>
      <c r="H87" s="910"/>
      <c r="I87" s="2122"/>
      <c r="J87" s="2123"/>
      <c r="K87" s="2171"/>
      <c r="L87" s="2172"/>
      <c r="M87" s="2172"/>
      <c r="N87" s="2119"/>
      <c r="O87" s="2141"/>
      <c r="P87" s="2142"/>
      <c r="Q87" s="2142"/>
      <c r="R87" s="2142"/>
      <c r="S87" s="2143"/>
      <c r="T87" s="929" t="s">
        <v>1540</v>
      </c>
      <c r="U87" s="930"/>
      <c r="V87" s="931"/>
      <c r="W87" s="922"/>
      <c r="X87" s="923"/>
      <c r="Y87" s="923"/>
      <c r="Z87" s="923"/>
      <c r="AA87" s="923"/>
      <c r="AB87" s="923"/>
      <c r="AC87" s="924"/>
      <c r="AD87" s="922"/>
      <c r="AE87" s="923"/>
      <c r="AF87" s="923"/>
      <c r="AG87" s="923"/>
      <c r="AH87" s="923"/>
      <c r="AI87" s="923"/>
      <c r="AJ87" s="924"/>
      <c r="AK87" s="922"/>
      <c r="AL87" s="923"/>
      <c r="AM87" s="923"/>
      <c r="AN87" s="923"/>
      <c r="AO87" s="923"/>
      <c r="AP87" s="923"/>
      <c r="AQ87" s="924"/>
      <c r="AR87" s="922"/>
      <c r="AS87" s="923"/>
      <c r="AT87" s="923"/>
      <c r="AU87" s="923"/>
      <c r="AV87" s="923"/>
      <c r="AW87" s="923"/>
      <c r="AX87" s="924"/>
      <c r="AY87" s="922"/>
      <c r="AZ87" s="923"/>
      <c r="BA87" s="925"/>
      <c r="BB87" s="2173"/>
      <c r="BC87" s="2174"/>
      <c r="BD87" s="2175"/>
      <c r="BE87" s="2176"/>
      <c r="BF87" s="2177"/>
      <c r="BG87" s="2178"/>
      <c r="BH87" s="2178"/>
      <c r="BI87" s="2178"/>
      <c r="BJ87" s="2179"/>
    </row>
    <row r="88" spans="2:62" ht="20.25" customHeight="1">
      <c r="B88" s="2112"/>
      <c r="C88" s="2199"/>
      <c r="D88" s="2200"/>
      <c r="E88" s="932"/>
      <c r="F88" s="933">
        <f>C87</f>
        <v>0</v>
      </c>
      <c r="G88" s="932"/>
      <c r="H88" s="933">
        <f>I87</f>
        <v>0</v>
      </c>
      <c r="I88" s="2201"/>
      <c r="J88" s="2202"/>
      <c r="K88" s="2203"/>
      <c r="L88" s="2204"/>
      <c r="M88" s="2204"/>
      <c r="N88" s="2200"/>
      <c r="O88" s="2141"/>
      <c r="P88" s="2142"/>
      <c r="Q88" s="2142"/>
      <c r="R88" s="2142"/>
      <c r="S88" s="2143"/>
      <c r="T88" s="926" t="s">
        <v>1543</v>
      </c>
      <c r="U88" s="927"/>
      <c r="V88" s="928"/>
      <c r="W88" s="914" t="str">
        <f>IF(W87="","",VLOOKUP(W87,'シフト記号表（従来型・ユニット型共通）'!$C$6:$L$47,10,FALSE))</f>
        <v/>
      </c>
      <c r="X88" s="915" t="str">
        <f>IF(X87="","",VLOOKUP(X87,'シフト記号表（従来型・ユニット型共通）'!$C$6:$L$47,10,FALSE))</f>
        <v/>
      </c>
      <c r="Y88" s="915" t="str">
        <f>IF(Y87="","",VLOOKUP(Y87,'シフト記号表（従来型・ユニット型共通）'!$C$6:$L$47,10,FALSE))</f>
        <v/>
      </c>
      <c r="Z88" s="915" t="str">
        <f>IF(Z87="","",VLOOKUP(Z87,'シフト記号表（従来型・ユニット型共通）'!$C$6:$L$47,10,FALSE))</f>
        <v/>
      </c>
      <c r="AA88" s="915" t="str">
        <f>IF(AA87="","",VLOOKUP(AA87,'シフト記号表（従来型・ユニット型共通）'!$C$6:$L$47,10,FALSE))</f>
        <v/>
      </c>
      <c r="AB88" s="915" t="str">
        <f>IF(AB87="","",VLOOKUP(AB87,'シフト記号表（従来型・ユニット型共通）'!$C$6:$L$47,10,FALSE))</f>
        <v/>
      </c>
      <c r="AC88" s="916" t="str">
        <f>IF(AC87="","",VLOOKUP(AC87,'シフト記号表（従来型・ユニット型共通）'!$C$6:$L$47,10,FALSE))</f>
        <v/>
      </c>
      <c r="AD88" s="914" t="str">
        <f>IF(AD87="","",VLOOKUP(AD87,'シフト記号表（従来型・ユニット型共通）'!$C$6:$L$47,10,FALSE))</f>
        <v/>
      </c>
      <c r="AE88" s="915" t="str">
        <f>IF(AE87="","",VLOOKUP(AE87,'シフト記号表（従来型・ユニット型共通）'!$C$6:$L$47,10,FALSE))</f>
        <v/>
      </c>
      <c r="AF88" s="915" t="str">
        <f>IF(AF87="","",VLOOKUP(AF87,'シフト記号表（従来型・ユニット型共通）'!$C$6:$L$47,10,FALSE))</f>
        <v/>
      </c>
      <c r="AG88" s="915" t="str">
        <f>IF(AG87="","",VLOOKUP(AG87,'シフト記号表（従来型・ユニット型共通）'!$C$6:$L$47,10,FALSE))</f>
        <v/>
      </c>
      <c r="AH88" s="915" t="str">
        <f>IF(AH87="","",VLOOKUP(AH87,'シフト記号表（従来型・ユニット型共通）'!$C$6:$L$47,10,FALSE))</f>
        <v/>
      </c>
      <c r="AI88" s="915" t="str">
        <f>IF(AI87="","",VLOOKUP(AI87,'シフト記号表（従来型・ユニット型共通）'!$C$6:$L$47,10,FALSE))</f>
        <v/>
      </c>
      <c r="AJ88" s="916" t="str">
        <f>IF(AJ87="","",VLOOKUP(AJ87,'シフト記号表（従来型・ユニット型共通）'!$C$6:$L$47,10,FALSE))</f>
        <v/>
      </c>
      <c r="AK88" s="914" t="str">
        <f>IF(AK87="","",VLOOKUP(AK87,'シフト記号表（従来型・ユニット型共通）'!$C$6:$L$47,10,FALSE))</f>
        <v/>
      </c>
      <c r="AL88" s="915" t="str">
        <f>IF(AL87="","",VLOOKUP(AL87,'シフト記号表（従来型・ユニット型共通）'!$C$6:$L$47,10,FALSE))</f>
        <v/>
      </c>
      <c r="AM88" s="915" t="str">
        <f>IF(AM87="","",VLOOKUP(AM87,'シフト記号表（従来型・ユニット型共通）'!$C$6:$L$47,10,FALSE))</f>
        <v/>
      </c>
      <c r="AN88" s="915" t="str">
        <f>IF(AN87="","",VLOOKUP(AN87,'シフト記号表（従来型・ユニット型共通）'!$C$6:$L$47,10,FALSE))</f>
        <v/>
      </c>
      <c r="AO88" s="915" t="str">
        <f>IF(AO87="","",VLOOKUP(AO87,'シフト記号表（従来型・ユニット型共通）'!$C$6:$L$47,10,FALSE))</f>
        <v/>
      </c>
      <c r="AP88" s="915" t="str">
        <f>IF(AP87="","",VLOOKUP(AP87,'シフト記号表（従来型・ユニット型共通）'!$C$6:$L$47,10,FALSE))</f>
        <v/>
      </c>
      <c r="AQ88" s="916" t="str">
        <f>IF(AQ87="","",VLOOKUP(AQ87,'シフト記号表（従来型・ユニット型共通）'!$C$6:$L$47,10,FALSE))</f>
        <v/>
      </c>
      <c r="AR88" s="914" t="str">
        <f>IF(AR87="","",VLOOKUP(AR87,'シフト記号表（従来型・ユニット型共通）'!$C$6:$L$47,10,FALSE))</f>
        <v/>
      </c>
      <c r="AS88" s="915" t="str">
        <f>IF(AS87="","",VLOOKUP(AS87,'シフト記号表（従来型・ユニット型共通）'!$C$6:$L$47,10,FALSE))</f>
        <v/>
      </c>
      <c r="AT88" s="915" t="str">
        <f>IF(AT87="","",VLOOKUP(AT87,'シフト記号表（従来型・ユニット型共通）'!$C$6:$L$47,10,FALSE))</f>
        <v/>
      </c>
      <c r="AU88" s="915" t="str">
        <f>IF(AU87="","",VLOOKUP(AU87,'シフト記号表（従来型・ユニット型共通）'!$C$6:$L$47,10,FALSE))</f>
        <v/>
      </c>
      <c r="AV88" s="915" t="str">
        <f>IF(AV87="","",VLOOKUP(AV87,'シフト記号表（従来型・ユニット型共通）'!$C$6:$L$47,10,FALSE))</f>
        <v/>
      </c>
      <c r="AW88" s="915" t="str">
        <f>IF(AW87="","",VLOOKUP(AW87,'シフト記号表（従来型・ユニット型共通）'!$C$6:$L$47,10,FALSE))</f>
        <v/>
      </c>
      <c r="AX88" s="916" t="str">
        <f>IF(AX87="","",VLOOKUP(AX87,'シフト記号表（従来型・ユニット型共通）'!$C$6:$L$47,10,FALSE))</f>
        <v/>
      </c>
      <c r="AY88" s="914" t="str">
        <f>IF(AY87="","",VLOOKUP(AY87,'シフト記号表（従来型・ユニット型共通）'!$C$6:$L$47,10,FALSE))</f>
        <v/>
      </c>
      <c r="AZ88" s="915" t="str">
        <f>IF(AZ87="","",VLOOKUP(AZ87,'シフト記号表（従来型・ユニット型共通）'!$C$6:$L$47,10,FALSE))</f>
        <v/>
      </c>
      <c r="BA88" s="915" t="str">
        <f>IF(BA87="","",VLOOKUP(BA87,'シフト記号表（従来型・ユニット型共通）'!$C$6:$L$47,10,FALSE))</f>
        <v/>
      </c>
      <c r="BB88" s="2196">
        <f>IF($BE$3="４週",SUM(W88:AX88),IF($BE$3="暦月",SUM(W88:BA88),""))</f>
        <v>0</v>
      </c>
      <c r="BC88" s="2197"/>
      <c r="BD88" s="2198">
        <f>IF($BE$3="４週",BB88/4,IF($BE$3="暦月",(BB88/($BE$8/7)),""))</f>
        <v>0</v>
      </c>
      <c r="BE88" s="2197"/>
      <c r="BF88" s="2193"/>
      <c r="BG88" s="2194"/>
      <c r="BH88" s="2194"/>
      <c r="BI88" s="2194"/>
      <c r="BJ88" s="2195"/>
    </row>
    <row r="89" spans="2:62" ht="20.25" customHeight="1">
      <c r="B89" s="2111">
        <f>B87+1</f>
        <v>37</v>
      </c>
      <c r="C89" s="2118"/>
      <c r="D89" s="2119"/>
      <c r="E89" s="909"/>
      <c r="F89" s="910"/>
      <c r="G89" s="909"/>
      <c r="H89" s="910"/>
      <c r="I89" s="2122"/>
      <c r="J89" s="2123"/>
      <c r="K89" s="2171"/>
      <c r="L89" s="2172"/>
      <c r="M89" s="2172"/>
      <c r="N89" s="2119"/>
      <c r="O89" s="2141"/>
      <c r="P89" s="2142"/>
      <c r="Q89" s="2142"/>
      <c r="R89" s="2142"/>
      <c r="S89" s="2143"/>
      <c r="T89" s="929" t="s">
        <v>1540</v>
      </c>
      <c r="U89" s="930"/>
      <c r="V89" s="931"/>
      <c r="W89" s="922"/>
      <c r="X89" s="923"/>
      <c r="Y89" s="923"/>
      <c r="Z89" s="923"/>
      <c r="AA89" s="923"/>
      <c r="AB89" s="923"/>
      <c r="AC89" s="924"/>
      <c r="AD89" s="922"/>
      <c r="AE89" s="923"/>
      <c r="AF89" s="923"/>
      <c r="AG89" s="923"/>
      <c r="AH89" s="923"/>
      <c r="AI89" s="923"/>
      <c r="AJ89" s="924"/>
      <c r="AK89" s="922"/>
      <c r="AL89" s="923"/>
      <c r="AM89" s="923"/>
      <c r="AN89" s="923"/>
      <c r="AO89" s="923"/>
      <c r="AP89" s="923"/>
      <c r="AQ89" s="924"/>
      <c r="AR89" s="922"/>
      <c r="AS89" s="923"/>
      <c r="AT89" s="923"/>
      <c r="AU89" s="923"/>
      <c r="AV89" s="923"/>
      <c r="AW89" s="923"/>
      <c r="AX89" s="924"/>
      <c r="AY89" s="922"/>
      <c r="AZ89" s="923"/>
      <c r="BA89" s="925"/>
      <c r="BB89" s="2173"/>
      <c r="BC89" s="2174"/>
      <c r="BD89" s="2175"/>
      <c r="BE89" s="2176"/>
      <c r="BF89" s="2177"/>
      <c r="BG89" s="2178"/>
      <c r="BH89" s="2178"/>
      <c r="BI89" s="2178"/>
      <c r="BJ89" s="2179"/>
    </row>
    <row r="90" spans="2:62" ht="20.25" customHeight="1">
      <c r="B90" s="2112"/>
      <c r="C90" s="2199"/>
      <c r="D90" s="2200"/>
      <c r="E90" s="932"/>
      <c r="F90" s="933">
        <f>C89</f>
        <v>0</v>
      </c>
      <c r="G90" s="932"/>
      <c r="H90" s="933">
        <f>I89</f>
        <v>0</v>
      </c>
      <c r="I90" s="2201"/>
      <c r="J90" s="2202"/>
      <c r="K90" s="2203"/>
      <c r="L90" s="2204"/>
      <c r="M90" s="2204"/>
      <c r="N90" s="2200"/>
      <c r="O90" s="2141"/>
      <c r="P90" s="2142"/>
      <c r="Q90" s="2142"/>
      <c r="R90" s="2142"/>
      <c r="S90" s="2143"/>
      <c r="T90" s="926" t="s">
        <v>1543</v>
      </c>
      <c r="U90" s="927"/>
      <c r="V90" s="928"/>
      <c r="W90" s="914" t="str">
        <f>IF(W89="","",VLOOKUP(W89,'シフト記号表（従来型・ユニット型共通）'!$C$6:$L$47,10,FALSE))</f>
        <v/>
      </c>
      <c r="X90" s="915" t="str">
        <f>IF(X89="","",VLOOKUP(X89,'シフト記号表（従来型・ユニット型共通）'!$C$6:$L$47,10,FALSE))</f>
        <v/>
      </c>
      <c r="Y90" s="915" t="str">
        <f>IF(Y89="","",VLOOKUP(Y89,'シフト記号表（従来型・ユニット型共通）'!$C$6:$L$47,10,FALSE))</f>
        <v/>
      </c>
      <c r="Z90" s="915" t="str">
        <f>IF(Z89="","",VLOOKUP(Z89,'シフト記号表（従来型・ユニット型共通）'!$C$6:$L$47,10,FALSE))</f>
        <v/>
      </c>
      <c r="AA90" s="915" t="str">
        <f>IF(AA89="","",VLOOKUP(AA89,'シフト記号表（従来型・ユニット型共通）'!$C$6:$L$47,10,FALSE))</f>
        <v/>
      </c>
      <c r="AB90" s="915" t="str">
        <f>IF(AB89="","",VLOOKUP(AB89,'シフト記号表（従来型・ユニット型共通）'!$C$6:$L$47,10,FALSE))</f>
        <v/>
      </c>
      <c r="AC90" s="916" t="str">
        <f>IF(AC89="","",VLOOKUP(AC89,'シフト記号表（従来型・ユニット型共通）'!$C$6:$L$47,10,FALSE))</f>
        <v/>
      </c>
      <c r="AD90" s="914" t="str">
        <f>IF(AD89="","",VLOOKUP(AD89,'シフト記号表（従来型・ユニット型共通）'!$C$6:$L$47,10,FALSE))</f>
        <v/>
      </c>
      <c r="AE90" s="915" t="str">
        <f>IF(AE89="","",VLOOKUP(AE89,'シフト記号表（従来型・ユニット型共通）'!$C$6:$L$47,10,FALSE))</f>
        <v/>
      </c>
      <c r="AF90" s="915" t="str">
        <f>IF(AF89="","",VLOOKUP(AF89,'シフト記号表（従来型・ユニット型共通）'!$C$6:$L$47,10,FALSE))</f>
        <v/>
      </c>
      <c r="AG90" s="915" t="str">
        <f>IF(AG89="","",VLOOKUP(AG89,'シフト記号表（従来型・ユニット型共通）'!$C$6:$L$47,10,FALSE))</f>
        <v/>
      </c>
      <c r="AH90" s="915" t="str">
        <f>IF(AH89="","",VLOOKUP(AH89,'シフト記号表（従来型・ユニット型共通）'!$C$6:$L$47,10,FALSE))</f>
        <v/>
      </c>
      <c r="AI90" s="915" t="str">
        <f>IF(AI89="","",VLOOKUP(AI89,'シフト記号表（従来型・ユニット型共通）'!$C$6:$L$47,10,FALSE))</f>
        <v/>
      </c>
      <c r="AJ90" s="916" t="str">
        <f>IF(AJ89="","",VLOOKUP(AJ89,'シフト記号表（従来型・ユニット型共通）'!$C$6:$L$47,10,FALSE))</f>
        <v/>
      </c>
      <c r="AK90" s="914" t="str">
        <f>IF(AK89="","",VLOOKUP(AK89,'シフト記号表（従来型・ユニット型共通）'!$C$6:$L$47,10,FALSE))</f>
        <v/>
      </c>
      <c r="AL90" s="915" t="str">
        <f>IF(AL89="","",VLOOKUP(AL89,'シフト記号表（従来型・ユニット型共通）'!$C$6:$L$47,10,FALSE))</f>
        <v/>
      </c>
      <c r="AM90" s="915" t="str">
        <f>IF(AM89="","",VLOOKUP(AM89,'シフト記号表（従来型・ユニット型共通）'!$C$6:$L$47,10,FALSE))</f>
        <v/>
      </c>
      <c r="AN90" s="915" t="str">
        <f>IF(AN89="","",VLOOKUP(AN89,'シフト記号表（従来型・ユニット型共通）'!$C$6:$L$47,10,FALSE))</f>
        <v/>
      </c>
      <c r="AO90" s="915" t="str">
        <f>IF(AO89="","",VLOOKUP(AO89,'シフト記号表（従来型・ユニット型共通）'!$C$6:$L$47,10,FALSE))</f>
        <v/>
      </c>
      <c r="AP90" s="915" t="str">
        <f>IF(AP89="","",VLOOKUP(AP89,'シフト記号表（従来型・ユニット型共通）'!$C$6:$L$47,10,FALSE))</f>
        <v/>
      </c>
      <c r="AQ90" s="916" t="str">
        <f>IF(AQ89="","",VLOOKUP(AQ89,'シフト記号表（従来型・ユニット型共通）'!$C$6:$L$47,10,FALSE))</f>
        <v/>
      </c>
      <c r="AR90" s="914" t="str">
        <f>IF(AR89="","",VLOOKUP(AR89,'シフト記号表（従来型・ユニット型共通）'!$C$6:$L$47,10,FALSE))</f>
        <v/>
      </c>
      <c r="AS90" s="915" t="str">
        <f>IF(AS89="","",VLOOKUP(AS89,'シフト記号表（従来型・ユニット型共通）'!$C$6:$L$47,10,FALSE))</f>
        <v/>
      </c>
      <c r="AT90" s="915" t="str">
        <f>IF(AT89="","",VLOOKUP(AT89,'シフト記号表（従来型・ユニット型共通）'!$C$6:$L$47,10,FALSE))</f>
        <v/>
      </c>
      <c r="AU90" s="915" t="str">
        <f>IF(AU89="","",VLOOKUP(AU89,'シフト記号表（従来型・ユニット型共通）'!$C$6:$L$47,10,FALSE))</f>
        <v/>
      </c>
      <c r="AV90" s="915" t="str">
        <f>IF(AV89="","",VLOOKUP(AV89,'シフト記号表（従来型・ユニット型共通）'!$C$6:$L$47,10,FALSE))</f>
        <v/>
      </c>
      <c r="AW90" s="915" t="str">
        <f>IF(AW89="","",VLOOKUP(AW89,'シフト記号表（従来型・ユニット型共通）'!$C$6:$L$47,10,FALSE))</f>
        <v/>
      </c>
      <c r="AX90" s="916" t="str">
        <f>IF(AX89="","",VLOOKUP(AX89,'シフト記号表（従来型・ユニット型共通）'!$C$6:$L$47,10,FALSE))</f>
        <v/>
      </c>
      <c r="AY90" s="914" t="str">
        <f>IF(AY89="","",VLOOKUP(AY89,'シフト記号表（従来型・ユニット型共通）'!$C$6:$L$47,10,FALSE))</f>
        <v/>
      </c>
      <c r="AZ90" s="915" t="str">
        <f>IF(AZ89="","",VLOOKUP(AZ89,'シフト記号表（従来型・ユニット型共通）'!$C$6:$L$47,10,FALSE))</f>
        <v/>
      </c>
      <c r="BA90" s="915" t="str">
        <f>IF(BA89="","",VLOOKUP(BA89,'シフト記号表（従来型・ユニット型共通）'!$C$6:$L$47,10,FALSE))</f>
        <v/>
      </c>
      <c r="BB90" s="2196">
        <f>IF($BE$3="４週",SUM(W90:AX90),IF($BE$3="暦月",SUM(W90:BA90),""))</f>
        <v>0</v>
      </c>
      <c r="BC90" s="2197"/>
      <c r="BD90" s="2198">
        <f>IF($BE$3="４週",BB90/4,IF($BE$3="暦月",(BB90/($BE$8/7)),""))</f>
        <v>0</v>
      </c>
      <c r="BE90" s="2197"/>
      <c r="BF90" s="2193"/>
      <c r="BG90" s="2194"/>
      <c r="BH90" s="2194"/>
      <c r="BI90" s="2194"/>
      <c r="BJ90" s="2195"/>
    </row>
    <row r="91" spans="2:62" ht="20.25" customHeight="1">
      <c r="B91" s="2111">
        <f>B89+1</f>
        <v>38</v>
      </c>
      <c r="C91" s="2118"/>
      <c r="D91" s="2119"/>
      <c r="E91" s="909"/>
      <c r="F91" s="910"/>
      <c r="G91" s="909"/>
      <c r="H91" s="910"/>
      <c r="I91" s="2122"/>
      <c r="J91" s="2123"/>
      <c r="K91" s="2171"/>
      <c r="L91" s="2172"/>
      <c r="M91" s="2172"/>
      <c r="N91" s="2119"/>
      <c r="O91" s="2141"/>
      <c r="P91" s="2142"/>
      <c r="Q91" s="2142"/>
      <c r="R91" s="2142"/>
      <c r="S91" s="2143"/>
      <c r="T91" s="929" t="s">
        <v>1540</v>
      </c>
      <c r="U91" s="930"/>
      <c r="V91" s="931"/>
      <c r="W91" s="922"/>
      <c r="X91" s="923"/>
      <c r="Y91" s="923"/>
      <c r="Z91" s="923"/>
      <c r="AA91" s="923"/>
      <c r="AB91" s="923"/>
      <c r="AC91" s="924"/>
      <c r="AD91" s="922"/>
      <c r="AE91" s="923"/>
      <c r="AF91" s="923"/>
      <c r="AG91" s="923"/>
      <c r="AH91" s="923"/>
      <c r="AI91" s="923"/>
      <c r="AJ91" s="924"/>
      <c r="AK91" s="922"/>
      <c r="AL91" s="923"/>
      <c r="AM91" s="923"/>
      <c r="AN91" s="923"/>
      <c r="AO91" s="923"/>
      <c r="AP91" s="923"/>
      <c r="AQ91" s="924"/>
      <c r="AR91" s="922"/>
      <c r="AS91" s="923"/>
      <c r="AT91" s="923"/>
      <c r="AU91" s="923"/>
      <c r="AV91" s="923"/>
      <c r="AW91" s="923"/>
      <c r="AX91" s="924"/>
      <c r="AY91" s="922"/>
      <c r="AZ91" s="923"/>
      <c r="BA91" s="925"/>
      <c r="BB91" s="2173"/>
      <c r="BC91" s="2174"/>
      <c r="BD91" s="2175"/>
      <c r="BE91" s="2176"/>
      <c r="BF91" s="2177"/>
      <c r="BG91" s="2178"/>
      <c r="BH91" s="2178"/>
      <c r="BI91" s="2178"/>
      <c r="BJ91" s="2179"/>
    </row>
    <row r="92" spans="2:62" ht="20.25" customHeight="1">
      <c r="B92" s="2112"/>
      <c r="C92" s="2199"/>
      <c r="D92" s="2200"/>
      <c r="E92" s="932"/>
      <c r="F92" s="933">
        <f>C91</f>
        <v>0</v>
      </c>
      <c r="G92" s="932"/>
      <c r="H92" s="933">
        <f>I91</f>
        <v>0</v>
      </c>
      <c r="I92" s="2201"/>
      <c r="J92" s="2202"/>
      <c r="K92" s="2203"/>
      <c r="L92" s="2204"/>
      <c r="M92" s="2204"/>
      <c r="N92" s="2200"/>
      <c r="O92" s="2141"/>
      <c r="P92" s="2142"/>
      <c r="Q92" s="2142"/>
      <c r="R92" s="2142"/>
      <c r="S92" s="2143"/>
      <c r="T92" s="926" t="s">
        <v>1543</v>
      </c>
      <c r="U92" s="927"/>
      <c r="V92" s="928"/>
      <c r="W92" s="914" t="str">
        <f>IF(W91="","",VLOOKUP(W91,'シフト記号表（従来型・ユニット型共通）'!$C$6:$L$47,10,FALSE))</f>
        <v/>
      </c>
      <c r="X92" s="915" t="str">
        <f>IF(X91="","",VLOOKUP(X91,'シフト記号表（従来型・ユニット型共通）'!$C$6:$L$47,10,FALSE))</f>
        <v/>
      </c>
      <c r="Y92" s="915" t="str">
        <f>IF(Y91="","",VLOOKUP(Y91,'シフト記号表（従来型・ユニット型共通）'!$C$6:$L$47,10,FALSE))</f>
        <v/>
      </c>
      <c r="Z92" s="915" t="str">
        <f>IF(Z91="","",VLOOKUP(Z91,'シフト記号表（従来型・ユニット型共通）'!$C$6:$L$47,10,FALSE))</f>
        <v/>
      </c>
      <c r="AA92" s="915" t="str">
        <f>IF(AA91="","",VLOOKUP(AA91,'シフト記号表（従来型・ユニット型共通）'!$C$6:$L$47,10,FALSE))</f>
        <v/>
      </c>
      <c r="AB92" s="915" t="str">
        <f>IF(AB91="","",VLOOKUP(AB91,'シフト記号表（従来型・ユニット型共通）'!$C$6:$L$47,10,FALSE))</f>
        <v/>
      </c>
      <c r="AC92" s="916" t="str">
        <f>IF(AC91="","",VLOOKUP(AC91,'シフト記号表（従来型・ユニット型共通）'!$C$6:$L$47,10,FALSE))</f>
        <v/>
      </c>
      <c r="AD92" s="914" t="str">
        <f>IF(AD91="","",VLOOKUP(AD91,'シフト記号表（従来型・ユニット型共通）'!$C$6:$L$47,10,FALSE))</f>
        <v/>
      </c>
      <c r="AE92" s="915" t="str">
        <f>IF(AE91="","",VLOOKUP(AE91,'シフト記号表（従来型・ユニット型共通）'!$C$6:$L$47,10,FALSE))</f>
        <v/>
      </c>
      <c r="AF92" s="915" t="str">
        <f>IF(AF91="","",VLOOKUP(AF91,'シフト記号表（従来型・ユニット型共通）'!$C$6:$L$47,10,FALSE))</f>
        <v/>
      </c>
      <c r="AG92" s="915" t="str">
        <f>IF(AG91="","",VLOOKUP(AG91,'シフト記号表（従来型・ユニット型共通）'!$C$6:$L$47,10,FALSE))</f>
        <v/>
      </c>
      <c r="AH92" s="915" t="str">
        <f>IF(AH91="","",VLOOKUP(AH91,'シフト記号表（従来型・ユニット型共通）'!$C$6:$L$47,10,FALSE))</f>
        <v/>
      </c>
      <c r="AI92" s="915" t="str">
        <f>IF(AI91="","",VLOOKUP(AI91,'シフト記号表（従来型・ユニット型共通）'!$C$6:$L$47,10,FALSE))</f>
        <v/>
      </c>
      <c r="AJ92" s="916" t="str">
        <f>IF(AJ91="","",VLOOKUP(AJ91,'シフト記号表（従来型・ユニット型共通）'!$C$6:$L$47,10,FALSE))</f>
        <v/>
      </c>
      <c r="AK92" s="914" t="str">
        <f>IF(AK91="","",VLOOKUP(AK91,'シフト記号表（従来型・ユニット型共通）'!$C$6:$L$47,10,FALSE))</f>
        <v/>
      </c>
      <c r="AL92" s="915" t="str">
        <f>IF(AL91="","",VLOOKUP(AL91,'シフト記号表（従来型・ユニット型共通）'!$C$6:$L$47,10,FALSE))</f>
        <v/>
      </c>
      <c r="AM92" s="915" t="str">
        <f>IF(AM91="","",VLOOKUP(AM91,'シフト記号表（従来型・ユニット型共通）'!$C$6:$L$47,10,FALSE))</f>
        <v/>
      </c>
      <c r="AN92" s="915" t="str">
        <f>IF(AN91="","",VLOOKUP(AN91,'シフト記号表（従来型・ユニット型共通）'!$C$6:$L$47,10,FALSE))</f>
        <v/>
      </c>
      <c r="AO92" s="915" t="str">
        <f>IF(AO91="","",VLOOKUP(AO91,'シフト記号表（従来型・ユニット型共通）'!$C$6:$L$47,10,FALSE))</f>
        <v/>
      </c>
      <c r="AP92" s="915" t="str">
        <f>IF(AP91="","",VLOOKUP(AP91,'シフト記号表（従来型・ユニット型共通）'!$C$6:$L$47,10,FALSE))</f>
        <v/>
      </c>
      <c r="AQ92" s="916" t="str">
        <f>IF(AQ91="","",VLOOKUP(AQ91,'シフト記号表（従来型・ユニット型共通）'!$C$6:$L$47,10,FALSE))</f>
        <v/>
      </c>
      <c r="AR92" s="914" t="str">
        <f>IF(AR91="","",VLOOKUP(AR91,'シフト記号表（従来型・ユニット型共通）'!$C$6:$L$47,10,FALSE))</f>
        <v/>
      </c>
      <c r="AS92" s="915" t="str">
        <f>IF(AS91="","",VLOOKUP(AS91,'シフト記号表（従来型・ユニット型共通）'!$C$6:$L$47,10,FALSE))</f>
        <v/>
      </c>
      <c r="AT92" s="915" t="str">
        <f>IF(AT91="","",VLOOKUP(AT91,'シフト記号表（従来型・ユニット型共通）'!$C$6:$L$47,10,FALSE))</f>
        <v/>
      </c>
      <c r="AU92" s="915" t="str">
        <f>IF(AU91="","",VLOOKUP(AU91,'シフト記号表（従来型・ユニット型共通）'!$C$6:$L$47,10,FALSE))</f>
        <v/>
      </c>
      <c r="AV92" s="915" t="str">
        <f>IF(AV91="","",VLOOKUP(AV91,'シフト記号表（従来型・ユニット型共通）'!$C$6:$L$47,10,FALSE))</f>
        <v/>
      </c>
      <c r="AW92" s="915" t="str">
        <f>IF(AW91="","",VLOOKUP(AW91,'シフト記号表（従来型・ユニット型共通）'!$C$6:$L$47,10,FALSE))</f>
        <v/>
      </c>
      <c r="AX92" s="916" t="str">
        <f>IF(AX91="","",VLOOKUP(AX91,'シフト記号表（従来型・ユニット型共通）'!$C$6:$L$47,10,FALSE))</f>
        <v/>
      </c>
      <c r="AY92" s="914" t="str">
        <f>IF(AY91="","",VLOOKUP(AY91,'シフト記号表（従来型・ユニット型共通）'!$C$6:$L$47,10,FALSE))</f>
        <v/>
      </c>
      <c r="AZ92" s="915" t="str">
        <f>IF(AZ91="","",VLOOKUP(AZ91,'シフト記号表（従来型・ユニット型共通）'!$C$6:$L$47,10,FALSE))</f>
        <v/>
      </c>
      <c r="BA92" s="915" t="str">
        <f>IF(BA91="","",VLOOKUP(BA91,'シフト記号表（従来型・ユニット型共通）'!$C$6:$L$47,10,FALSE))</f>
        <v/>
      </c>
      <c r="BB92" s="2196">
        <f>IF($BE$3="４週",SUM(W92:AX92),IF($BE$3="暦月",SUM(W92:BA92),""))</f>
        <v>0</v>
      </c>
      <c r="BC92" s="2197"/>
      <c r="BD92" s="2198">
        <f>IF($BE$3="４週",BB92/4,IF($BE$3="暦月",(BB92/($BE$8/7)),""))</f>
        <v>0</v>
      </c>
      <c r="BE92" s="2197"/>
      <c r="BF92" s="2193"/>
      <c r="BG92" s="2194"/>
      <c r="BH92" s="2194"/>
      <c r="BI92" s="2194"/>
      <c r="BJ92" s="2195"/>
    </row>
    <row r="93" spans="2:62" ht="20.25" customHeight="1">
      <c r="B93" s="2111">
        <f>B91+1</f>
        <v>39</v>
      </c>
      <c r="C93" s="2118"/>
      <c r="D93" s="2119"/>
      <c r="E93" s="909"/>
      <c r="F93" s="910"/>
      <c r="G93" s="909"/>
      <c r="H93" s="910"/>
      <c r="I93" s="2122"/>
      <c r="J93" s="2123"/>
      <c r="K93" s="2171"/>
      <c r="L93" s="2172"/>
      <c r="M93" s="2172"/>
      <c r="N93" s="2119"/>
      <c r="O93" s="2141"/>
      <c r="P93" s="2142"/>
      <c r="Q93" s="2142"/>
      <c r="R93" s="2142"/>
      <c r="S93" s="2143"/>
      <c r="T93" s="929" t="s">
        <v>1540</v>
      </c>
      <c r="U93" s="930"/>
      <c r="V93" s="931"/>
      <c r="W93" s="922"/>
      <c r="X93" s="923"/>
      <c r="Y93" s="923"/>
      <c r="Z93" s="923"/>
      <c r="AA93" s="923"/>
      <c r="AB93" s="923"/>
      <c r="AC93" s="924"/>
      <c r="AD93" s="922"/>
      <c r="AE93" s="923"/>
      <c r="AF93" s="923"/>
      <c r="AG93" s="923"/>
      <c r="AH93" s="923"/>
      <c r="AI93" s="923"/>
      <c r="AJ93" s="924"/>
      <c r="AK93" s="922"/>
      <c r="AL93" s="923"/>
      <c r="AM93" s="923"/>
      <c r="AN93" s="923"/>
      <c r="AO93" s="923"/>
      <c r="AP93" s="923"/>
      <c r="AQ93" s="924"/>
      <c r="AR93" s="922"/>
      <c r="AS93" s="923"/>
      <c r="AT93" s="923"/>
      <c r="AU93" s="923"/>
      <c r="AV93" s="923"/>
      <c r="AW93" s="923"/>
      <c r="AX93" s="924"/>
      <c r="AY93" s="922"/>
      <c r="AZ93" s="923"/>
      <c r="BA93" s="925"/>
      <c r="BB93" s="2173"/>
      <c r="BC93" s="2174"/>
      <c r="BD93" s="2175"/>
      <c r="BE93" s="2176"/>
      <c r="BF93" s="2177"/>
      <c r="BG93" s="2178"/>
      <c r="BH93" s="2178"/>
      <c r="BI93" s="2178"/>
      <c r="BJ93" s="2179"/>
    </row>
    <row r="94" spans="2:62" ht="20.25" customHeight="1">
      <c r="B94" s="2112"/>
      <c r="C94" s="2199"/>
      <c r="D94" s="2200"/>
      <c r="E94" s="932"/>
      <c r="F94" s="933">
        <f>C93</f>
        <v>0</v>
      </c>
      <c r="G94" s="932"/>
      <c r="H94" s="933">
        <f>I93</f>
        <v>0</v>
      </c>
      <c r="I94" s="2201"/>
      <c r="J94" s="2202"/>
      <c r="K94" s="2203"/>
      <c r="L94" s="2204"/>
      <c r="M94" s="2204"/>
      <c r="N94" s="2200"/>
      <c r="O94" s="2141"/>
      <c r="P94" s="2142"/>
      <c r="Q94" s="2142"/>
      <c r="R94" s="2142"/>
      <c r="S94" s="2143"/>
      <c r="T94" s="926" t="s">
        <v>1543</v>
      </c>
      <c r="U94" s="927"/>
      <c r="V94" s="928"/>
      <c r="W94" s="914" t="str">
        <f>IF(W93="","",VLOOKUP(W93,'シフト記号表（従来型・ユニット型共通）'!$C$6:$L$47,10,FALSE))</f>
        <v/>
      </c>
      <c r="X94" s="915" t="str">
        <f>IF(X93="","",VLOOKUP(X93,'シフト記号表（従来型・ユニット型共通）'!$C$6:$L$47,10,FALSE))</f>
        <v/>
      </c>
      <c r="Y94" s="915" t="str">
        <f>IF(Y93="","",VLOOKUP(Y93,'シフト記号表（従来型・ユニット型共通）'!$C$6:$L$47,10,FALSE))</f>
        <v/>
      </c>
      <c r="Z94" s="915" t="str">
        <f>IF(Z93="","",VLOOKUP(Z93,'シフト記号表（従来型・ユニット型共通）'!$C$6:$L$47,10,FALSE))</f>
        <v/>
      </c>
      <c r="AA94" s="915" t="str">
        <f>IF(AA93="","",VLOOKUP(AA93,'シフト記号表（従来型・ユニット型共通）'!$C$6:$L$47,10,FALSE))</f>
        <v/>
      </c>
      <c r="AB94" s="915" t="str">
        <f>IF(AB93="","",VLOOKUP(AB93,'シフト記号表（従来型・ユニット型共通）'!$C$6:$L$47,10,FALSE))</f>
        <v/>
      </c>
      <c r="AC94" s="916" t="str">
        <f>IF(AC93="","",VLOOKUP(AC93,'シフト記号表（従来型・ユニット型共通）'!$C$6:$L$47,10,FALSE))</f>
        <v/>
      </c>
      <c r="AD94" s="914" t="str">
        <f>IF(AD93="","",VLOOKUP(AD93,'シフト記号表（従来型・ユニット型共通）'!$C$6:$L$47,10,FALSE))</f>
        <v/>
      </c>
      <c r="AE94" s="915" t="str">
        <f>IF(AE93="","",VLOOKUP(AE93,'シフト記号表（従来型・ユニット型共通）'!$C$6:$L$47,10,FALSE))</f>
        <v/>
      </c>
      <c r="AF94" s="915" t="str">
        <f>IF(AF93="","",VLOOKUP(AF93,'シフト記号表（従来型・ユニット型共通）'!$C$6:$L$47,10,FALSE))</f>
        <v/>
      </c>
      <c r="AG94" s="915" t="str">
        <f>IF(AG93="","",VLOOKUP(AG93,'シフト記号表（従来型・ユニット型共通）'!$C$6:$L$47,10,FALSE))</f>
        <v/>
      </c>
      <c r="AH94" s="915" t="str">
        <f>IF(AH93="","",VLOOKUP(AH93,'シフト記号表（従来型・ユニット型共通）'!$C$6:$L$47,10,FALSE))</f>
        <v/>
      </c>
      <c r="AI94" s="915" t="str">
        <f>IF(AI93="","",VLOOKUP(AI93,'シフト記号表（従来型・ユニット型共通）'!$C$6:$L$47,10,FALSE))</f>
        <v/>
      </c>
      <c r="AJ94" s="916" t="str">
        <f>IF(AJ93="","",VLOOKUP(AJ93,'シフト記号表（従来型・ユニット型共通）'!$C$6:$L$47,10,FALSE))</f>
        <v/>
      </c>
      <c r="AK94" s="914" t="str">
        <f>IF(AK93="","",VLOOKUP(AK93,'シフト記号表（従来型・ユニット型共通）'!$C$6:$L$47,10,FALSE))</f>
        <v/>
      </c>
      <c r="AL94" s="915" t="str">
        <f>IF(AL93="","",VLOOKUP(AL93,'シフト記号表（従来型・ユニット型共通）'!$C$6:$L$47,10,FALSE))</f>
        <v/>
      </c>
      <c r="AM94" s="915" t="str">
        <f>IF(AM93="","",VLOOKUP(AM93,'シフト記号表（従来型・ユニット型共通）'!$C$6:$L$47,10,FALSE))</f>
        <v/>
      </c>
      <c r="AN94" s="915" t="str">
        <f>IF(AN93="","",VLOOKUP(AN93,'シフト記号表（従来型・ユニット型共通）'!$C$6:$L$47,10,FALSE))</f>
        <v/>
      </c>
      <c r="AO94" s="915" t="str">
        <f>IF(AO93="","",VLOOKUP(AO93,'シフト記号表（従来型・ユニット型共通）'!$C$6:$L$47,10,FALSE))</f>
        <v/>
      </c>
      <c r="AP94" s="915" t="str">
        <f>IF(AP93="","",VLOOKUP(AP93,'シフト記号表（従来型・ユニット型共通）'!$C$6:$L$47,10,FALSE))</f>
        <v/>
      </c>
      <c r="AQ94" s="916" t="str">
        <f>IF(AQ93="","",VLOOKUP(AQ93,'シフト記号表（従来型・ユニット型共通）'!$C$6:$L$47,10,FALSE))</f>
        <v/>
      </c>
      <c r="AR94" s="914" t="str">
        <f>IF(AR93="","",VLOOKUP(AR93,'シフト記号表（従来型・ユニット型共通）'!$C$6:$L$47,10,FALSE))</f>
        <v/>
      </c>
      <c r="AS94" s="915" t="str">
        <f>IF(AS93="","",VLOOKUP(AS93,'シフト記号表（従来型・ユニット型共通）'!$C$6:$L$47,10,FALSE))</f>
        <v/>
      </c>
      <c r="AT94" s="915" t="str">
        <f>IF(AT93="","",VLOOKUP(AT93,'シフト記号表（従来型・ユニット型共通）'!$C$6:$L$47,10,FALSE))</f>
        <v/>
      </c>
      <c r="AU94" s="915" t="str">
        <f>IF(AU93="","",VLOOKUP(AU93,'シフト記号表（従来型・ユニット型共通）'!$C$6:$L$47,10,FALSE))</f>
        <v/>
      </c>
      <c r="AV94" s="915" t="str">
        <f>IF(AV93="","",VLOOKUP(AV93,'シフト記号表（従来型・ユニット型共通）'!$C$6:$L$47,10,FALSE))</f>
        <v/>
      </c>
      <c r="AW94" s="915" t="str">
        <f>IF(AW93="","",VLOOKUP(AW93,'シフト記号表（従来型・ユニット型共通）'!$C$6:$L$47,10,FALSE))</f>
        <v/>
      </c>
      <c r="AX94" s="916" t="str">
        <f>IF(AX93="","",VLOOKUP(AX93,'シフト記号表（従来型・ユニット型共通）'!$C$6:$L$47,10,FALSE))</f>
        <v/>
      </c>
      <c r="AY94" s="914" t="str">
        <f>IF(AY93="","",VLOOKUP(AY93,'シフト記号表（従来型・ユニット型共通）'!$C$6:$L$47,10,FALSE))</f>
        <v/>
      </c>
      <c r="AZ94" s="915" t="str">
        <f>IF(AZ93="","",VLOOKUP(AZ93,'シフト記号表（従来型・ユニット型共通）'!$C$6:$L$47,10,FALSE))</f>
        <v/>
      </c>
      <c r="BA94" s="915" t="str">
        <f>IF(BA93="","",VLOOKUP(BA93,'シフト記号表（従来型・ユニット型共通）'!$C$6:$L$47,10,FALSE))</f>
        <v/>
      </c>
      <c r="BB94" s="2196">
        <f>IF($BE$3="４週",SUM(W94:AX94),IF($BE$3="暦月",SUM(W94:BA94),""))</f>
        <v>0</v>
      </c>
      <c r="BC94" s="2197"/>
      <c r="BD94" s="2198">
        <f>IF($BE$3="４週",BB94/4,IF($BE$3="暦月",(BB94/($BE$8/7)),""))</f>
        <v>0</v>
      </c>
      <c r="BE94" s="2197"/>
      <c r="BF94" s="2193"/>
      <c r="BG94" s="2194"/>
      <c r="BH94" s="2194"/>
      <c r="BI94" s="2194"/>
      <c r="BJ94" s="2195"/>
    </row>
    <row r="95" spans="2:62" ht="20.25" customHeight="1">
      <c r="B95" s="2111">
        <f>B93+1</f>
        <v>40</v>
      </c>
      <c r="C95" s="2118"/>
      <c r="D95" s="2119"/>
      <c r="E95" s="909"/>
      <c r="F95" s="910"/>
      <c r="G95" s="909"/>
      <c r="H95" s="910"/>
      <c r="I95" s="2122"/>
      <c r="J95" s="2123"/>
      <c r="K95" s="2171"/>
      <c r="L95" s="2172"/>
      <c r="M95" s="2172"/>
      <c r="N95" s="2119"/>
      <c r="O95" s="2141"/>
      <c r="P95" s="2142"/>
      <c r="Q95" s="2142"/>
      <c r="R95" s="2142"/>
      <c r="S95" s="2143"/>
      <c r="T95" s="929" t="s">
        <v>1540</v>
      </c>
      <c r="U95" s="930"/>
      <c r="V95" s="931"/>
      <c r="W95" s="922"/>
      <c r="X95" s="923"/>
      <c r="Y95" s="923"/>
      <c r="Z95" s="923"/>
      <c r="AA95" s="923"/>
      <c r="AB95" s="923"/>
      <c r="AC95" s="924"/>
      <c r="AD95" s="922"/>
      <c r="AE95" s="923"/>
      <c r="AF95" s="923"/>
      <c r="AG95" s="923"/>
      <c r="AH95" s="923"/>
      <c r="AI95" s="923"/>
      <c r="AJ95" s="924"/>
      <c r="AK95" s="922"/>
      <c r="AL95" s="923"/>
      <c r="AM95" s="923"/>
      <c r="AN95" s="923"/>
      <c r="AO95" s="923"/>
      <c r="AP95" s="923"/>
      <c r="AQ95" s="924"/>
      <c r="AR95" s="922"/>
      <c r="AS95" s="923"/>
      <c r="AT95" s="923"/>
      <c r="AU95" s="923"/>
      <c r="AV95" s="923"/>
      <c r="AW95" s="923"/>
      <c r="AX95" s="924"/>
      <c r="AY95" s="922"/>
      <c r="AZ95" s="923"/>
      <c r="BA95" s="925"/>
      <c r="BB95" s="2173"/>
      <c r="BC95" s="2174"/>
      <c r="BD95" s="2175"/>
      <c r="BE95" s="2176"/>
      <c r="BF95" s="2177"/>
      <c r="BG95" s="2178"/>
      <c r="BH95" s="2178"/>
      <c r="BI95" s="2178"/>
      <c r="BJ95" s="2179"/>
    </row>
    <row r="96" spans="2:62" ht="20.25" customHeight="1">
      <c r="B96" s="2112"/>
      <c r="C96" s="2199"/>
      <c r="D96" s="2200"/>
      <c r="E96" s="932"/>
      <c r="F96" s="933">
        <f>C95</f>
        <v>0</v>
      </c>
      <c r="G96" s="932"/>
      <c r="H96" s="933">
        <f>I95</f>
        <v>0</v>
      </c>
      <c r="I96" s="2201"/>
      <c r="J96" s="2202"/>
      <c r="K96" s="2203"/>
      <c r="L96" s="2204"/>
      <c r="M96" s="2204"/>
      <c r="N96" s="2200"/>
      <c r="O96" s="2141"/>
      <c r="P96" s="2142"/>
      <c r="Q96" s="2142"/>
      <c r="R96" s="2142"/>
      <c r="S96" s="2143"/>
      <c r="T96" s="926" t="s">
        <v>1543</v>
      </c>
      <c r="U96" s="927"/>
      <c r="V96" s="928"/>
      <c r="W96" s="914" t="str">
        <f>IF(W95="","",VLOOKUP(W95,'シフト記号表（従来型・ユニット型共通）'!$C$6:$L$47,10,FALSE))</f>
        <v/>
      </c>
      <c r="X96" s="915" t="str">
        <f>IF(X95="","",VLOOKUP(X95,'シフト記号表（従来型・ユニット型共通）'!$C$6:$L$47,10,FALSE))</f>
        <v/>
      </c>
      <c r="Y96" s="915" t="str">
        <f>IF(Y95="","",VLOOKUP(Y95,'シフト記号表（従来型・ユニット型共通）'!$C$6:$L$47,10,FALSE))</f>
        <v/>
      </c>
      <c r="Z96" s="915" t="str">
        <f>IF(Z95="","",VLOOKUP(Z95,'シフト記号表（従来型・ユニット型共通）'!$C$6:$L$47,10,FALSE))</f>
        <v/>
      </c>
      <c r="AA96" s="915" t="str">
        <f>IF(AA95="","",VLOOKUP(AA95,'シフト記号表（従来型・ユニット型共通）'!$C$6:$L$47,10,FALSE))</f>
        <v/>
      </c>
      <c r="AB96" s="915" t="str">
        <f>IF(AB95="","",VLOOKUP(AB95,'シフト記号表（従来型・ユニット型共通）'!$C$6:$L$47,10,FALSE))</f>
        <v/>
      </c>
      <c r="AC96" s="916" t="str">
        <f>IF(AC95="","",VLOOKUP(AC95,'シフト記号表（従来型・ユニット型共通）'!$C$6:$L$47,10,FALSE))</f>
        <v/>
      </c>
      <c r="AD96" s="914" t="str">
        <f>IF(AD95="","",VLOOKUP(AD95,'シフト記号表（従来型・ユニット型共通）'!$C$6:$L$47,10,FALSE))</f>
        <v/>
      </c>
      <c r="AE96" s="915" t="str">
        <f>IF(AE95="","",VLOOKUP(AE95,'シフト記号表（従来型・ユニット型共通）'!$C$6:$L$47,10,FALSE))</f>
        <v/>
      </c>
      <c r="AF96" s="915" t="str">
        <f>IF(AF95="","",VLOOKUP(AF95,'シフト記号表（従来型・ユニット型共通）'!$C$6:$L$47,10,FALSE))</f>
        <v/>
      </c>
      <c r="AG96" s="915" t="str">
        <f>IF(AG95="","",VLOOKUP(AG95,'シフト記号表（従来型・ユニット型共通）'!$C$6:$L$47,10,FALSE))</f>
        <v/>
      </c>
      <c r="AH96" s="915" t="str">
        <f>IF(AH95="","",VLOOKUP(AH95,'シフト記号表（従来型・ユニット型共通）'!$C$6:$L$47,10,FALSE))</f>
        <v/>
      </c>
      <c r="AI96" s="915" t="str">
        <f>IF(AI95="","",VLOOKUP(AI95,'シフト記号表（従来型・ユニット型共通）'!$C$6:$L$47,10,FALSE))</f>
        <v/>
      </c>
      <c r="AJ96" s="916" t="str">
        <f>IF(AJ95="","",VLOOKUP(AJ95,'シフト記号表（従来型・ユニット型共通）'!$C$6:$L$47,10,FALSE))</f>
        <v/>
      </c>
      <c r="AK96" s="914" t="str">
        <f>IF(AK95="","",VLOOKUP(AK95,'シフト記号表（従来型・ユニット型共通）'!$C$6:$L$47,10,FALSE))</f>
        <v/>
      </c>
      <c r="AL96" s="915" t="str">
        <f>IF(AL95="","",VLOOKUP(AL95,'シフト記号表（従来型・ユニット型共通）'!$C$6:$L$47,10,FALSE))</f>
        <v/>
      </c>
      <c r="AM96" s="915" t="str">
        <f>IF(AM95="","",VLOOKUP(AM95,'シフト記号表（従来型・ユニット型共通）'!$C$6:$L$47,10,FALSE))</f>
        <v/>
      </c>
      <c r="AN96" s="915" t="str">
        <f>IF(AN95="","",VLOOKUP(AN95,'シフト記号表（従来型・ユニット型共通）'!$C$6:$L$47,10,FALSE))</f>
        <v/>
      </c>
      <c r="AO96" s="915" t="str">
        <f>IF(AO95="","",VLOOKUP(AO95,'シフト記号表（従来型・ユニット型共通）'!$C$6:$L$47,10,FALSE))</f>
        <v/>
      </c>
      <c r="AP96" s="915" t="str">
        <f>IF(AP95="","",VLOOKUP(AP95,'シフト記号表（従来型・ユニット型共通）'!$C$6:$L$47,10,FALSE))</f>
        <v/>
      </c>
      <c r="AQ96" s="916" t="str">
        <f>IF(AQ95="","",VLOOKUP(AQ95,'シフト記号表（従来型・ユニット型共通）'!$C$6:$L$47,10,FALSE))</f>
        <v/>
      </c>
      <c r="AR96" s="914" t="str">
        <f>IF(AR95="","",VLOOKUP(AR95,'シフト記号表（従来型・ユニット型共通）'!$C$6:$L$47,10,FALSE))</f>
        <v/>
      </c>
      <c r="AS96" s="915" t="str">
        <f>IF(AS95="","",VLOOKUP(AS95,'シフト記号表（従来型・ユニット型共通）'!$C$6:$L$47,10,FALSE))</f>
        <v/>
      </c>
      <c r="AT96" s="915" t="str">
        <f>IF(AT95="","",VLOOKUP(AT95,'シフト記号表（従来型・ユニット型共通）'!$C$6:$L$47,10,FALSE))</f>
        <v/>
      </c>
      <c r="AU96" s="915" t="str">
        <f>IF(AU95="","",VLOOKUP(AU95,'シフト記号表（従来型・ユニット型共通）'!$C$6:$L$47,10,FALSE))</f>
        <v/>
      </c>
      <c r="AV96" s="915" t="str">
        <f>IF(AV95="","",VLOOKUP(AV95,'シフト記号表（従来型・ユニット型共通）'!$C$6:$L$47,10,FALSE))</f>
        <v/>
      </c>
      <c r="AW96" s="915" t="str">
        <f>IF(AW95="","",VLOOKUP(AW95,'シフト記号表（従来型・ユニット型共通）'!$C$6:$L$47,10,FALSE))</f>
        <v/>
      </c>
      <c r="AX96" s="916" t="str">
        <f>IF(AX95="","",VLOOKUP(AX95,'シフト記号表（従来型・ユニット型共通）'!$C$6:$L$47,10,FALSE))</f>
        <v/>
      </c>
      <c r="AY96" s="914" t="str">
        <f>IF(AY95="","",VLOOKUP(AY95,'シフト記号表（従来型・ユニット型共通）'!$C$6:$L$47,10,FALSE))</f>
        <v/>
      </c>
      <c r="AZ96" s="915" t="str">
        <f>IF(AZ95="","",VLOOKUP(AZ95,'シフト記号表（従来型・ユニット型共通）'!$C$6:$L$47,10,FALSE))</f>
        <v/>
      </c>
      <c r="BA96" s="915" t="str">
        <f>IF(BA95="","",VLOOKUP(BA95,'シフト記号表（従来型・ユニット型共通）'!$C$6:$L$47,10,FALSE))</f>
        <v/>
      </c>
      <c r="BB96" s="2196">
        <f>IF($BE$3="４週",SUM(W96:AX96),IF($BE$3="暦月",SUM(W96:BA96),""))</f>
        <v>0</v>
      </c>
      <c r="BC96" s="2197"/>
      <c r="BD96" s="2198">
        <f>IF($BE$3="４週",BB96/4,IF($BE$3="暦月",(BB96/($BE$8/7)),""))</f>
        <v>0</v>
      </c>
      <c r="BE96" s="2197"/>
      <c r="BF96" s="2193"/>
      <c r="BG96" s="2194"/>
      <c r="BH96" s="2194"/>
      <c r="BI96" s="2194"/>
      <c r="BJ96" s="2195"/>
    </row>
    <row r="97" spans="2:62" ht="20.25" customHeight="1">
      <c r="B97" s="2111">
        <f>B95+1</f>
        <v>41</v>
      </c>
      <c r="C97" s="2118"/>
      <c r="D97" s="2119"/>
      <c r="E97" s="909"/>
      <c r="F97" s="910"/>
      <c r="G97" s="909"/>
      <c r="H97" s="910"/>
      <c r="I97" s="2122"/>
      <c r="J97" s="2123"/>
      <c r="K97" s="2171"/>
      <c r="L97" s="2172"/>
      <c r="M97" s="2172"/>
      <c r="N97" s="2119"/>
      <c r="O97" s="2141"/>
      <c r="P97" s="2142"/>
      <c r="Q97" s="2142"/>
      <c r="R97" s="2142"/>
      <c r="S97" s="2143"/>
      <c r="T97" s="929" t="s">
        <v>1540</v>
      </c>
      <c r="U97" s="930"/>
      <c r="V97" s="931"/>
      <c r="W97" s="922"/>
      <c r="X97" s="923"/>
      <c r="Y97" s="923"/>
      <c r="Z97" s="923"/>
      <c r="AA97" s="923"/>
      <c r="AB97" s="923"/>
      <c r="AC97" s="924"/>
      <c r="AD97" s="922"/>
      <c r="AE97" s="923"/>
      <c r="AF97" s="923"/>
      <c r="AG97" s="923"/>
      <c r="AH97" s="923"/>
      <c r="AI97" s="923"/>
      <c r="AJ97" s="924"/>
      <c r="AK97" s="922"/>
      <c r="AL97" s="923"/>
      <c r="AM97" s="923"/>
      <c r="AN97" s="923"/>
      <c r="AO97" s="923"/>
      <c r="AP97" s="923"/>
      <c r="AQ97" s="924"/>
      <c r="AR97" s="922"/>
      <c r="AS97" s="923"/>
      <c r="AT97" s="923"/>
      <c r="AU97" s="923"/>
      <c r="AV97" s="923"/>
      <c r="AW97" s="923"/>
      <c r="AX97" s="924"/>
      <c r="AY97" s="922"/>
      <c r="AZ97" s="923"/>
      <c r="BA97" s="925"/>
      <c r="BB97" s="2173"/>
      <c r="BC97" s="2174"/>
      <c r="BD97" s="2175"/>
      <c r="BE97" s="2176"/>
      <c r="BF97" s="2177"/>
      <c r="BG97" s="2178"/>
      <c r="BH97" s="2178"/>
      <c r="BI97" s="2178"/>
      <c r="BJ97" s="2179"/>
    </row>
    <row r="98" spans="2:62" ht="20.25" customHeight="1">
      <c r="B98" s="2112"/>
      <c r="C98" s="2199"/>
      <c r="D98" s="2200"/>
      <c r="E98" s="932"/>
      <c r="F98" s="933">
        <f>C97</f>
        <v>0</v>
      </c>
      <c r="G98" s="932"/>
      <c r="H98" s="933">
        <f>I97</f>
        <v>0</v>
      </c>
      <c r="I98" s="2201"/>
      <c r="J98" s="2202"/>
      <c r="K98" s="2203"/>
      <c r="L98" s="2204"/>
      <c r="M98" s="2204"/>
      <c r="N98" s="2200"/>
      <c r="O98" s="2141"/>
      <c r="P98" s="2142"/>
      <c r="Q98" s="2142"/>
      <c r="R98" s="2142"/>
      <c r="S98" s="2143"/>
      <c r="T98" s="926" t="s">
        <v>1543</v>
      </c>
      <c r="U98" s="927"/>
      <c r="V98" s="928"/>
      <c r="W98" s="914" t="str">
        <f>IF(W97="","",VLOOKUP(W97,'シフト記号表（従来型・ユニット型共通）'!$C$6:$L$47,10,FALSE))</f>
        <v/>
      </c>
      <c r="X98" s="915" t="str">
        <f>IF(X97="","",VLOOKUP(X97,'シフト記号表（従来型・ユニット型共通）'!$C$6:$L$47,10,FALSE))</f>
        <v/>
      </c>
      <c r="Y98" s="915" t="str">
        <f>IF(Y97="","",VLOOKUP(Y97,'シフト記号表（従来型・ユニット型共通）'!$C$6:$L$47,10,FALSE))</f>
        <v/>
      </c>
      <c r="Z98" s="915" t="str">
        <f>IF(Z97="","",VLOOKUP(Z97,'シフト記号表（従来型・ユニット型共通）'!$C$6:$L$47,10,FALSE))</f>
        <v/>
      </c>
      <c r="AA98" s="915" t="str">
        <f>IF(AA97="","",VLOOKUP(AA97,'シフト記号表（従来型・ユニット型共通）'!$C$6:$L$47,10,FALSE))</f>
        <v/>
      </c>
      <c r="AB98" s="915" t="str">
        <f>IF(AB97="","",VLOOKUP(AB97,'シフト記号表（従来型・ユニット型共通）'!$C$6:$L$47,10,FALSE))</f>
        <v/>
      </c>
      <c r="AC98" s="916" t="str">
        <f>IF(AC97="","",VLOOKUP(AC97,'シフト記号表（従来型・ユニット型共通）'!$C$6:$L$47,10,FALSE))</f>
        <v/>
      </c>
      <c r="AD98" s="914" t="str">
        <f>IF(AD97="","",VLOOKUP(AD97,'シフト記号表（従来型・ユニット型共通）'!$C$6:$L$47,10,FALSE))</f>
        <v/>
      </c>
      <c r="AE98" s="915" t="str">
        <f>IF(AE97="","",VLOOKUP(AE97,'シフト記号表（従来型・ユニット型共通）'!$C$6:$L$47,10,FALSE))</f>
        <v/>
      </c>
      <c r="AF98" s="915" t="str">
        <f>IF(AF97="","",VLOOKUP(AF97,'シフト記号表（従来型・ユニット型共通）'!$C$6:$L$47,10,FALSE))</f>
        <v/>
      </c>
      <c r="AG98" s="915" t="str">
        <f>IF(AG97="","",VLOOKUP(AG97,'シフト記号表（従来型・ユニット型共通）'!$C$6:$L$47,10,FALSE))</f>
        <v/>
      </c>
      <c r="AH98" s="915" t="str">
        <f>IF(AH97="","",VLOOKUP(AH97,'シフト記号表（従来型・ユニット型共通）'!$C$6:$L$47,10,FALSE))</f>
        <v/>
      </c>
      <c r="AI98" s="915" t="str">
        <f>IF(AI97="","",VLOOKUP(AI97,'シフト記号表（従来型・ユニット型共通）'!$C$6:$L$47,10,FALSE))</f>
        <v/>
      </c>
      <c r="AJ98" s="916" t="str">
        <f>IF(AJ97="","",VLOOKUP(AJ97,'シフト記号表（従来型・ユニット型共通）'!$C$6:$L$47,10,FALSE))</f>
        <v/>
      </c>
      <c r="AK98" s="914" t="str">
        <f>IF(AK97="","",VLOOKUP(AK97,'シフト記号表（従来型・ユニット型共通）'!$C$6:$L$47,10,FALSE))</f>
        <v/>
      </c>
      <c r="AL98" s="915" t="str">
        <f>IF(AL97="","",VLOOKUP(AL97,'シフト記号表（従来型・ユニット型共通）'!$C$6:$L$47,10,FALSE))</f>
        <v/>
      </c>
      <c r="AM98" s="915" t="str">
        <f>IF(AM97="","",VLOOKUP(AM97,'シフト記号表（従来型・ユニット型共通）'!$C$6:$L$47,10,FALSE))</f>
        <v/>
      </c>
      <c r="AN98" s="915" t="str">
        <f>IF(AN97="","",VLOOKUP(AN97,'シフト記号表（従来型・ユニット型共通）'!$C$6:$L$47,10,FALSE))</f>
        <v/>
      </c>
      <c r="AO98" s="915" t="str">
        <f>IF(AO97="","",VLOOKUP(AO97,'シフト記号表（従来型・ユニット型共通）'!$C$6:$L$47,10,FALSE))</f>
        <v/>
      </c>
      <c r="AP98" s="915" t="str">
        <f>IF(AP97="","",VLOOKUP(AP97,'シフト記号表（従来型・ユニット型共通）'!$C$6:$L$47,10,FALSE))</f>
        <v/>
      </c>
      <c r="AQ98" s="916" t="str">
        <f>IF(AQ97="","",VLOOKUP(AQ97,'シフト記号表（従来型・ユニット型共通）'!$C$6:$L$47,10,FALSE))</f>
        <v/>
      </c>
      <c r="AR98" s="914" t="str">
        <f>IF(AR97="","",VLOOKUP(AR97,'シフト記号表（従来型・ユニット型共通）'!$C$6:$L$47,10,FALSE))</f>
        <v/>
      </c>
      <c r="AS98" s="915" t="str">
        <f>IF(AS97="","",VLOOKUP(AS97,'シフト記号表（従来型・ユニット型共通）'!$C$6:$L$47,10,FALSE))</f>
        <v/>
      </c>
      <c r="AT98" s="915" t="str">
        <f>IF(AT97="","",VLOOKUP(AT97,'シフト記号表（従来型・ユニット型共通）'!$C$6:$L$47,10,FALSE))</f>
        <v/>
      </c>
      <c r="AU98" s="915" t="str">
        <f>IF(AU97="","",VLOOKUP(AU97,'シフト記号表（従来型・ユニット型共通）'!$C$6:$L$47,10,FALSE))</f>
        <v/>
      </c>
      <c r="AV98" s="915" t="str">
        <f>IF(AV97="","",VLOOKUP(AV97,'シフト記号表（従来型・ユニット型共通）'!$C$6:$L$47,10,FALSE))</f>
        <v/>
      </c>
      <c r="AW98" s="915" t="str">
        <f>IF(AW97="","",VLOOKUP(AW97,'シフト記号表（従来型・ユニット型共通）'!$C$6:$L$47,10,FALSE))</f>
        <v/>
      </c>
      <c r="AX98" s="916" t="str">
        <f>IF(AX97="","",VLOOKUP(AX97,'シフト記号表（従来型・ユニット型共通）'!$C$6:$L$47,10,FALSE))</f>
        <v/>
      </c>
      <c r="AY98" s="914" t="str">
        <f>IF(AY97="","",VLOOKUP(AY97,'シフト記号表（従来型・ユニット型共通）'!$C$6:$L$47,10,FALSE))</f>
        <v/>
      </c>
      <c r="AZ98" s="915" t="str">
        <f>IF(AZ97="","",VLOOKUP(AZ97,'シフト記号表（従来型・ユニット型共通）'!$C$6:$L$47,10,FALSE))</f>
        <v/>
      </c>
      <c r="BA98" s="915" t="str">
        <f>IF(BA97="","",VLOOKUP(BA97,'シフト記号表（従来型・ユニット型共通）'!$C$6:$L$47,10,FALSE))</f>
        <v/>
      </c>
      <c r="BB98" s="2196">
        <f>IF($BE$3="４週",SUM(W98:AX98),IF($BE$3="暦月",SUM(W98:BA98),""))</f>
        <v>0</v>
      </c>
      <c r="BC98" s="2197"/>
      <c r="BD98" s="2198">
        <f>IF($BE$3="４週",BB98/4,IF($BE$3="暦月",(BB98/($BE$8/7)),""))</f>
        <v>0</v>
      </c>
      <c r="BE98" s="2197"/>
      <c r="BF98" s="2193"/>
      <c r="BG98" s="2194"/>
      <c r="BH98" s="2194"/>
      <c r="BI98" s="2194"/>
      <c r="BJ98" s="2195"/>
    </row>
    <row r="99" spans="2:62" ht="20.25" customHeight="1">
      <c r="B99" s="2111">
        <f>B97+1</f>
        <v>42</v>
      </c>
      <c r="C99" s="2118"/>
      <c r="D99" s="2119"/>
      <c r="E99" s="909"/>
      <c r="F99" s="910"/>
      <c r="G99" s="909"/>
      <c r="H99" s="910"/>
      <c r="I99" s="2122"/>
      <c r="J99" s="2123"/>
      <c r="K99" s="2171"/>
      <c r="L99" s="2172"/>
      <c r="M99" s="2172"/>
      <c r="N99" s="2119"/>
      <c r="O99" s="2141"/>
      <c r="P99" s="2142"/>
      <c r="Q99" s="2142"/>
      <c r="R99" s="2142"/>
      <c r="S99" s="2143"/>
      <c r="T99" s="929" t="s">
        <v>1540</v>
      </c>
      <c r="U99" s="930"/>
      <c r="V99" s="931"/>
      <c r="W99" s="922"/>
      <c r="X99" s="923"/>
      <c r="Y99" s="923"/>
      <c r="Z99" s="923"/>
      <c r="AA99" s="923"/>
      <c r="AB99" s="923"/>
      <c r="AC99" s="924"/>
      <c r="AD99" s="922"/>
      <c r="AE99" s="923"/>
      <c r="AF99" s="923"/>
      <c r="AG99" s="923"/>
      <c r="AH99" s="923"/>
      <c r="AI99" s="923"/>
      <c r="AJ99" s="924"/>
      <c r="AK99" s="922"/>
      <c r="AL99" s="923"/>
      <c r="AM99" s="923"/>
      <c r="AN99" s="923"/>
      <c r="AO99" s="923"/>
      <c r="AP99" s="923"/>
      <c r="AQ99" s="924"/>
      <c r="AR99" s="922"/>
      <c r="AS99" s="923"/>
      <c r="AT99" s="923"/>
      <c r="AU99" s="923"/>
      <c r="AV99" s="923"/>
      <c r="AW99" s="923"/>
      <c r="AX99" s="924"/>
      <c r="AY99" s="922"/>
      <c r="AZ99" s="923"/>
      <c r="BA99" s="925"/>
      <c r="BB99" s="2173"/>
      <c r="BC99" s="2174"/>
      <c r="BD99" s="2175"/>
      <c r="BE99" s="2176"/>
      <c r="BF99" s="2177"/>
      <c r="BG99" s="2178"/>
      <c r="BH99" s="2178"/>
      <c r="BI99" s="2178"/>
      <c r="BJ99" s="2179"/>
    </row>
    <row r="100" spans="2:62" ht="20.25" customHeight="1">
      <c r="B100" s="2112"/>
      <c r="C100" s="2199"/>
      <c r="D100" s="2200"/>
      <c r="E100" s="932"/>
      <c r="F100" s="933">
        <f>C99</f>
        <v>0</v>
      </c>
      <c r="G100" s="932"/>
      <c r="H100" s="933">
        <f>I99</f>
        <v>0</v>
      </c>
      <c r="I100" s="2201"/>
      <c r="J100" s="2202"/>
      <c r="K100" s="2203"/>
      <c r="L100" s="2204"/>
      <c r="M100" s="2204"/>
      <c r="N100" s="2200"/>
      <c r="O100" s="2141"/>
      <c r="P100" s="2142"/>
      <c r="Q100" s="2142"/>
      <c r="R100" s="2142"/>
      <c r="S100" s="2143"/>
      <c r="T100" s="926" t="s">
        <v>1543</v>
      </c>
      <c r="U100" s="927"/>
      <c r="V100" s="928"/>
      <c r="W100" s="914" t="str">
        <f>IF(W99="","",VLOOKUP(W99,'シフト記号表（従来型・ユニット型共通）'!$C$6:$L$47,10,FALSE))</f>
        <v/>
      </c>
      <c r="X100" s="915" t="str">
        <f>IF(X99="","",VLOOKUP(X99,'シフト記号表（従来型・ユニット型共通）'!$C$6:$L$47,10,FALSE))</f>
        <v/>
      </c>
      <c r="Y100" s="915" t="str">
        <f>IF(Y99="","",VLOOKUP(Y99,'シフト記号表（従来型・ユニット型共通）'!$C$6:$L$47,10,FALSE))</f>
        <v/>
      </c>
      <c r="Z100" s="915" t="str">
        <f>IF(Z99="","",VLOOKUP(Z99,'シフト記号表（従来型・ユニット型共通）'!$C$6:$L$47,10,FALSE))</f>
        <v/>
      </c>
      <c r="AA100" s="915" t="str">
        <f>IF(AA99="","",VLOOKUP(AA99,'シフト記号表（従来型・ユニット型共通）'!$C$6:$L$47,10,FALSE))</f>
        <v/>
      </c>
      <c r="AB100" s="915" t="str">
        <f>IF(AB99="","",VLOOKUP(AB99,'シフト記号表（従来型・ユニット型共通）'!$C$6:$L$47,10,FALSE))</f>
        <v/>
      </c>
      <c r="AC100" s="916" t="str">
        <f>IF(AC99="","",VLOOKUP(AC99,'シフト記号表（従来型・ユニット型共通）'!$C$6:$L$47,10,FALSE))</f>
        <v/>
      </c>
      <c r="AD100" s="914" t="str">
        <f>IF(AD99="","",VLOOKUP(AD99,'シフト記号表（従来型・ユニット型共通）'!$C$6:$L$47,10,FALSE))</f>
        <v/>
      </c>
      <c r="AE100" s="915" t="str">
        <f>IF(AE99="","",VLOOKUP(AE99,'シフト記号表（従来型・ユニット型共通）'!$C$6:$L$47,10,FALSE))</f>
        <v/>
      </c>
      <c r="AF100" s="915" t="str">
        <f>IF(AF99="","",VLOOKUP(AF99,'シフト記号表（従来型・ユニット型共通）'!$C$6:$L$47,10,FALSE))</f>
        <v/>
      </c>
      <c r="AG100" s="915" t="str">
        <f>IF(AG99="","",VLOOKUP(AG99,'シフト記号表（従来型・ユニット型共通）'!$C$6:$L$47,10,FALSE))</f>
        <v/>
      </c>
      <c r="AH100" s="915" t="str">
        <f>IF(AH99="","",VLOOKUP(AH99,'シフト記号表（従来型・ユニット型共通）'!$C$6:$L$47,10,FALSE))</f>
        <v/>
      </c>
      <c r="AI100" s="915" t="str">
        <f>IF(AI99="","",VLOOKUP(AI99,'シフト記号表（従来型・ユニット型共通）'!$C$6:$L$47,10,FALSE))</f>
        <v/>
      </c>
      <c r="AJ100" s="916" t="str">
        <f>IF(AJ99="","",VLOOKUP(AJ99,'シフト記号表（従来型・ユニット型共通）'!$C$6:$L$47,10,FALSE))</f>
        <v/>
      </c>
      <c r="AK100" s="914" t="str">
        <f>IF(AK99="","",VLOOKUP(AK99,'シフト記号表（従来型・ユニット型共通）'!$C$6:$L$47,10,FALSE))</f>
        <v/>
      </c>
      <c r="AL100" s="915" t="str">
        <f>IF(AL99="","",VLOOKUP(AL99,'シフト記号表（従来型・ユニット型共通）'!$C$6:$L$47,10,FALSE))</f>
        <v/>
      </c>
      <c r="AM100" s="915" t="str">
        <f>IF(AM99="","",VLOOKUP(AM99,'シフト記号表（従来型・ユニット型共通）'!$C$6:$L$47,10,FALSE))</f>
        <v/>
      </c>
      <c r="AN100" s="915" t="str">
        <f>IF(AN99="","",VLOOKUP(AN99,'シフト記号表（従来型・ユニット型共通）'!$C$6:$L$47,10,FALSE))</f>
        <v/>
      </c>
      <c r="AO100" s="915" t="str">
        <f>IF(AO99="","",VLOOKUP(AO99,'シフト記号表（従来型・ユニット型共通）'!$C$6:$L$47,10,FALSE))</f>
        <v/>
      </c>
      <c r="AP100" s="915" t="str">
        <f>IF(AP99="","",VLOOKUP(AP99,'シフト記号表（従来型・ユニット型共通）'!$C$6:$L$47,10,FALSE))</f>
        <v/>
      </c>
      <c r="AQ100" s="916" t="str">
        <f>IF(AQ99="","",VLOOKUP(AQ99,'シフト記号表（従来型・ユニット型共通）'!$C$6:$L$47,10,FALSE))</f>
        <v/>
      </c>
      <c r="AR100" s="914" t="str">
        <f>IF(AR99="","",VLOOKUP(AR99,'シフト記号表（従来型・ユニット型共通）'!$C$6:$L$47,10,FALSE))</f>
        <v/>
      </c>
      <c r="AS100" s="915" t="str">
        <f>IF(AS99="","",VLOOKUP(AS99,'シフト記号表（従来型・ユニット型共通）'!$C$6:$L$47,10,FALSE))</f>
        <v/>
      </c>
      <c r="AT100" s="915" t="str">
        <f>IF(AT99="","",VLOOKUP(AT99,'シフト記号表（従来型・ユニット型共通）'!$C$6:$L$47,10,FALSE))</f>
        <v/>
      </c>
      <c r="AU100" s="915" t="str">
        <f>IF(AU99="","",VLOOKUP(AU99,'シフト記号表（従来型・ユニット型共通）'!$C$6:$L$47,10,FALSE))</f>
        <v/>
      </c>
      <c r="AV100" s="915" t="str">
        <f>IF(AV99="","",VLOOKUP(AV99,'シフト記号表（従来型・ユニット型共通）'!$C$6:$L$47,10,FALSE))</f>
        <v/>
      </c>
      <c r="AW100" s="915" t="str">
        <f>IF(AW99="","",VLOOKUP(AW99,'シフト記号表（従来型・ユニット型共通）'!$C$6:$L$47,10,FALSE))</f>
        <v/>
      </c>
      <c r="AX100" s="916" t="str">
        <f>IF(AX99="","",VLOOKUP(AX99,'シフト記号表（従来型・ユニット型共通）'!$C$6:$L$47,10,FALSE))</f>
        <v/>
      </c>
      <c r="AY100" s="914" t="str">
        <f>IF(AY99="","",VLOOKUP(AY99,'シフト記号表（従来型・ユニット型共通）'!$C$6:$L$47,10,FALSE))</f>
        <v/>
      </c>
      <c r="AZ100" s="915" t="str">
        <f>IF(AZ99="","",VLOOKUP(AZ99,'シフト記号表（従来型・ユニット型共通）'!$C$6:$L$47,10,FALSE))</f>
        <v/>
      </c>
      <c r="BA100" s="915" t="str">
        <f>IF(BA99="","",VLOOKUP(BA99,'シフト記号表（従来型・ユニット型共通）'!$C$6:$L$47,10,FALSE))</f>
        <v/>
      </c>
      <c r="BB100" s="2196">
        <f>IF($BE$3="４週",SUM(W100:AX100),IF($BE$3="暦月",SUM(W100:BA100),""))</f>
        <v>0</v>
      </c>
      <c r="BC100" s="2197"/>
      <c r="BD100" s="2198">
        <f>IF($BE$3="４週",BB100/4,IF($BE$3="暦月",(BB100/($BE$8/7)),""))</f>
        <v>0</v>
      </c>
      <c r="BE100" s="2197"/>
      <c r="BF100" s="2193"/>
      <c r="BG100" s="2194"/>
      <c r="BH100" s="2194"/>
      <c r="BI100" s="2194"/>
      <c r="BJ100" s="2195"/>
    </row>
    <row r="101" spans="2:62" ht="20.25" customHeight="1">
      <c r="B101" s="2111">
        <f>B99+1</f>
        <v>43</v>
      </c>
      <c r="C101" s="2118"/>
      <c r="D101" s="2119"/>
      <c r="E101" s="909"/>
      <c r="F101" s="910"/>
      <c r="G101" s="909"/>
      <c r="H101" s="910"/>
      <c r="I101" s="2122"/>
      <c r="J101" s="2123"/>
      <c r="K101" s="2171"/>
      <c r="L101" s="2172"/>
      <c r="M101" s="2172"/>
      <c r="N101" s="2119"/>
      <c r="O101" s="2141"/>
      <c r="P101" s="2142"/>
      <c r="Q101" s="2142"/>
      <c r="R101" s="2142"/>
      <c r="S101" s="2143"/>
      <c r="T101" s="929" t="s">
        <v>1540</v>
      </c>
      <c r="U101" s="930"/>
      <c r="V101" s="931"/>
      <c r="W101" s="922"/>
      <c r="X101" s="923"/>
      <c r="Y101" s="923"/>
      <c r="Z101" s="923"/>
      <c r="AA101" s="923"/>
      <c r="AB101" s="923"/>
      <c r="AC101" s="924"/>
      <c r="AD101" s="922"/>
      <c r="AE101" s="923"/>
      <c r="AF101" s="923"/>
      <c r="AG101" s="923"/>
      <c r="AH101" s="923"/>
      <c r="AI101" s="923"/>
      <c r="AJ101" s="924"/>
      <c r="AK101" s="922"/>
      <c r="AL101" s="923"/>
      <c r="AM101" s="923"/>
      <c r="AN101" s="923"/>
      <c r="AO101" s="923"/>
      <c r="AP101" s="923"/>
      <c r="AQ101" s="924"/>
      <c r="AR101" s="922"/>
      <c r="AS101" s="923"/>
      <c r="AT101" s="923"/>
      <c r="AU101" s="923"/>
      <c r="AV101" s="923"/>
      <c r="AW101" s="923"/>
      <c r="AX101" s="924"/>
      <c r="AY101" s="922"/>
      <c r="AZ101" s="923"/>
      <c r="BA101" s="925"/>
      <c r="BB101" s="2173"/>
      <c r="BC101" s="2174"/>
      <c r="BD101" s="2175"/>
      <c r="BE101" s="2176"/>
      <c r="BF101" s="2177"/>
      <c r="BG101" s="2178"/>
      <c r="BH101" s="2178"/>
      <c r="BI101" s="2178"/>
      <c r="BJ101" s="2179"/>
    </row>
    <row r="102" spans="2:62" ht="20.25" customHeight="1">
      <c r="B102" s="2112"/>
      <c r="C102" s="2199"/>
      <c r="D102" s="2200"/>
      <c r="E102" s="932"/>
      <c r="F102" s="933">
        <f>C101</f>
        <v>0</v>
      </c>
      <c r="G102" s="932"/>
      <c r="H102" s="933">
        <f>I101</f>
        <v>0</v>
      </c>
      <c r="I102" s="2201"/>
      <c r="J102" s="2202"/>
      <c r="K102" s="2203"/>
      <c r="L102" s="2204"/>
      <c r="M102" s="2204"/>
      <c r="N102" s="2200"/>
      <c r="O102" s="2141"/>
      <c r="P102" s="2142"/>
      <c r="Q102" s="2142"/>
      <c r="R102" s="2142"/>
      <c r="S102" s="2143"/>
      <c r="T102" s="926" t="s">
        <v>1543</v>
      </c>
      <c r="U102" s="927"/>
      <c r="V102" s="928"/>
      <c r="W102" s="914" t="str">
        <f>IF(W101="","",VLOOKUP(W101,'シフト記号表（従来型・ユニット型共通）'!$C$6:$L$47,10,FALSE))</f>
        <v/>
      </c>
      <c r="X102" s="915" t="str">
        <f>IF(X101="","",VLOOKUP(X101,'シフト記号表（従来型・ユニット型共通）'!$C$6:$L$47,10,FALSE))</f>
        <v/>
      </c>
      <c r="Y102" s="915" t="str">
        <f>IF(Y101="","",VLOOKUP(Y101,'シフト記号表（従来型・ユニット型共通）'!$C$6:$L$47,10,FALSE))</f>
        <v/>
      </c>
      <c r="Z102" s="915" t="str">
        <f>IF(Z101="","",VLOOKUP(Z101,'シフト記号表（従来型・ユニット型共通）'!$C$6:$L$47,10,FALSE))</f>
        <v/>
      </c>
      <c r="AA102" s="915" t="str">
        <f>IF(AA101="","",VLOOKUP(AA101,'シフト記号表（従来型・ユニット型共通）'!$C$6:$L$47,10,FALSE))</f>
        <v/>
      </c>
      <c r="AB102" s="915" t="str">
        <f>IF(AB101="","",VLOOKUP(AB101,'シフト記号表（従来型・ユニット型共通）'!$C$6:$L$47,10,FALSE))</f>
        <v/>
      </c>
      <c r="AC102" s="916" t="str">
        <f>IF(AC101="","",VLOOKUP(AC101,'シフト記号表（従来型・ユニット型共通）'!$C$6:$L$47,10,FALSE))</f>
        <v/>
      </c>
      <c r="AD102" s="914" t="str">
        <f>IF(AD101="","",VLOOKUP(AD101,'シフト記号表（従来型・ユニット型共通）'!$C$6:$L$47,10,FALSE))</f>
        <v/>
      </c>
      <c r="AE102" s="915" t="str">
        <f>IF(AE101="","",VLOOKUP(AE101,'シフト記号表（従来型・ユニット型共通）'!$C$6:$L$47,10,FALSE))</f>
        <v/>
      </c>
      <c r="AF102" s="915" t="str">
        <f>IF(AF101="","",VLOOKUP(AF101,'シフト記号表（従来型・ユニット型共通）'!$C$6:$L$47,10,FALSE))</f>
        <v/>
      </c>
      <c r="AG102" s="915" t="str">
        <f>IF(AG101="","",VLOOKUP(AG101,'シフト記号表（従来型・ユニット型共通）'!$C$6:$L$47,10,FALSE))</f>
        <v/>
      </c>
      <c r="AH102" s="915" t="str">
        <f>IF(AH101="","",VLOOKUP(AH101,'シフト記号表（従来型・ユニット型共通）'!$C$6:$L$47,10,FALSE))</f>
        <v/>
      </c>
      <c r="AI102" s="915" t="str">
        <f>IF(AI101="","",VLOOKUP(AI101,'シフト記号表（従来型・ユニット型共通）'!$C$6:$L$47,10,FALSE))</f>
        <v/>
      </c>
      <c r="AJ102" s="916" t="str">
        <f>IF(AJ101="","",VLOOKUP(AJ101,'シフト記号表（従来型・ユニット型共通）'!$C$6:$L$47,10,FALSE))</f>
        <v/>
      </c>
      <c r="AK102" s="914" t="str">
        <f>IF(AK101="","",VLOOKUP(AK101,'シフト記号表（従来型・ユニット型共通）'!$C$6:$L$47,10,FALSE))</f>
        <v/>
      </c>
      <c r="AL102" s="915" t="str">
        <f>IF(AL101="","",VLOOKUP(AL101,'シフト記号表（従来型・ユニット型共通）'!$C$6:$L$47,10,FALSE))</f>
        <v/>
      </c>
      <c r="AM102" s="915" t="str">
        <f>IF(AM101="","",VLOOKUP(AM101,'シフト記号表（従来型・ユニット型共通）'!$C$6:$L$47,10,FALSE))</f>
        <v/>
      </c>
      <c r="AN102" s="915" t="str">
        <f>IF(AN101="","",VLOOKUP(AN101,'シフト記号表（従来型・ユニット型共通）'!$C$6:$L$47,10,FALSE))</f>
        <v/>
      </c>
      <c r="AO102" s="915" t="str">
        <f>IF(AO101="","",VLOOKUP(AO101,'シフト記号表（従来型・ユニット型共通）'!$C$6:$L$47,10,FALSE))</f>
        <v/>
      </c>
      <c r="AP102" s="915" t="str">
        <f>IF(AP101="","",VLOOKUP(AP101,'シフト記号表（従来型・ユニット型共通）'!$C$6:$L$47,10,FALSE))</f>
        <v/>
      </c>
      <c r="AQ102" s="916" t="str">
        <f>IF(AQ101="","",VLOOKUP(AQ101,'シフト記号表（従来型・ユニット型共通）'!$C$6:$L$47,10,FALSE))</f>
        <v/>
      </c>
      <c r="AR102" s="914" t="str">
        <f>IF(AR101="","",VLOOKUP(AR101,'シフト記号表（従来型・ユニット型共通）'!$C$6:$L$47,10,FALSE))</f>
        <v/>
      </c>
      <c r="AS102" s="915" t="str">
        <f>IF(AS101="","",VLOOKUP(AS101,'シフト記号表（従来型・ユニット型共通）'!$C$6:$L$47,10,FALSE))</f>
        <v/>
      </c>
      <c r="AT102" s="915" t="str">
        <f>IF(AT101="","",VLOOKUP(AT101,'シフト記号表（従来型・ユニット型共通）'!$C$6:$L$47,10,FALSE))</f>
        <v/>
      </c>
      <c r="AU102" s="915" t="str">
        <f>IF(AU101="","",VLOOKUP(AU101,'シフト記号表（従来型・ユニット型共通）'!$C$6:$L$47,10,FALSE))</f>
        <v/>
      </c>
      <c r="AV102" s="915" t="str">
        <f>IF(AV101="","",VLOOKUP(AV101,'シフト記号表（従来型・ユニット型共通）'!$C$6:$L$47,10,FALSE))</f>
        <v/>
      </c>
      <c r="AW102" s="915" t="str">
        <f>IF(AW101="","",VLOOKUP(AW101,'シフト記号表（従来型・ユニット型共通）'!$C$6:$L$47,10,FALSE))</f>
        <v/>
      </c>
      <c r="AX102" s="916" t="str">
        <f>IF(AX101="","",VLOOKUP(AX101,'シフト記号表（従来型・ユニット型共通）'!$C$6:$L$47,10,FALSE))</f>
        <v/>
      </c>
      <c r="AY102" s="914" t="str">
        <f>IF(AY101="","",VLOOKUP(AY101,'シフト記号表（従来型・ユニット型共通）'!$C$6:$L$47,10,FALSE))</f>
        <v/>
      </c>
      <c r="AZ102" s="915" t="str">
        <f>IF(AZ101="","",VLOOKUP(AZ101,'シフト記号表（従来型・ユニット型共通）'!$C$6:$L$47,10,FALSE))</f>
        <v/>
      </c>
      <c r="BA102" s="915" t="str">
        <f>IF(BA101="","",VLOOKUP(BA101,'シフト記号表（従来型・ユニット型共通）'!$C$6:$L$47,10,FALSE))</f>
        <v/>
      </c>
      <c r="BB102" s="2196">
        <f>IF($BE$3="４週",SUM(W102:AX102),IF($BE$3="暦月",SUM(W102:BA102),""))</f>
        <v>0</v>
      </c>
      <c r="BC102" s="2197"/>
      <c r="BD102" s="2198">
        <f>IF($BE$3="４週",BB102/4,IF($BE$3="暦月",(BB102/($BE$8/7)),""))</f>
        <v>0</v>
      </c>
      <c r="BE102" s="2197"/>
      <c r="BF102" s="2193"/>
      <c r="BG102" s="2194"/>
      <c r="BH102" s="2194"/>
      <c r="BI102" s="2194"/>
      <c r="BJ102" s="2195"/>
    </row>
    <row r="103" spans="2:62" ht="20.25" customHeight="1">
      <c r="B103" s="2111">
        <f>B101+1</f>
        <v>44</v>
      </c>
      <c r="C103" s="2118"/>
      <c r="D103" s="2119"/>
      <c r="E103" s="909"/>
      <c r="F103" s="910"/>
      <c r="G103" s="909"/>
      <c r="H103" s="910"/>
      <c r="I103" s="2122"/>
      <c r="J103" s="2123"/>
      <c r="K103" s="2171"/>
      <c r="L103" s="2172"/>
      <c r="M103" s="2172"/>
      <c r="N103" s="2119"/>
      <c r="O103" s="2141"/>
      <c r="P103" s="2142"/>
      <c r="Q103" s="2142"/>
      <c r="R103" s="2142"/>
      <c r="S103" s="2143"/>
      <c r="T103" s="929" t="s">
        <v>1540</v>
      </c>
      <c r="U103" s="930"/>
      <c r="V103" s="931"/>
      <c r="W103" s="922"/>
      <c r="X103" s="923"/>
      <c r="Y103" s="923"/>
      <c r="Z103" s="923"/>
      <c r="AA103" s="923"/>
      <c r="AB103" s="923"/>
      <c r="AC103" s="924"/>
      <c r="AD103" s="922"/>
      <c r="AE103" s="923"/>
      <c r="AF103" s="923"/>
      <c r="AG103" s="923"/>
      <c r="AH103" s="923"/>
      <c r="AI103" s="923"/>
      <c r="AJ103" s="924"/>
      <c r="AK103" s="922"/>
      <c r="AL103" s="923"/>
      <c r="AM103" s="923"/>
      <c r="AN103" s="923"/>
      <c r="AO103" s="923"/>
      <c r="AP103" s="923"/>
      <c r="AQ103" s="924"/>
      <c r="AR103" s="922"/>
      <c r="AS103" s="923"/>
      <c r="AT103" s="923"/>
      <c r="AU103" s="923"/>
      <c r="AV103" s="923"/>
      <c r="AW103" s="923"/>
      <c r="AX103" s="924"/>
      <c r="AY103" s="922"/>
      <c r="AZ103" s="923"/>
      <c r="BA103" s="925"/>
      <c r="BB103" s="2173"/>
      <c r="BC103" s="2174"/>
      <c r="BD103" s="2175"/>
      <c r="BE103" s="2176"/>
      <c r="BF103" s="2177"/>
      <c r="BG103" s="2178"/>
      <c r="BH103" s="2178"/>
      <c r="BI103" s="2178"/>
      <c r="BJ103" s="2179"/>
    </row>
    <row r="104" spans="2:62" ht="20.25" customHeight="1">
      <c r="B104" s="2112"/>
      <c r="C104" s="2199"/>
      <c r="D104" s="2200"/>
      <c r="E104" s="932"/>
      <c r="F104" s="933">
        <f>C103</f>
        <v>0</v>
      </c>
      <c r="G104" s="932"/>
      <c r="H104" s="933">
        <f>I103</f>
        <v>0</v>
      </c>
      <c r="I104" s="2201"/>
      <c r="J104" s="2202"/>
      <c r="K104" s="2203"/>
      <c r="L104" s="2204"/>
      <c r="M104" s="2204"/>
      <c r="N104" s="2200"/>
      <c r="O104" s="2141"/>
      <c r="P104" s="2142"/>
      <c r="Q104" s="2142"/>
      <c r="R104" s="2142"/>
      <c r="S104" s="2143"/>
      <c r="T104" s="926" t="s">
        <v>1543</v>
      </c>
      <c r="U104" s="927"/>
      <c r="V104" s="928"/>
      <c r="W104" s="914" t="str">
        <f>IF(W103="","",VLOOKUP(W103,'シフト記号表（従来型・ユニット型共通）'!$C$6:$L$47,10,FALSE))</f>
        <v/>
      </c>
      <c r="X104" s="915" t="str">
        <f>IF(X103="","",VLOOKUP(X103,'シフト記号表（従来型・ユニット型共通）'!$C$6:$L$47,10,FALSE))</f>
        <v/>
      </c>
      <c r="Y104" s="915" t="str">
        <f>IF(Y103="","",VLOOKUP(Y103,'シフト記号表（従来型・ユニット型共通）'!$C$6:$L$47,10,FALSE))</f>
        <v/>
      </c>
      <c r="Z104" s="915" t="str">
        <f>IF(Z103="","",VLOOKUP(Z103,'シフト記号表（従来型・ユニット型共通）'!$C$6:$L$47,10,FALSE))</f>
        <v/>
      </c>
      <c r="AA104" s="915" t="str">
        <f>IF(AA103="","",VLOOKUP(AA103,'シフト記号表（従来型・ユニット型共通）'!$C$6:$L$47,10,FALSE))</f>
        <v/>
      </c>
      <c r="AB104" s="915" t="str">
        <f>IF(AB103="","",VLOOKUP(AB103,'シフト記号表（従来型・ユニット型共通）'!$C$6:$L$47,10,FALSE))</f>
        <v/>
      </c>
      <c r="AC104" s="916" t="str">
        <f>IF(AC103="","",VLOOKUP(AC103,'シフト記号表（従来型・ユニット型共通）'!$C$6:$L$47,10,FALSE))</f>
        <v/>
      </c>
      <c r="AD104" s="914" t="str">
        <f>IF(AD103="","",VLOOKUP(AD103,'シフト記号表（従来型・ユニット型共通）'!$C$6:$L$47,10,FALSE))</f>
        <v/>
      </c>
      <c r="AE104" s="915" t="str">
        <f>IF(AE103="","",VLOOKUP(AE103,'シフト記号表（従来型・ユニット型共通）'!$C$6:$L$47,10,FALSE))</f>
        <v/>
      </c>
      <c r="AF104" s="915" t="str">
        <f>IF(AF103="","",VLOOKUP(AF103,'シフト記号表（従来型・ユニット型共通）'!$C$6:$L$47,10,FALSE))</f>
        <v/>
      </c>
      <c r="AG104" s="915" t="str">
        <f>IF(AG103="","",VLOOKUP(AG103,'シフト記号表（従来型・ユニット型共通）'!$C$6:$L$47,10,FALSE))</f>
        <v/>
      </c>
      <c r="AH104" s="915" t="str">
        <f>IF(AH103="","",VLOOKUP(AH103,'シフト記号表（従来型・ユニット型共通）'!$C$6:$L$47,10,FALSE))</f>
        <v/>
      </c>
      <c r="AI104" s="915" t="str">
        <f>IF(AI103="","",VLOOKUP(AI103,'シフト記号表（従来型・ユニット型共通）'!$C$6:$L$47,10,FALSE))</f>
        <v/>
      </c>
      <c r="AJ104" s="916" t="str">
        <f>IF(AJ103="","",VLOOKUP(AJ103,'シフト記号表（従来型・ユニット型共通）'!$C$6:$L$47,10,FALSE))</f>
        <v/>
      </c>
      <c r="AK104" s="914" t="str">
        <f>IF(AK103="","",VLOOKUP(AK103,'シフト記号表（従来型・ユニット型共通）'!$C$6:$L$47,10,FALSE))</f>
        <v/>
      </c>
      <c r="AL104" s="915" t="str">
        <f>IF(AL103="","",VLOOKUP(AL103,'シフト記号表（従来型・ユニット型共通）'!$C$6:$L$47,10,FALSE))</f>
        <v/>
      </c>
      <c r="AM104" s="915" t="str">
        <f>IF(AM103="","",VLOOKUP(AM103,'シフト記号表（従来型・ユニット型共通）'!$C$6:$L$47,10,FALSE))</f>
        <v/>
      </c>
      <c r="AN104" s="915" t="str">
        <f>IF(AN103="","",VLOOKUP(AN103,'シフト記号表（従来型・ユニット型共通）'!$C$6:$L$47,10,FALSE))</f>
        <v/>
      </c>
      <c r="AO104" s="915" t="str">
        <f>IF(AO103="","",VLOOKUP(AO103,'シフト記号表（従来型・ユニット型共通）'!$C$6:$L$47,10,FALSE))</f>
        <v/>
      </c>
      <c r="AP104" s="915" t="str">
        <f>IF(AP103="","",VLOOKUP(AP103,'シフト記号表（従来型・ユニット型共通）'!$C$6:$L$47,10,FALSE))</f>
        <v/>
      </c>
      <c r="AQ104" s="916" t="str">
        <f>IF(AQ103="","",VLOOKUP(AQ103,'シフト記号表（従来型・ユニット型共通）'!$C$6:$L$47,10,FALSE))</f>
        <v/>
      </c>
      <c r="AR104" s="914" t="str">
        <f>IF(AR103="","",VLOOKUP(AR103,'シフト記号表（従来型・ユニット型共通）'!$C$6:$L$47,10,FALSE))</f>
        <v/>
      </c>
      <c r="AS104" s="915" t="str">
        <f>IF(AS103="","",VLOOKUP(AS103,'シフト記号表（従来型・ユニット型共通）'!$C$6:$L$47,10,FALSE))</f>
        <v/>
      </c>
      <c r="AT104" s="915" t="str">
        <f>IF(AT103="","",VLOOKUP(AT103,'シフト記号表（従来型・ユニット型共通）'!$C$6:$L$47,10,FALSE))</f>
        <v/>
      </c>
      <c r="AU104" s="915" t="str">
        <f>IF(AU103="","",VLOOKUP(AU103,'シフト記号表（従来型・ユニット型共通）'!$C$6:$L$47,10,FALSE))</f>
        <v/>
      </c>
      <c r="AV104" s="915" t="str">
        <f>IF(AV103="","",VLOOKUP(AV103,'シフト記号表（従来型・ユニット型共通）'!$C$6:$L$47,10,FALSE))</f>
        <v/>
      </c>
      <c r="AW104" s="915" t="str">
        <f>IF(AW103="","",VLOOKUP(AW103,'シフト記号表（従来型・ユニット型共通）'!$C$6:$L$47,10,FALSE))</f>
        <v/>
      </c>
      <c r="AX104" s="916" t="str">
        <f>IF(AX103="","",VLOOKUP(AX103,'シフト記号表（従来型・ユニット型共通）'!$C$6:$L$47,10,FALSE))</f>
        <v/>
      </c>
      <c r="AY104" s="914" t="str">
        <f>IF(AY103="","",VLOOKUP(AY103,'シフト記号表（従来型・ユニット型共通）'!$C$6:$L$47,10,FALSE))</f>
        <v/>
      </c>
      <c r="AZ104" s="915" t="str">
        <f>IF(AZ103="","",VLOOKUP(AZ103,'シフト記号表（従来型・ユニット型共通）'!$C$6:$L$47,10,FALSE))</f>
        <v/>
      </c>
      <c r="BA104" s="915" t="str">
        <f>IF(BA103="","",VLOOKUP(BA103,'シフト記号表（従来型・ユニット型共通）'!$C$6:$L$47,10,FALSE))</f>
        <v/>
      </c>
      <c r="BB104" s="2196">
        <f>IF($BE$3="４週",SUM(W104:AX104),IF($BE$3="暦月",SUM(W104:BA104),""))</f>
        <v>0</v>
      </c>
      <c r="BC104" s="2197"/>
      <c r="BD104" s="2198">
        <f>IF($BE$3="４週",BB104/4,IF($BE$3="暦月",(BB104/($BE$8/7)),""))</f>
        <v>0</v>
      </c>
      <c r="BE104" s="2197"/>
      <c r="BF104" s="2193"/>
      <c r="BG104" s="2194"/>
      <c r="BH104" s="2194"/>
      <c r="BI104" s="2194"/>
      <c r="BJ104" s="2195"/>
    </row>
    <row r="105" spans="2:62" ht="20.25" customHeight="1">
      <c r="B105" s="2111">
        <f>B103+1</f>
        <v>45</v>
      </c>
      <c r="C105" s="2118"/>
      <c r="D105" s="2119"/>
      <c r="E105" s="909"/>
      <c r="F105" s="910"/>
      <c r="G105" s="909"/>
      <c r="H105" s="910"/>
      <c r="I105" s="2122"/>
      <c r="J105" s="2123"/>
      <c r="K105" s="2171"/>
      <c r="L105" s="2172"/>
      <c r="M105" s="2172"/>
      <c r="N105" s="2119"/>
      <c r="O105" s="2141"/>
      <c r="P105" s="2142"/>
      <c r="Q105" s="2142"/>
      <c r="R105" s="2142"/>
      <c r="S105" s="2143"/>
      <c r="T105" s="929" t="s">
        <v>1540</v>
      </c>
      <c r="U105" s="930"/>
      <c r="V105" s="931"/>
      <c r="W105" s="922"/>
      <c r="X105" s="923"/>
      <c r="Y105" s="923"/>
      <c r="Z105" s="923"/>
      <c r="AA105" s="923"/>
      <c r="AB105" s="923"/>
      <c r="AC105" s="924"/>
      <c r="AD105" s="922"/>
      <c r="AE105" s="923"/>
      <c r="AF105" s="923"/>
      <c r="AG105" s="923"/>
      <c r="AH105" s="923"/>
      <c r="AI105" s="923"/>
      <c r="AJ105" s="924"/>
      <c r="AK105" s="922"/>
      <c r="AL105" s="923"/>
      <c r="AM105" s="923"/>
      <c r="AN105" s="923"/>
      <c r="AO105" s="923"/>
      <c r="AP105" s="923"/>
      <c r="AQ105" s="924"/>
      <c r="AR105" s="922"/>
      <c r="AS105" s="923"/>
      <c r="AT105" s="923"/>
      <c r="AU105" s="923"/>
      <c r="AV105" s="923"/>
      <c r="AW105" s="923"/>
      <c r="AX105" s="924"/>
      <c r="AY105" s="922"/>
      <c r="AZ105" s="923"/>
      <c r="BA105" s="925"/>
      <c r="BB105" s="2173"/>
      <c r="BC105" s="2174"/>
      <c r="BD105" s="2175"/>
      <c r="BE105" s="2176"/>
      <c r="BF105" s="2177"/>
      <c r="BG105" s="2178"/>
      <c r="BH105" s="2178"/>
      <c r="BI105" s="2178"/>
      <c r="BJ105" s="2179"/>
    </row>
    <row r="106" spans="2:62" ht="20.25" customHeight="1">
      <c r="B106" s="2112"/>
      <c r="C106" s="2199"/>
      <c r="D106" s="2200"/>
      <c r="E106" s="932"/>
      <c r="F106" s="933">
        <f>C105</f>
        <v>0</v>
      </c>
      <c r="G106" s="932"/>
      <c r="H106" s="933">
        <f>I105</f>
        <v>0</v>
      </c>
      <c r="I106" s="2201"/>
      <c r="J106" s="2202"/>
      <c r="K106" s="2203"/>
      <c r="L106" s="2204"/>
      <c r="M106" s="2204"/>
      <c r="N106" s="2200"/>
      <c r="O106" s="2141"/>
      <c r="P106" s="2142"/>
      <c r="Q106" s="2142"/>
      <c r="R106" s="2142"/>
      <c r="S106" s="2143"/>
      <c r="T106" s="926" t="s">
        <v>1543</v>
      </c>
      <c r="U106" s="927"/>
      <c r="V106" s="928"/>
      <c r="W106" s="914" t="str">
        <f>IF(W105="","",VLOOKUP(W105,'シフト記号表（従来型・ユニット型共通）'!$C$6:$L$47,10,FALSE))</f>
        <v/>
      </c>
      <c r="X106" s="915" t="str">
        <f>IF(X105="","",VLOOKUP(X105,'シフト記号表（従来型・ユニット型共通）'!$C$6:$L$47,10,FALSE))</f>
        <v/>
      </c>
      <c r="Y106" s="915" t="str">
        <f>IF(Y105="","",VLOOKUP(Y105,'シフト記号表（従来型・ユニット型共通）'!$C$6:$L$47,10,FALSE))</f>
        <v/>
      </c>
      <c r="Z106" s="915" t="str">
        <f>IF(Z105="","",VLOOKUP(Z105,'シフト記号表（従来型・ユニット型共通）'!$C$6:$L$47,10,FALSE))</f>
        <v/>
      </c>
      <c r="AA106" s="915" t="str">
        <f>IF(AA105="","",VLOOKUP(AA105,'シフト記号表（従来型・ユニット型共通）'!$C$6:$L$47,10,FALSE))</f>
        <v/>
      </c>
      <c r="AB106" s="915" t="str">
        <f>IF(AB105="","",VLOOKUP(AB105,'シフト記号表（従来型・ユニット型共通）'!$C$6:$L$47,10,FALSE))</f>
        <v/>
      </c>
      <c r="AC106" s="916" t="str">
        <f>IF(AC105="","",VLOOKUP(AC105,'シフト記号表（従来型・ユニット型共通）'!$C$6:$L$47,10,FALSE))</f>
        <v/>
      </c>
      <c r="AD106" s="914" t="str">
        <f>IF(AD105="","",VLOOKUP(AD105,'シフト記号表（従来型・ユニット型共通）'!$C$6:$L$47,10,FALSE))</f>
        <v/>
      </c>
      <c r="AE106" s="915" t="str">
        <f>IF(AE105="","",VLOOKUP(AE105,'シフト記号表（従来型・ユニット型共通）'!$C$6:$L$47,10,FALSE))</f>
        <v/>
      </c>
      <c r="AF106" s="915" t="str">
        <f>IF(AF105="","",VLOOKUP(AF105,'シフト記号表（従来型・ユニット型共通）'!$C$6:$L$47,10,FALSE))</f>
        <v/>
      </c>
      <c r="AG106" s="915" t="str">
        <f>IF(AG105="","",VLOOKUP(AG105,'シフト記号表（従来型・ユニット型共通）'!$C$6:$L$47,10,FALSE))</f>
        <v/>
      </c>
      <c r="AH106" s="915" t="str">
        <f>IF(AH105="","",VLOOKUP(AH105,'シフト記号表（従来型・ユニット型共通）'!$C$6:$L$47,10,FALSE))</f>
        <v/>
      </c>
      <c r="AI106" s="915" t="str">
        <f>IF(AI105="","",VLOOKUP(AI105,'シフト記号表（従来型・ユニット型共通）'!$C$6:$L$47,10,FALSE))</f>
        <v/>
      </c>
      <c r="AJ106" s="916" t="str">
        <f>IF(AJ105="","",VLOOKUP(AJ105,'シフト記号表（従来型・ユニット型共通）'!$C$6:$L$47,10,FALSE))</f>
        <v/>
      </c>
      <c r="AK106" s="914" t="str">
        <f>IF(AK105="","",VLOOKUP(AK105,'シフト記号表（従来型・ユニット型共通）'!$C$6:$L$47,10,FALSE))</f>
        <v/>
      </c>
      <c r="AL106" s="915" t="str">
        <f>IF(AL105="","",VLOOKUP(AL105,'シフト記号表（従来型・ユニット型共通）'!$C$6:$L$47,10,FALSE))</f>
        <v/>
      </c>
      <c r="AM106" s="915" t="str">
        <f>IF(AM105="","",VLOOKUP(AM105,'シフト記号表（従来型・ユニット型共通）'!$C$6:$L$47,10,FALSE))</f>
        <v/>
      </c>
      <c r="AN106" s="915" t="str">
        <f>IF(AN105="","",VLOOKUP(AN105,'シフト記号表（従来型・ユニット型共通）'!$C$6:$L$47,10,FALSE))</f>
        <v/>
      </c>
      <c r="AO106" s="915" t="str">
        <f>IF(AO105="","",VLOOKUP(AO105,'シフト記号表（従来型・ユニット型共通）'!$C$6:$L$47,10,FALSE))</f>
        <v/>
      </c>
      <c r="AP106" s="915" t="str">
        <f>IF(AP105="","",VLOOKUP(AP105,'シフト記号表（従来型・ユニット型共通）'!$C$6:$L$47,10,FALSE))</f>
        <v/>
      </c>
      <c r="AQ106" s="916" t="str">
        <f>IF(AQ105="","",VLOOKUP(AQ105,'シフト記号表（従来型・ユニット型共通）'!$C$6:$L$47,10,FALSE))</f>
        <v/>
      </c>
      <c r="AR106" s="914" t="str">
        <f>IF(AR105="","",VLOOKUP(AR105,'シフト記号表（従来型・ユニット型共通）'!$C$6:$L$47,10,FALSE))</f>
        <v/>
      </c>
      <c r="AS106" s="915" t="str">
        <f>IF(AS105="","",VLOOKUP(AS105,'シフト記号表（従来型・ユニット型共通）'!$C$6:$L$47,10,FALSE))</f>
        <v/>
      </c>
      <c r="AT106" s="915" t="str">
        <f>IF(AT105="","",VLOOKUP(AT105,'シフト記号表（従来型・ユニット型共通）'!$C$6:$L$47,10,FALSE))</f>
        <v/>
      </c>
      <c r="AU106" s="915" t="str">
        <f>IF(AU105="","",VLOOKUP(AU105,'シフト記号表（従来型・ユニット型共通）'!$C$6:$L$47,10,FALSE))</f>
        <v/>
      </c>
      <c r="AV106" s="915" t="str">
        <f>IF(AV105="","",VLOOKUP(AV105,'シフト記号表（従来型・ユニット型共通）'!$C$6:$L$47,10,FALSE))</f>
        <v/>
      </c>
      <c r="AW106" s="915" t="str">
        <f>IF(AW105="","",VLOOKUP(AW105,'シフト記号表（従来型・ユニット型共通）'!$C$6:$L$47,10,FALSE))</f>
        <v/>
      </c>
      <c r="AX106" s="916" t="str">
        <f>IF(AX105="","",VLOOKUP(AX105,'シフト記号表（従来型・ユニット型共通）'!$C$6:$L$47,10,FALSE))</f>
        <v/>
      </c>
      <c r="AY106" s="914" t="str">
        <f>IF(AY105="","",VLOOKUP(AY105,'シフト記号表（従来型・ユニット型共通）'!$C$6:$L$47,10,FALSE))</f>
        <v/>
      </c>
      <c r="AZ106" s="915" t="str">
        <f>IF(AZ105="","",VLOOKUP(AZ105,'シフト記号表（従来型・ユニット型共通）'!$C$6:$L$47,10,FALSE))</f>
        <v/>
      </c>
      <c r="BA106" s="915" t="str">
        <f>IF(BA105="","",VLOOKUP(BA105,'シフト記号表（従来型・ユニット型共通）'!$C$6:$L$47,10,FALSE))</f>
        <v/>
      </c>
      <c r="BB106" s="2196">
        <f>IF($BE$3="４週",SUM(W106:AX106),IF($BE$3="暦月",SUM(W106:BA106),""))</f>
        <v>0</v>
      </c>
      <c r="BC106" s="2197"/>
      <c r="BD106" s="2198">
        <f>IF($BE$3="４週",BB106/4,IF($BE$3="暦月",(BB106/($BE$8/7)),""))</f>
        <v>0</v>
      </c>
      <c r="BE106" s="2197"/>
      <c r="BF106" s="2193"/>
      <c r="BG106" s="2194"/>
      <c r="BH106" s="2194"/>
      <c r="BI106" s="2194"/>
      <c r="BJ106" s="2195"/>
    </row>
    <row r="107" spans="2:62" ht="20.25" customHeight="1">
      <c r="B107" s="2111">
        <f>B105+1</f>
        <v>46</v>
      </c>
      <c r="C107" s="2118"/>
      <c r="D107" s="2119"/>
      <c r="E107" s="909"/>
      <c r="F107" s="910"/>
      <c r="G107" s="909"/>
      <c r="H107" s="910"/>
      <c r="I107" s="2122"/>
      <c r="J107" s="2123"/>
      <c r="K107" s="2171"/>
      <c r="L107" s="2172"/>
      <c r="M107" s="2172"/>
      <c r="N107" s="2119"/>
      <c r="O107" s="2141"/>
      <c r="P107" s="2142"/>
      <c r="Q107" s="2142"/>
      <c r="R107" s="2142"/>
      <c r="S107" s="2143"/>
      <c r="T107" s="929" t="s">
        <v>1540</v>
      </c>
      <c r="U107" s="930"/>
      <c r="V107" s="931"/>
      <c r="W107" s="922"/>
      <c r="X107" s="923"/>
      <c r="Y107" s="923"/>
      <c r="Z107" s="923"/>
      <c r="AA107" s="923"/>
      <c r="AB107" s="923"/>
      <c r="AC107" s="924"/>
      <c r="AD107" s="922"/>
      <c r="AE107" s="923"/>
      <c r="AF107" s="923"/>
      <c r="AG107" s="923"/>
      <c r="AH107" s="923"/>
      <c r="AI107" s="923"/>
      <c r="AJ107" s="924"/>
      <c r="AK107" s="922"/>
      <c r="AL107" s="923"/>
      <c r="AM107" s="923"/>
      <c r="AN107" s="923"/>
      <c r="AO107" s="923"/>
      <c r="AP107" s="923"/>
      <c r="AQ107" s="924"/>
      <c r="AR107" s="922"/>
      <c r="AS107" s="923"/>
      <c r="AT107" s="923"/>
      <c r="AU107" s="923"/>
      <c r="AV107" s="923"/>
      <c r="AW107" s="923"/>
      <c r="AX107" s="924"/>
      <c r="AY107" s="922"/>
      <c r="AZ107" s="923"/>
      <c r="BA107" s="925"/>
      <c r="BB107" s="2173"/>
      <c r="BC107" s="2174"/>
      <c r="BD107" s="2175"/>
      <c r="BE107" s="2176"/>
      <c r="BF107" s="2177"/>
      <c r="BG107" s="2178"/>
      <c r="BH107" s="2178"/>
      <c r="BI107" s="2178"/>
      <c r="BJ107" s="2179"/>
    </row>
    <row r="108" spans="2:62" ht="20.25" customHeight="1">
      <c r="B108" s="2112"/>
      <c r="C108" s="2199"/>
      <c r="D108" s="2200"/>
      <c r="E108" s="932"/>
      <c r="F108" s="933">
        <f>C107</f>
        <v>0</v>
      </c>
      <c r="G108" s="932"/>
      <c r="H108" s="933">
        <f>I107</f>
        <v>0</v>
      </c>
      <c r="I108" s="2201"/>
      <c r="J108" s="2202"/>
      <c r="K108" s="2203"/>
      <c r="L108" s="2204"/>
      <c r="M108" s="2204"/>
      <c r="N108" s="2200"/>
      <c r="O108" s="2141"/>
      <c r="P108" s="2142"/>
      <c r="Q108" s="2142"/>
      <c r="R108" s="2142"/>
      <c r="S108" s="2143"/>
      <c r="T108" s="926" t="s">
        <v>1543</v>
      </c>
      <c r="U108" s="927"/>
      <c r="V108" s="928"/>
      <c r="W108" s="914" t="str">
        <f>IF(W107="","",VLOOKUP(W107,'シフト記号表（従来型・ユニット型共通）'!$C$6:$L$47,10,FALSE))</f>
        <v/>
      </c>
      <c r="X108" s="915" t="str">
        <f>IF(X107="","",VLOOKUP(X107,'シフト記号表（従来型・ユニット型共通）'!$C$6:$L$47,10,FALSE))</f>
        <v/>
      </c>
      <c r="Y108" s="915" t="str">
        <f>IF(Y107="","",VLOOKUP(Y107,'シフト記号表（従来型・ユニット型共通）'!$C$6:$L$47,10,FALSE))</f>
        <v/>
      </c>
      <c r="Z108" s="915" t="str">
        <f>IF(Z107="","",VLOOKUP(Z107,'シフト記号表（従来型・ユニット型共通）'!$C$6:$L$47,10,FALSE))</f>
        <v/>
      </c>
      <c r="AA108" s="915" t="str">
        <f>IF(AA107="","",VLOOKUP(AA107,'シフト記号表（従来型・ユニット型共通）'!$C$6:$L$47,10,FALSE))</f>
        <v/>
      </c>
      <c r="AB108" s="915" t="str">
        <f>IF(AB107="","",VLOOKUP(AB107,'シフト記号表（従来型・ユニット型共通）'!$C$6:$L$47,10,FALSE))</f>
        <v/>
      </c>
      <c r="AC108" s="916" t="str">
        <f>IF(AC107="","",VLOOKUP(AC107,'シフト記号表（従来型・ユニット型共通）'!$C$6:$L$47,10,FALSE))</f>
        <v/>
      </c>
      <c r="AD108" s="914" t="str">
        <f>IF(AD107="","",VLOOKUP(AD107,'シフト記号表（従来型・ユニット型共通）'!$C$6:$L$47,10,FALSE))</f>
        <v/>
      </c>
      <c r="AE108" s="915" t="str">
        <f>IF(AE107="","",VLOOKUP(AE107,'シフト記号表（従来型・ユニット型共通）'!$C$6:$L$47,10,FALSE))</f>
        <v/>
      </c>
      <c r="AF108" s="915" t="str">
        <f>IF(AF107="","",VLOOKUP(AF107,'シフト記号表（従来型・ユニット型共通）'!$C$6:$L$47,10,FALSE))</f>
        <v/>
      </c>
      <c r="AG108" s="915" t="str">
        <f>IF(AG107="","",VLOOKUP(AG107,'シフト記号表（従来型・ユニット型共通）'!$C$6:$L$47,10,FALSE))</f>
        <v/>
      </c>
      <c r="AH108" s="915" t="str">
        <f>IF(AH107="","",VLOOKUP(AH107,'シフト記号表（従来型・ユニット型共通）'!$C$6:$L$47,10,FALSE))</f>
        <v/>
      </c>
      <c r="AI108" s="915" t="str">
        <f>IF(AI107="","",VLOOKUP(AI107,'シフト記号表（従来型・ユニット型共通）'!$C$6:$L$47,10,FALSE))</f>
        <v/>
      </c>
      <c r="AJ108" s="916" t="str">
        <f>IF(AJ107="","",VLOOKUP(AJ107,'シフト記号表（従来型・ユニット型共通）'!$C$6:$L$47,10,FALSE))</f>
        <v/>
      </c>
      <c r="AK108" s="914" t="str">
        <f>IF(AK107="","",VLOOKUP(AK107,'シフト記号表（従来型・ユニット型共通）'!$C$6:$L$47,10,FALSE))</f>
        <v/>
      </c>
      <c r="AL108" s="915" t="str">
        <f>IF(AL107="","",VLOOKUP(AL107,'シフト記号表（従来型・ユニット型共通）'!$C$6:$L$47,10,FALSE))</f>
        <v/>
      </c>
      <c r="AM108" s="915" t="str">
        <f>IF(AM107="","",VLOOKUP(AM107,'シフト記号表（従来型・ユニット型共通）'!$C$6:$L$47,10,FALSE))</f>
        <v/>
      </c>
      <c r="AN108" s="915" t="str">
        <f>IF(AN107="","",VLOOKUP(AN107,'シフト記号表（従来型・ユニット型共通）'!$C$6:$L$47,10,FALSE))</f>
        <v/>
      </c>
      <c r="AO108" s="915" t="str">
        <f>IF(AO107="","",VLOOKUP(AO107,'シフト記号表（従来型・ユニット型共通）'!$C$6:$L$47,10,FALSE))</f>
        <v/>
      </c>
      <c r="AP108" s="915" t="str">
        <f>IF(AP107="","",VLOOKUP(AP107,'シフト記号表（従来型・ユニット型共通）'!$C$6:$L$47,10,FALSE))</f>
        <v/>
      </c>
      <c r="AQ108" s="916" t="str">
        <f>IF(AQ107="","",VLOOKUP(AQ107,'シフト記号表（従来型・ユニット型共通）'!$C$6:$L$47,10,FALSE))</f>
        <v/>
      </c>
      <c r="AR108" s="914" t="str">
        <f>IF(AR107="","",VLOOKUP(AR107,'シフト記号表（従来型・ユニット型共通）'!$C$6:$L$47,10,FALSE))</f>
        <v/>
      </c>
      <c r="AS108" s="915" t="str">
        <f>IF(AS107="","",VLOOKUP(AS107,'シフト記号表（従来型・ユニット型共通）'!$C$6:$L$47,10,FALSE))</f>
        <v/>
      </c>
      <c r="AT108" s="915" t="str">
        <f>IF(AT107="","",VLOOKUP(AT107,'シフト記号表（従来型・ユニット型共通）'!$C$6:$L$47,10,FALSE))</f>
        <v/>
      </c>
      <c r="AU108" s="915" t="str">
        <f>IF(AU107="","",VLOOKUP(AU107,'シフト記号表（従来型・ユニット型共通）'!$C$6:$L$47,10,FALSE))</f>
        <v/>
      </c>
      <c r="AV108" s="915" t="str">
        <f>IF(AV107="","",VLOOKUP(AV107,'シフト記号表（従来型・ユニット型共通）'!$C$6:$L$47,10,FALSE))</f>
        <v/>
      </c>
      <c r="AW108" s="915" t="str">
        <f>IF(AW107="","",VLOOKUP(AW107,'シフト記号表（従来型・ユニット型共通）'!$C$6:$L$47,10,FALSE))</f>
        <v/>
      </c>
      <c r="AX108" s="916" t="str">
        <f>IF(AX107="","",VLOOKUP(AX107,'シフト記号表（従来型・ユニット型共通）'!$C$6:$L$47,10,FALSE))</f>
        <v/>
      </c>
      <c r="AY108" s="914" t="str">
        <f>IF(AY107="","",VLOOKUP(AY107,'シフト記号表（従来型・ユニット型共通）'!$C$6:$L$47,10,FALSE))</f>
        <v/>
      </c>
      <c r="AZ108" s="915" t="str">
        <f>IF(AZ107="","",VLOOKUP(AZ107,'シフト記号表（従来型・ユニット型共通）'!$C$6:$L$47,10,FALSE))</f>
        <v/>
      </c>
      <c r="BA108" s="915" t="str">
        <f>IF(BA107="","",VLOOKUP(BA107,'シフト記号表（従来型・ユニット型共通）'!$C$6:$L$47,10,FALSE))</f>
        <v/>
      </c>
      <c r="BB108" s="2196">
        <f>IF($BE$3="４週",SUM(W108:AX108),IF($BE$3="暦月",SUM(W108:BA108),""))</f>
        <v>0</v>
      </c>
      <c r="BC108" s="2197"/>
      <c r="BD108" s="2198">
        <f>IF($BE$3="４週",BB108/4,IF($BE$3="暦月",(BB108/($BE$8/7)),""))</f>
        <v>0</v>
      </c>
      <c r="BE108" s="2197"/>
      <c r="BF108" s="2193"/>
      <c r="BG108" s="2194"/>
      <c r="BH108" s="2194"/>
      <c r="BI108" s="2194"/>
      <c r="BJ108" s="2195"/>
    </row>
    <row r="109" spans="2:62" ht="20.25" customHeight="1">
      <c r="B109" s="2111">
        <f>B107+1</f>
        <v>47</v>
      </c>
      <c r="C109" s="2118"/>
      <c r="D109" s="2119"/>
      <c r="E109" s="909"/>
      <c r="F109" s="910"/>
      <c r="G109" s="909"/>
      <c r="H109" s="910"/>
      <c r="I109" s="2122"/>
      <c r="J109" s="2123"/>
      <c r="K109" s="2171"/>
      <c r="L109" s="2172"/>
      <c r="M109" s="2172"/>
      <c r="N109" s="2119"/>
      <c r="O109" s="2141"/>
      <c r="P109" s="2142"/>
      <c r="Q109" s="2142"/>
      <c r="R109" s="2142"/>
      <c r="S109" s="2143"/>
      <c r="T109" s="929" t="s">
        <v>1540</v>
      </c>
      <c r="U109" s="930"/>
      <c r="V109" s="931"/>
      <c r="W109" s="922"/>
      <c r="X109" s="923"/>
      <c r="Y109" s="923"/>
      <c r="Z109" s="923"/>
      <c r="AA109" s="923"/>
      <c r="AB109" s="923"/>
      <c r="AC109" s="924"/>
      <c r="AD109" s="922"/>
      <c r="AE109" s="923"/>
      <c r="AF109" s="923"/>
      <c r="AG109" s="923"/>
      <c r="AH109" s="923"/>
      <c r="AI109" s="923"/>
      <c r="AJ109" s="924"/>
      <c r="AK109" s="922"/>
      <c r="AL109" s="923"/>
      <c r="AM109" s="923"/>
      <c r="AN109" s="923"/>
      <c r="AO109" s="923"/>
      <c r="AP109" s="923"/>
      <c r="AQ109" s="924"/>
      <c r="AR109" s="922"/>
      <c r="AS109" s="923"/>
      <c r="AT109" s="923"/>
      <c r="AU109" s="923"/>
      <c r="AV109" s="923"/>
      <c r="AW109" s="923"/>
      <c r="AX109" s="924"/>
      <c r="AY109" s="922"/>
      <c r="AZ109" s="923"/>
      <c r="BA109" s="925"/>
      <c r="BB109" s="2173"/>
      <c r="BC109" s="2174"/>
      <c r="BD109" s="2175"/>
      <c r="BE109" s="2176"/>
      <c r="BF109" s="2177"/>
      <c r="BG109" s="2178"/>
      <c r="BH109" s="2178"/>
      <c r="BI109" s="2178"/>
      <c r="BJ109" s="2179"/>
    </row>
    <row r="110" spans="2:62" ht="20.25" customHeight="1">
      <c r="B110" s="2112"/>
      <c r="C110" s="2199"/>
      <c r="D110" s="2200"/>
      <c r="E110" s="932"/>
      <c r="F110" s="933">
        <f>C109</f>
        <v>0</v>
      </c>
      <c r="G110" s="932"/>
      <c r="H110" s="933">
        <f>I109</f>
        <v>0</v>
      </c>
      <c r="I110" s="2201"/>
      <c r="J110" s="2202"/>
      <c r="K110" s="2203"/>
      <c r="L110" s="2204"/>
      <c r="M110" s="2204"/>
      <c r="N110" s="2200"/>
      <c r="O110" s="2141"/>
      <c r="P110" s="2142"/>
      <c r="Q110" s="2142"/>
      <c r="R110" s="2142"/>
      <c r="S110" s="2143"/>
      <c r="T110" s="926" t="s">
        <v>1543</v>
      </c>
      <c r="U110" s="927"/>
      <c r="V110" s="928"/>
      <c r="W110" s="914" t="str">
        <f>IF(W109="","",VLOOKUP(W109,'シフト記号表（従来型・ユニット型共通）'!$C$6:$L$47,10,FALSE))</f>
        <v/>
      </c>
      <c r="X110" s="915" t="str">
        <f>IF(X109="","",VLOOKUP(X109,'シフト記号表（従来型・ユニット型共通）'!$C$6:$L$47,10,FALSE))</f>
        <v/>
      </c>
      <c r="Y110" s="915" t="str">
        <f>IF(Y109="","",VLOOKUP(Y109,'シフト記号表（従来型・ユニット型共通）'!$C$6:$L$47,10,FALSE))</f>
        <v/>
      </c>
      <c r="Z110" s="915" t="str">
        <f>IF(Z109="","",VLOOKUP(Z109,'シフト記号表（従来型・ユニット型共通）'!$C$6:$L$47,10,FALSE))</f>
        <v/>
      </c>
      <c r="AA110" s="915" t="str">
        <f>IF(AA109="","",VLOOKUP(AA109,'シフト記号表（従来型・ユニット型共通）'!$C$6:$L$47,10,FALSE))</f>
        <v/>
      </c>
      <c r="AB110" s="915" t="str">
        <f>IF(AB109="","",VLOOKUP(AB109,'シフト記号表（従来型・ユニット型共通）'!$C$6:$L$47,10,FALSE))</f>
        <v/>
      </c>
      <c r="AC110" s="916" t="str">
        <f>IF(AC109="","",VLOOKUP(AC109,'シフト記号表（従来型・ユニット型共通）'!$C$6:$L$47,10,FALSE))</f>
        <v/>
      </c>
      <c r="AD110" s="914" t="str">
        <f>IF(AD109="","",VLOOKUP(AD109,'シフト記号表（従来型・ユニット型共通）'!$C$6:$L$47,10,FALSE))</f>
        <v/>
      </c>
      <c r="AE110" s="915" t="str">
        <f>IF(AE109="","",VLOOKUP(AE109,'シフト記号表（従来型・ユニット型共通）'!$C$6:$L$47,10,FALSE))</f>
        <v/>
      </c>
      <c r="AF110" s="915" t="str">
        <f>IF(AF109="","",VLOOKUP(AF109,'シフト記号表（従来型・ユニット型共通）'!$C$6:$L$47,10,FALSE))</f>
        <v/>
      </c>
      <c r="AG110" s="915" t="str">
        <f>IF(AG109="","",VLOOKUP(AG109,'シフト記号表（従来型・ユニット型共通）'!$C$6:$L$47,10,FALSE))</f>
        <v/>
      </c>
      <c r="AH110" s="915" t="str">
        <f>IF(AH109="","",VLOOKUP(AH109,'シフト記号表（従来型・ユニット型共通）'!$C$6:$L$47,10,FALSE))</f>
        <v/>
      </c>
      <c r="AI110" s="915" t="str">
        <f>IF(AI109="","",VLOOKUP(AI109,'シフト記号表（従来型・ユニット型共通）'!$C$6:$L$47,10,FALSE))</f>
        <v/>
      </c>
      <c r="AJ110" s="916" t="str">
        <f>IF(AJ109="","",VLOOKUP(AJ109,'シフト記号表（従来型・ユニット型共通）'!$C$6:$L$47,10,FALSE))</f>
        <v/>
      </c>
      <c r="AK110" s="914" t="str">
        <f>IF(AK109="","",VLOOKUP(AK109,'シフト記号表（従来型・ユニット型共通）'!$C$6:$L$47,10,FALSE))</f>
        <v/>
      </c>
      <c r="AL110" s="915" t="str">
        <f>IF(AL109="","",VLOOKUP(AL109,'シフト記号表（従来型・ユニット型共通）'!$C$6:$L$47,10,FALSE))</f>
        <v/>
      </c>
      <c r="AM110" s="915" t="str">
        <f>IF(AM109="","",VLOOKUP(AM109,'シフト記号表（従来型・ユニット型共通）'!$C$6:$L$47,10,FALSE))</f>
        <v/>
      </c>
      <c r="AN110" s="915" t="str">
        <f>IF(AN109="","",VLOOKUP(AN109,'シフト記号表（従来型・ユニット型共通）'!$C$6:$L$47,10,FALSE))</f>
        <v/>
      </c>
      <c r="AO110" s="915" t="str">
        <f>IF(AO109="","",VLOOKUP(AO109,'シフト記号表（従来型・ユニット型共通）'!$C$6:$L$47,10,FALSE))</f>
        <v/>
      </c>
      <c r="AP110" s="915" t="str">
        <f>IF(AP109="","",VLOOKUP(AP109,'シフト記号表（従来型・ユニット型共通）'!$C$6:$L$47,10,FALSE))</f>
        <v/>
      </c>
      <c r="AQ110" s="916" t="str">
        <f>IF(AQ109="","",VLOOKUP(AQ109,'シフト記号表（従来型・ユニット型共通）'!$C$6:$L$47,10,FALSE))</f>
        <v/>
      </c>
      <c r="AR110" s="914" t="str">
        <f>IF(AR109="","",VLOOKUP(AR109,'シフト記号表（従来型・ユニット型共通）'!$C$6:$L$47,10,FALSE))</f>
        <v/>
      </c>
      <c r="AS110" s="915" t="str">
        <f>IF(AS109="","",VLOOKUP(AS109,'シフト記号表（従来型・ユニット型共通）'!$C$6:$L$47,10,FALSE))</f>
        <v/>
      </c>
      <c r="AT110" s="915" t="str">
        <f>IF(AT109="","",VLOOKUP(AT109,'シフト記号表（従来型・ユニット型共通）'!$C$6:$L$47,10,FALSE))</f>
        <v/>
      </c>
      <c r="AU110" s="915" t="str">
        <f>IF(AU109="","",VLOOKUP(AU109,'シフト記号表（従来型・ユニット型共通）'!$C$6:$L$47,10,FALSE))</f>
        <v/>
      </c>
      <c r="AV110" s="915" t="str">
        <f>IF(AV109="","",VLOOKUP(AV109,'シフト記号表（従来型・ユニット型共通）'!$C$6:$L$47,10,FALSE))</f>
        <v/>
      </c>
      <c r="AW110" s="915" t="str">
        <f>IF(AW109="","",VLOOKUP(AW109,'シフト記号表（従来型・ユニット型共通）'!$C$6:$L$47,10,FALSE))</f>
        <v/>
      </c>
      <c r="AX110" s="916" t="str">
        <f>IF(AX109="","",VLOOKUP(AX109,'シフト記号表（従来型・ユニット型共通）'!$C$6:$L$47,10,FALSE))</f>
        <v/>
      </c>
      <c r="AY110" s="914" t="str">
        <f>IF(AY109="","",VLOOKUP(AY109,'シフト記号表（従来型・ユニット型共通）'!$C$6:$L$47,10,FALSE))</f>
        <v/>
      </c>
      <c r="AZ110" s="915" t="str">
        <f>IF(AZ109="","",VLOOKUP(AZ109,'シフト記号表（従来型・ユニット型共通）'!$C$6:$L$47,10,FALSE))</f>
        <v/>
      </c>
      <c r="BA110" s="915" t="str">
        <f>IF(BA109="","",VLOOKUP(BA109,'シフト記号表（従来型・ユニット型共通）'!$C$6:$L$47,10,FALSE))</f>
        <v/>
      </c>
      <c r="BB110" s="2196">
        <f>IF($BE$3="４週",SUM(W110:AX110),IF($BE$3="暦月",SUM(W110:BA110),""))</f>
        <v>0</v>
      </c>
      <c r="BC110" s="2197"/>
      <c r="BD110" s="2198">
        <f>IF($BE$3="４週",BB110/4,IF($BE$3="暦月",(BB110/($BE$8/7)),""))</f>
        <v>0</v>
      </c>
      <c r="BE110" s="2197"/>
      <c r="BF110" s="2193"/>
      <c r="BG110" s="2194"/>
      <c r="BH110" s="2194"/>
      <c r="BI110" s="2194"/>
      <c r="BJ110" s="2195"/>
    </row>
    <row r="111" spans="2:62" ht="20.25" customHeight="1">
      <c r="B111" s="2111">
        <f>B109+1</f>
        <v>48</v>
      </c>
      <c r="C111" s="2118"/>
      <c r="D111" s="2119"/>
      <c r="E111" s="909"/>
      <c r="F111" s="910"/>
      <c r="G111" s="909"/>
      <c r="H111" s="910"/>
      <c r="I111" s="2122"/>
      <c r="J111" s="2123"/>
      <c r="K111" s="2171"/>
      <c r="L111" s="2172"/>
      <c r="M111" s="2172"/>
      <c r="N111" s="2119"/>
      <c r="O111" s="2141"/>
      <c r="P111" s="2142"/>
      <c r="Q111" s="2142"/>
      <c r="R111" s="2142"/>
      <c r="S111" s="2143"/>
      <c r="T111" s="929" t="s">
        <v>1540</v>
      </c>
      <c r="U111" s="930"/>
      <c r="V111" s="931"/>
      <c r="W111" s="922"/>
      <c r="X111" s="923"/>
      <c r="Y111" s="923"/>
      <c r="Z111" s="923"/>
      <c r="AA111" s="923"/>
      <c r="AB111" s="923"/>
      <c r="AC111" s="924"/>
      <c r="AD111" s="922"/>
      <c r="AE111" s="923"/>
      <c r="AF111" s="923"/>
      <c r="AG111" s="923"/>
      <c r="AH111" s="923"/>
      <c r="AI111" s="923"/>
      <c r="AJ111" s="924"/>
      <c r="AK111" s="922"/>
      <c r="AL111" s="923"/>
      <c r="AM111" s="923"/>
      <c r="AN111" s="923"/>
      <c r="AO111" s="923"/>
      <c r="AP111" s="923"/>
      <c r="AQ111" s="924"/>
      <c r="AR111" s="922"/>
      <c r="AS111" s="923"/>
      <c r="AT111" s="923"/>
      <c r="AU111" s="923"/>
      <c r="AV111" s="923"/>
      <c r="AW111" s="923"/>
      <c r="AX111" s="924"/>
      <c r="AY111" s="922"/>
      <c r="AZ111" s="923"/>
      <c r="BA111" s="925"/>
      <c r="BB111" s="2173"/>
      <c r="BC111" s="2174"/>
      <c r="BD111" s="2175"/>
      <c r="BE111" s="2176"/>
      <c r="BF111" s="2177"/>
      <c r="BG111" s="2178"/>
      <c r="BH111" s="2178"/>
      <c r="BI111" s="2178"/>
      <c r="BJ111" s="2179"/>
    </row>
    <row r="112" spans="2:62" ht="20.25" customHeight="1">
      <c r="B112" s="2112"/>
      <c r="C112" s="2199"/>
      <c r="D112" s="2200"/>
      <c r="E112" s="932"/>
      <c r="F112" s="933">
        <f>C111</f>
        <v>0</v>
      </c>
      <c r="G112" s="932"/>
      <c r="H112" s="933">
        <f>I111</f>
        <v>0</v>
      </c>
      <c r="I112" s="2201"/>
      <c r="J112" s="2202"/>
      <c r="K112" s="2203"/>
      <c r="L112" s="2204"/>
      <c r="M112" s="2204"/>
      <c r="N112" s="2200"/>
      <c r="O112" s="2141"/>
      <c r="P112" s="2142"/>
      <c r="Q112" s="2142"/>
      <c r="R112" s="2142"/>
      <c r="S112" s="2143"/>
      <c r="T112" s="926" t="s">
        <v>1543</v>
      </c>
      <c r="U112" s="927"/>
      <c r="V112" s="928"/>
      <c r="W112" s="914" t="str">
        <f>IF(W111="","",VLOOKUP(W111,'シフト記号表（従来型・ユニット型共通）'!$C$6:$L$47,10,FALSE))</f>
        <v/>
      </c>
      <c r="X112" s="915" t="str">
        <f>IF(X111="","",VLOOKUP(X111,'シフト記号表（従来型・ユニット型共通）'!$C$6:$L$47,10,FALSE))</f>
        <v/>
      </c>
      <c r="Y112" s="915" t="str">
        <f>IF(Y111="","",VLOOKUP(Y111,'シフト記号表（従来型・ユニット型共通）'!$C$6:$L$47,10,FALSE))</f>
        <v/>
      </c>
      <c r="Z112" s="915" t="str">
        <f>IF(Z111="","",VLOOKUP(Z111,'シフト記号表（従来型・ユニット型共通）'!$C$6:$L$47,10,FALSE))</f>
        <v/>
      </c>
      <c r="AA112" s="915" t="str">
        <f>IF(AA111="","",VLOOKUP(AA111,'シフト記号表（従来型・ユニット型共通）'!$C$6:$L$47,10,FALSE))</f>
        <v/>
      </c>
      <c r="AB112" s="915" t="str">
        <f>IF(AB111="","",VLOOKUP(AB111,'シフト記号表（従来型・ユニット型共通）'!$C$6:$L$47,10,FALSE))</f>
        <v/>
      </c>
      <c r="AC112" s="916" t="str">
        <f>IF(AC111="","",VLOOKUP(AC111,'シフト記号表（従来型・ユニット型共通）'!$C$6:$L$47,10,FALSE))</f>
        <v/>
      </c>
      <c r="AD112" s="914" t="str">
        <f>IF(AD111="","",VLOOKUP(AD111,'シフト記号表（従来型・ユニット型共通）'!$C$6:$L$47,10,FALSE))</f>
        <v/>
      </c>
      <c r="AE112" s="915" t="str">
        <f>IF(AE111="","",VLOOKUP(AE111,'シフト記号表（従来型・ユニット型共通）'!$C$6:$L$47,10,FALSE))</f>
        <v/>
      </c>
      <c r="AF112" s="915" t="str">
        <f>IF(AF111="","",VLOOKUP(AF111,'シフト記号表（従来型・ユニット型共通）'!$C$6:$L$47,10,FALSE))</f>
        <v/>
      </c>
      <c r="AG112" s="915" t="str">
        <f>IF(AG111="","",VLOOKUP(AG111,'シフト記号表（従来型・ユニット型共通）'!$C$6:$L$47,10,FALSE))</f>
        <v/>
      </c>
      <c r="AH112" s="915" t="str">
        <f>IF(AH111="","",VLOOKUP(AH111,'シフト記号表（従来型・ユニット型共通）'!$C$6:$L$47,10,FALSE))</f>
        <v/>
      </c>
      <c r="AI112" s="915" t="str">
        <f>IF(AI111="","",VLOOKUP(AI111,'シフト記号表（従来型・ユニット型共通）'!$C$6:$L$47,10,FALSE))</f>
        <v/>
      </c>
      <c r="AJ112" s="916" t="str">
        <f>IF(AJ111="","",VLOOKUP(AJ111,'シフト記号表（従来型・ユニット型共通）'!$C$6:$L$47,10,FALSE))</f>
        <v/>
      </c>
      <c r="AK112" s="914" t="str">
        <f>IF(AK111="","",VLOOKUP(AK111,'シフト記号表（従来型・ユニット型共通）'!$C$6:$L$47,10,FALSE))</f>
        <v/>
      </c>
      <c r="AL112" s="915" t="str">
        <f>IF(AL111="","",VLOOKUP(AL111,'シフト記号表（従来型・ユニット型共通）'!$C$6:$L$47,10,FALSE))</f>
        <v/>
      </c>
      <c r="AM112" s="915" t="str">
        <f>IF(AM111="","",VLOOKUP(AM111,'シフト記号表（従来型・ユニット型共通）'!$C$6:$L$47,10,FALSE))</f>
        <v/>
      </c>
      <c r="AN112" s="915" t="str">
        <f>IF(AN111="","",VLOOKUP(AN111,'シフト記号表（従来型・ユニット型共通）'!$C$6:$L$47,10,FALSE))</f>
        <v/>
      </c>
      <c r="AO112" s="915" t="str">
        <f>IF(AO111="","",VLOOKUP(AO111,'シフト記号表（従来型・ユニット型共通）'!$C$6:$L$47,10,FALSE))</f>
        <v/>
      </c>
      <c r="AP112" s="915" t="str">
        <f>IF(AP111="","",VLOOKUP(AP111,'シフト記号表（従来型・ユニット型共通）'!$C$6:$L$47,10,FALSE))</f>
        <v/>
      </c>
      <c r="AQ112" s="916" t="str">
        <f>IF(AQ111="","",VLOOKUP(AQ111,'シフト記号表（従来型・ユニット型共通）'!$C$6:$L$47,10,FALSE))</f>
        <v/>
      </c>
      <c r="AR112" s="914" t="str">
        <f>IF(AR111="","",VLOOKUP(AR111,'シフト記号表（従来型・ユニット型共通）'!$C$6:$L$47,10,FALSE))</f>
        <v/>
      </c>
      <c r="AS112" s="915" t="str">
        <f>IF(AS111="","",VLOOKUP(AS111,'シフト記号表（従来型・ユニット型共通）'!$C$6:$L$47,10,FALSE))</f>
        <v/>
      </c>
      <c r="AT112" s="915" t="str">
        <f>IF(AT111="","",VLOOKUP(AT111,'シフト記号表（従来型・ユニット型共通）'!$C$6:$L$47,10,FALSE))</f>
        <v/>
      </c>
      <c r="AU112" s="915" t="str">
        <f>IF(AU111="","",VLOOKUP(AU111,'シフト記号表（従来型・ユニット型共通）'!$C$6:$L$47,10,FALSE))</f>
        <v/>
      </c>
      <c r="AV112" s="915" t="str">
        <f>IF(AV111="","",VLOOKUP(AV111,'シフト記号表（従来型・ユニット型共通）'!$C$6:$L$47,10,FALSE))</f>
        <v/>
      </c>
      <c r="AW112" s="915" t="str">
        <f>IF(AW111="","",VLOOKUP(AW111,'シフト記号表（従来型・ユニット型共通）'!$C$6:$L$47,10,FALSE))</f>
        <v/>
      </c>
      <c r="AX112" s="916" t="str">
        <f>IF(AX111="","",VLOOKUP(AX111,'シフト記号表（従来型・ユニット型共通）'!$C$6:$L$47,10,FALSE))</f>
        <v/>
      </c>
      <c r="AY112" s="914" t="str">
        <f>IF(AY111="","",VLOOKUP(AY111,'シフト記号表（従来型・ユニット型共通）'!$C$6:$L$47,10,FALSE))</f>
        <v/>
      </c>
      <c r="AZ112" s="915" t="str">
        <f>IF(AZ111="","",VLOOKUP(AZ111,'シフト記号表（従来型・ユニット型共通）'!$C$6:$L$47,10,FALSE))</f>
        <v/>
      </c>
      <c r="BA112" s="915" t="str">
        <f>IF(BA111="","",VLOOKUP(BA111,'シフト記号表（従来型・ユニット型共通）'!$C$6:$L$47,10,FALSE))</f>
        <v/>
      </c>
      <c r="BB112" s="2196">
        <f>IF($BE$3="４週",SUM(W112:AX112),IF($BE$3="暦月",SUM(W112:BA112),""))</f>
        <v>0</v>
      </c>
      <c r="BC112" s="2197"/>
      <c r="BD112" s="2198">
        <f>IF($BE$3="４週",BB112/4,IF($BE$3="暦月",(BB112/($BE$8/7)),""))</f>
        <v>0</v>
      </c>
      <c r="BE112" s="2197"/>
      <c r="BF112" s="2193"/>
      <c r="BG112" s="2194"/>
      <c r="BH112" s="2194"/>
      <c r="BI112" s="2194"/>
      <c r="BJ112" s="2195"/>
    </row>
    <row r="113" spans="2:62" ht="20.25" customHeight="1">
      <c r="B113" s="2111">
        <f>B111+1</f>
        <v>49</v>
      </c>
      <c r="C113" s="2118"/>
      <c r="D113" s="2119"/>
      <c r="E113" s="909"/>
      <c r="F113" s="910"/>
      <c r="G113" s="909"/>
      <c r="H113" s="910"/>
      <c r="I113" s="2122"/>
      <c r="J113" s="2123"/>
      <c r="K113" s="2171"/>
      <c r="L113" s="2172"/>
      <c r="M113" s="2172"/>
      <c r="N113" s="2119"/>
      <c r="O113" s="2141"/>
      <c r="P113" s="2142"/>
      <c r="Q113" s="2142"/>
      <c r="R113" s="2142"/>
      <c r="S113" s="2143"/>
      <c r="T113" s="929" t="s">
        <v>1540</v>
      </c>
      <c r="U113" s="930"/>
      <c r="V113" s="931"/>
      <c r="W113" s="922"/>
      <c r="X113" s="923"/>
      <c r="Y113" s="923"/>
      <c r="Z113" s="923"/>
      <c r="AA113" s="923"/>
      <c r="AB113" s="923"/>
      <c r="AC113" s="924"/>
      <c r="AD113" s="922"/>
      <c r="AE113" s="923"/>
      <c r="AF113" s="923"/>
      <c r="AG113" s="923"/>
      <c r="AH113" s="923"/>
      <c r="AI113" s="923"/>
      <c r="AJ113" s="924"/>
      <c r="AK113" s="922"/>
      <c r="AL113" s="923"/>
      <c r="AM113" s="923"/>
      <c r="AN113" s="923"/>
      <c r="AO113" s="923"/>
      <c r="AP113" s="923"/>
      <c r="AQ113" s="924"/>
      <c r="AR113" s="922"/>
      <c r="AS113" s="923"/>
      <c r="AT113" s="923"/>
      <c r="AU113" s="923"/>
      <c r="AV113" s="923"/>
      <c r="AW113" s="923"/>
      <c r="AX113" s="924"/>
      <c r="AY113" s="922"/>
      <c r="AZ113" s="923"/>
      <c r="BA113" s="925"/>
      <c r="BB113" s="2173"/>
      <c r="BC113" s="2174"/>
      <c r="BD113" s="2175"/>
      <c r="BE113" s="2176"/>
      <c r="BF113" s="2177"/>
      <c r="BG113" s="2178"/>
      <c r="BH113" s="2178"/>
      <c r="BI113" s="2178"/>
      <c r="BJ113" s="2179"/>
    </row>
    <row r="114" spans="2:62" ht="20.25" customHeight="1">
      <c r="B114" s="2112"/>
      <c r="C114" s="2199"/>
      <c r="D114" s="2200"/>
      <c r="E114" s="932"/>
      <c r="F114" s="933">
        <f>C113</f>
        <v>0</v>
      </c>
      <c r="G114" s="932"/>
      <c r="H114" s="933">
        <f>I113</f>
        <v>0</v>
      </c>
      <c r="I114" s="2201"/>
      <c r="J114" s="2202"/>
      <c r="K114" s="2203"/>
      <c r="L114" s="2204"/>
      <c r="M114" s="2204"/>
      <c r="N114" s="2200"/>
      <c r="O114" s="2141"/>
      <c r="P114" s="2142"/>
      <c r="Q114" s="2142"/>
      <c r="R114" s="2142"/>
      <c r="S114" s="2143"/>
      <c r="T114" s="926" t="s">
        <v>1543</v>
      </c>
      <c r="U114" s="927"/>
      <c r="V114" s="928"/>
      <c r="W114" s="914" t="str">
        <f>IF(W113="","",VLOOKUP(W113,'シフト記号表（従来型・ユニット型共通）'!$C$6:$L$47,10,FALSE))</f>
        <v/>
      </c>
      <c r="X114" s="915" t="str">
        <f>IF(X113="","",VLOOKUP(X113,'シフト記号表（従来型・ユニット型共通）'!$C$6:$L$47,10,FALSE))</f>
        <v/>
      </c>
      <c r="Y114" s="915" t="str">
        <f>IF(Y113="","",VLOOKUP(Y113,'シフト記号表（従来型・ユニット型共通）'!$C$6:$L$47,10,FALSE))</f>
        <v/>
      </c>
      <c r="Z114" s="915" t="str">
        <f>IF(Z113="","",VLOOKUP(Z113,'シフト記号表（従来型・ユニット型共通）'!$C$6:$L$47,10,FALSE))</f>
        <v/>
      </c>
      <c r="AA114" s="915" t="str">
        <f>IF(AA113="","",VLOOKUP(AA113,'シフト記号表（従来型・ユニット型共通）'!$C$6:$L$47,10,FALSE))</f>
        <v/>
      </c>
      <c r="AB114" s="915" t="str">
        <f>IF(AB113="","",VLOOKUP(AB113,'シフト記号表（従来型・ユニット型共通）'!$C$6:$L$47,10,FALSE))</f>
        <v/>
      </c>
      <c r="AC114" s="916" t="str">
        <f>IF(AC113="","",VLOOKUP(AC113,'シフト記号表（従来型・ユニット型共通）'!$C$6:$L$47,10,FALSE))</f>
        <v/>
      </c>
      <c r="AD114" s="914" t="str">
        <f>IF(AD113="","",VLOOKUP(AD113,'シフト記号表（従来型・ユニット型共通）'!$C$6:$L$47,10,FALSE))</f>
        <v/>
      </c>
      <c r="AE114" s="915" t="str">
        <f>IF(AE113="","",VLOOKUP(AE113,'シフト記号表（従来型・ユニット型共通）'!$C$6:$L$47,10,FALSE))</f>
        <v/>
      </c>
      <c r="AF114" s="915" t="str">
        <f>IF(AF113="","",VLOOKUP(AF113,'シフト記号表（従来型・ユニット型共通）'!$C$6:$L$47,10,FALSE))</f>
        <v/>
      </c>
      <c r="AG114" s="915" t="str">
        <f>IF(AG113="","",VLOOKUP(AG113,'シフト記号表（従来型・ユニット型共通）'!$C$6:$L$47,10,FALSE))</f>
        <v/>
      </c>
      <c r="AH114" s="915" t="str">
        <f>IF(AH113="","",VLOOKUP(AH113,'シフト記号表（従来型・ユニット型共通）'!$C$6:$L$47,10,FALSE))</f>
        <v/>
      </c>
      <c r="AI114" s="915" t="str">
        <f>IF(AI113="","",VLOOKUP(AI113,'シフト記号表（従来型・ユニット型共通）'!$C$6:$L$47,10,FALSE))</f>
        <v/>
      </c>
      <c r="AJ114" s="916" t="str">
        <f>IF(AJ113="","",VLOOKUP(AJ113,'シフト記号表（従来型・ユニット型共通）'!$C$6:$L$47,10,FALSE))</f>
        <v/>
      </c>
      <c r="AK114" s="914" t="str">
        <f>IF(AK113="","",VLOOKUP(AK113,'シフト記号表（従来型・ユニット型共通）'!$C$6:$L$47,10,FALSE))</f>
        <v/>
      </c>
      <c r="AL114" s="915" t="str">
        <f>IF(AL113="","",VLOOKUP(AL113,'シフト記号表（従来型・ユニット型共通）'!$C$6:$L$47,10,FALSE))</f>
        <v/>
      </c>
      <c r="AM114" s="915" t="str">
        <f>IF(AM113="","",VLOOKUP(AM113,'シフト記号表（従来型・ユニット型共通）'!$C$6:$L$47,10,FALSE))</f>
        <v/>
      </c>
      <c r="AN114" s="915" t="str">
        <f>IF(AN113="","",VLOOKUP(AN113,'シフト記号表（従来型・ユニット型共通）'!$C$6:$L$47,10,FALSE))</f>
        <v/>
      </c>
      <c r="AO114" s="915" t="str">
        <f>IF(AO113="","",VLOOKUP(AO113,'シフト記号表（従来型・ユニット型共通）'!$C$6:$L$47,10,FALSE))</f>
        <v/>
      </c>
      <c r="AP114" s="915" t="str">
        <f>IF(AP113="","",VLOOKUP(AP113,'シフト記号表（従来型・ユニット型共通）'!$C$6:$L$47,10,FALSE))</f>
        <v/>
      </c>
      <c r="AQ114" s="916" t="str">
        <f>IF(AQ113="","",VLOOKUP(AQ113,'シフト記号表（従来型・ユニット型共通）'!$C$6:$L$47,10,FALSE))</f>
        <v/>
      </c>
      <c r="AR114" s="914" t="str">
        <f>IF(AR113="","",VLOOKUP(AR113,'シフト記号表（従来型・ユニット型共通）'!$C$6:$L$47,10,FALSE))</f>
        <v/>
      </c>
      <c r="AS114" s="915" t="str">
        <f>IF(AS113="","",VLOOKUP(AS113,'シフト記号表（従来型・ユニット型共通）'!$C$6:$L$47,10,FALSE))</f>
        <v/>
      </c>
      <c r="AT114" s="915" t="str">
        <f>IF(AT113="","",VLOOKUP(AT113,'シフト記号表（従来型・ユニット型共通）'!$C$6:$L$47,10,FALSE))</f>
        <v/>
      </c>
      <c r="AU114" s="915" t="str">
        <f>IF(AU113="","",VLOOKUP(AU113,'シフト記号表（従来型・ユニット型共通）'!$C$6:$L$47,10,FALSE))</f>
        <v/>
      </c>
      <c r="AV114" s="915" t="str">
        <f>IF(AV113="","",VLOOKUP(AV113,'シフト記号表（従来型・ユニット型共通）'!$C$6:$L$47,10,FALSE))</f>
        <v/>
      </c>
      <c r="AW114" s="915" t="str">
        <f>IF(AW113="","",VLOOKUP(AW113,'シフト記号表（従来型・ユニット型共通）'!$C$6:$L$47,10,FALSE))</f>
        <v/>
      </c>
      <c r="AX114" s="916" t="str">
        <f>IF(AX113="","",VLOOKUP(AX113,'シフト記号表（従来型・ユニット型共通）'!$C$6:$L$47,10,FALSE))</f>
        <v/>
      </c>
      <c r="AY114" s="914" t="str">
        <f>IF(AY113="","",VLOOKUP(AY113,'シフト記号表（従来型・ユニット型共通）'!$C$6:$L$47,10,FALSE))</f>
        <v/>
      </c>
      <c r="AZ114" s="915" t="str">
        <f>IF(AZ113="","",VLOOKUP(AZ113,'シフト記号表（従来型・ユニット型共通）'!$C$6:$L$47,10,FALSE))</f>
        <v/>
      </c>
      <c r="BA114" s="915" t="str">
        <f>IF(BA113="","",VLOOKUP(BA113,'シフト記号表（従来型・ユニット型共通）'!$C$6:$L$47,10,FALSE))</f>
        <v/>
      </c>
      <c r="BB114" s="2196">
        <f>IF($BE$3="４週",SUM(W114:AX114),IF($BE$3="暦月",SUM(W114:BA114),""))</f>
        <v>0</v>
      </c>
      <c r="BC114" s="2197"/>
      <c r="BD114" s="2198">
        <f>IF($BE$3="４週",BB114/4,IF($BE$3="暦月",(BB114/($BE$8/7)),""))</f>
        <v>0</v>
      </c>
      <c r="BE114" s="2197"/>
      <c r="BF114" s="2193"/>
      <c r="BG114" s="2194"/>
      <c r="BH114" s="2194"/>
      <c r="BI114" s="2194"/>
      <c r="BJ114" s="2195"/>
    </row>
    <row r="115" spans="2:62" ht="20.25" customHeight="1">
      <c r="B115" s="2111">
        <f>B113+1</f>
        <v>50</v>
      </c>
      <c r="C115" s="2118"/>
      <c r="D115" s="2119"/>
      <c r="E115" s="909"/>
      <c r="F115" s="910"/>
      <c r="G115" s="909"/>
      <c r="H115" s="910"/>
      <c r="I115" s="2122"/>
      <c r="J115" s="2123"/>
      <c r="K115" s="2171"/>
      <c r="L115" s="2172"/>
      <c r="M115" s="2172"/>
      <c r="N115" s="2119"/>
      <c r="O115" s="2141"/>
      <c r="P115" s="2142"/>
      <c r="Q115" s="2142"/>
      <c r="R115" s="2142"/>
      <c r="S115" s="2143"/>
      <c r="T115" s="929" t="s">
        <v>1540</v>
      </c>
      <c r="U115" s="930"/>
      <c r="V115" s="931"/>
      <c r="W115" s="922"/>
      <c r="X115" s="923"/>
      <c r="Y115" s="923"/>
      <c r="Z115" s="923"/>
      <c r="AA115" s="923"/>
      <c r="AB115" s="923"/>
      <c r="AC115" s="924"/>
      <c r="AD115" s="922"/>
      <c r="AE115" s="923"/>
      <c r="AF115" s="923"/>
      <c r="AG115" s="923"/>
      <c r="AH115" s="923"/>
      <c r="AI115" s="923"/>
      <c r="AJ115" s="924"/>
      <c r="AK115" s="922"/>
      <c r="AL115" s="923"/>
      <c r="AM115" s="923"/>
      <c r="AN115" s="923"/>
      <c r="AO115" s="923"/>
      <c r="AP115" s="923"/>
      <c r="AQ115" s="924"/>
      <c r="AR115" s="922"/>
      <c r="AS115" s="923"/>
      <c r="AT115" s="923"/>
      <c r="AU115" s="923"/>
      <c r="AV115" s="923"/>
      <c r="AW115" s="923"/>
      <c r="AX115" s="924"/>
      <c r="AY115" s="922"/>
      <c r="AZ115" s="923"/>
      <c r="BA115" s="925"/>
      <c r="BB115" s="2173"/>
      <c r="BC115" s="2174"/>
      <c r="BD115" s="2175"/>
      <c r="BE115" s="2176"/>
      <c r="BF115" s="2177"/>
      <c r="BG115" s="2178"/>
      <c r="BH115" s="2178"/>
      <c r="BI115" s="2178"/>
      <c r="BJ115" s="2179"/>
    </row>
    <row r="116" spans="2:62" ht="20.25" customHeight="1">
      <c r="B116" s="2112"/>
      <c r="C116" s="2199"/>
      <c r="D116" s="2200"/>
      <c r="E116" s="932"/>
      <c r="F116" s="933">
        <f>C115</f>
        <v>0</v>
      </c>
      <c r="G116" s="932"/>
      <c r="H116" s="933">
        <f>I115</f>
        <v>0</v>
      </c>
      <c r="I116" s="2201"/>
      <c r="J116" s="2202"/>
      <c r="K116" s="2203"/>
      <c r="L116" s="2204"/>
      <c r="M116" s="2204"/>
      <c r="N116" s="2200"/>
      <c r="O116" s="2141"/>
      <c r="P116" s="2142"/>
      <c r="Q116" s="2142"/>
      <c r="R116" s="2142"/>
      <c r="S116" s="2143"/>
      <c r="T116" s="926" t="s">
        <v>1543</v>
      </c>
      <c r="U116" s="927"/>
      <c r="V116" s="928"/>
      <c r="W116" s="914" t="str">
        <f>IF(W115="","",VLOOKUP(W115,'シフト記号表（従来型・ユニット型共通）'!$C$6:$L$47,10,FALSE))</f>
        <v/>
      </c>
      <c r="X116" s="915" t="str">
        <f>IF(X115="","",VLOOKUP(X115,'シフト記号表（従来型・ユニット型共通）'!$C$6:$L$47,10,FALSE))</f>
        <v/>
      </c>
      <c r="Y116" s="915" t="str">
        <f>IF(Y115="","",VLOOKUP(Y115,'シフト記号表（従来型・ユニット型共通）'!$C$6:$L$47,10,FALSE))</f>
        <v/>
      </c>
      <c r="Z116" s="915" t="str">
        <f>IF(Z115="","",VLOOKUP(Z115,'シフト記号表（従来型・ユニット型共通）'!$C$6:$L$47,10,FALSE))</f>
        <v/>
      </c>
      <c r="AA116" s="915" t="str">
        <f>IF(AA115="","",VLOOKUP(AA115,'シフト記号表（従来型・ユニット型共通）'!$C$6:$L$47,10,FALSE))</f>
        <v/>
      </c>
      <c r="AB116" s="915" t="str">
        <f>IF(AB115="","",VLOOKUP(AB115,'シフト記号表（従来型・ユニット型共通）'!$C$6:$L$47,10,FALSE))</f>
        <v/>
      </c>
      <c r="AC116" s="916" t="str">
        <f>IF(AC115="","",VLOOKUP(AC115,'シフト記号表（従来型・ユニット型共通）'!$C$6:$L$47,10,FALSE))</f>
        <v/>
      </c>
      <c r="AD116" s="914" t="str">
        <f>IF(AD115="","",VLOOKUP(AD115,'シフト記号表（従来型・ユニット型共通）'!$C$6:$L$47,10,FALSE))</f>
        <v/>
      </c>
      <c r="AE116" s="915" t="str">
        <f>IF(AE115="","",VLOOKUP(AE115,'シフト記号表（従来型・ユニット型共通）'!$C$6:$L$47,10,FALSE))</f>
        <v/>
      </c>
      <c r="AF116" s="915" t="str">
        <f>IF(AF115="","",VLOOKUP(AF115,'シフト記号表（従来型・ユニット型共通）'!$C$6:$L$47,10,FALSE))</f>
        <v/>
      </c>
      <c r="AG116" s="915" t="str">
        <f>IF(AG115="","",VLOOKUP(AG115,'シフト記号表（従来型・ユニット型共通）'!$C$6:$L$47,10,FALSE))</f>
        <v/>
      </c>
      <c r="AH116" s="915" t="str">
        <f>IF(AH115="","",VLOOKUP(AH115,'シフト記号表（従来型・ユニット型共通）'!$C$6:$L$47,10,FALSE))</f>
        <v/>
      </c>
      <c r="AI116" s="915" t="str">
        <f>IF(AI115="","",VLOOKUP(AI115,'シフト記号表（従来型・ユニット型共通）'!$C$6:$L$47,10,FALSE))</f>
        <v/>
      </c>
      <c r="AJ116" s="916" t="str">
        <f>IF(AJ115="","",VLOOKUP(AJ115,'シフト記号表（従来型・ユニット型共通）'!$C$6:$L$47,10,FALSE))</f>
        <v/>
      </c>
      <c r="AK116" s="914" t="str">
        <f>IF(AK115="","",VLOOKUP(AK115,'シフト記号表（従来型・ユニット型共通）'!$C$6:$L$47,10,FALSE))</f>
        <v/>
      </c>
      <c r="AL116" s="915" t="str">
        <f>IF(AL115="","",VLOOKUP(AL115,'シフト記号表（従来型・ユニット型共通）'!$C$6:$L$47,10,FALSE))</f>
        <v/>
      </c>
      <c r="AM116" s="915" t="str">
        <f>IF(AM115="","",VLOOKUP(AM115,'シフト記号表（従来型・ユニット型共通）'!$C$6:$L$47,10,FALSE))</f>
        <v/>
      </c>
      <c r="AN116" s="915" t="str">
        <f>IF(AN115="","",VLOOKUP(AN115,'シフト記号表（従来型・ユニット型共通）'!$C$6:$L$47,10,FALSE))</f>
        <v/>
      </c>
      <c r="AO116" s="915" t="str">
        <f>IF(AO115="","",VLOOKUP(AO115,'シフト記号表（従来型・ユニット型共通）'!$C$6:$L$47,10,FALSE))</f>
        <v/>
      </c>
      <c r="AP116" s="915" t="str">
        <f>IF(AP115="","",VLOOKUP(AP115,'シフト記号表（従来型・ユニット型共通）'!$C$6:$L$47,10,FALSE))</f>
        <v/>
      </c>
      <c r="AQ116" s="916" t="str">
        <f>IF(AQ115="","",VLOOKUP(AQ115,'シフト記号表（従来型・ユニット型共通）'!$C$6:$L$47,10,FALSE))</f>
        <v/>
      </c>
      <c r="AR116" s="914" t="str">
        <f>IF(AR115="","",VLOOKUP(AR115,'シフト記号表（従来型・ユニット型共通）'!$C$6:$L$47,10,FALSE))</f>
        <v/>
      </c>
      <c r="AS116" s="915" t="str">
        <f>IF(AS115="","",VLOOKUP(AS115,'シフト記号表（従来型・ユニット型共通）'!$C$6:$L$47,10,FALSE))</f>
        <v/>
      </c>
      <c r="AT116" s="915" t="str">
        <f>IF(AT115="","",VLOOKUP(AT115,'シフト記号表（従来型・ユニット型共通）'!$C$6:$L$47,10,FALSE))</f>
        <v/>
      </c>
      <c r="AU116" s="915" t="str">
        <f>IF(AU115="","",VLOOKUP(AU115,'シフト記号表（従来型・ユニット型共通）'!$C$6:$L$47,10,FALSE))</f>
        <v/>
      </c>
      <c r="AV116" s="915" t="str">
        <f>IF(AV115="","",VLOOKUP(AV115,'シフト記号表（従来型・ユニット型共通）'!$C$6:$L$47,10,FALSE))</f>
        <v/>
      </c>
      <c r="AW116" s="915" t="str">
        <f>IF(AW115="","",VLOOKUP(AW115,'シフト記号表（従来型・ユニット型共通）'!$C$6:$L$47,10,FALSE))</f>
        <v/>
      </c>
      <c r="AX116" s="916" t="str">
        <f>IF(AX115="","",VLOOKUP(AX115,'シフト記号表（従来型・ユニット型共通）'!$C$6:$L$47,10,FALSE))</f>
        <v/>
      </c>
      <c r="AY116" s="914" t="str">
        <f>IF(AY115="","",VLOOKUP(AY115,'シフト記号表（従来型・ユニット型共通）'!$C$6:$L$47,10,FALSE))</f>
        <v/>
      </c>
      <c r="AZ116" s="915" t="str">
        <f>IF(AZ115="","",VLOOKUP(AZ115,'シフト記号表（従来型・ユニット型共通）'!$C$6:$L$47,10,FALSE))</f>
        <v/>
      </c>
      <c r="BA116" s="915" t="str">
        <f>IF(BA115="","",VLOOKUP(BA115,'シフト記号表（従来型・ユニット型共通）'!$C$6:$L$47,10,FALSE))</f>
        <v/>
      </c>
      <c r="BB116" s="2196">
        <f>IF($BE$3="４週",SUM(W116:AX116),IF($BE$3="暦月",SUM(W116:BA116),""))</f>
        <v>0</v>
      </c>
      <c r="BC116" s="2197"/>
      <c r="BD116" s="2198">
        <f>IF($BE$3="４週",BB116/4,IF($BE$3="暦月",(BB116/($BE$8/7)),""))</f>
        <v>0</v>
      </c>
      <c r="BE116" s="2197"/>
      <c r="BF116" s="2193"/>
      <c r="BG116" s="2194"/>
      <c r="BH116" s="2194"/>
      <c r="BI116" s="2194"/>
      <c r="BJ116" s="2195"/>
    </row>
    <row r="117" spans="2:62" ht="20.25" customHeight="1">
      <c r="B117" s="2111">
        <f>B115+1</f>
        <v>51</v>
      </c>
      <c r="C117" s="2118"/>
      <c r="D117" s="2119"/>
      <c r="E117" s="909"/>
      <c r="F117" s="910"/>
      <c r="G117" s="909"/>
      <c r="H117" s="910"/>
      <c r="I117" s="2122"/>
      <c r="J117" s="2123"/>
      <c r="K117" s="2171"/>
      <c r="L117" s="2172"/>
      <c r="M117" s="2172"/>
      <c r="N117" s="2119"/>
      <c r="O117" s="2141"/>
      <c r="P117" s="2142"/>
      <c r="Q117" s="2142"/>
      <c r="R117" s="2142"/>
      <c r="S117" s="2143"/>
      <c r="T117" s="929" t="s">
        <v>1540</v>
      </c>
      <c r="U117" s="930"/>
      <c r="V117" s="931"/>
      <c r="W117" s="922"/>
      <c r="X117" s="923"/>
      <c r="Y117" s="923"/>
      <c r="Z117" s="923"/>
      <c r="AA117" s="923"/>
      <c r="AB117" s="923"/>
      <c r="AC117" s="924"/>
      <c r="AD117" s="922"/>
      <c r="AE117" s="923"/>
      <c r="AF117" s="923"/>
      <c r="AG117" s="923"/>
      <c r="AH117" s="923"/>
      <c r="AI117" s="923"/>
      <c r="AJ117" s="924"/>
      <c r="AK117" s="922"/>
      <c r="AL117" s="923"/>
      <c r="AM117" s="923"/>
      <c r="AN117" s="923"/>
      <c r="AO117" s="923"/>
      <c r="AP117" s="923"/>
      <c r="AQ117" s="924"/>
      <c r="AR117" s="922"/>
      <c r="AS117" s="923"/>
      <c r="AT117" s="923"/>
      <c r="AU117" s="923"/>
      <c r="AV117" s="923"/>
      <c r="AW117" s="923"/>
      <c r="AX117" s="924"/>
      <c r="AY117" s="922"/>
      <c r="AZ117" s="923"/>
      <c r="BA117" s="925"/>
      <c r="BB117" s="2173"/>
      <c r="BC117" s="2174"/>
      <c r="BD117" s="2175"/>
      <c r="BE117" s="2176"/>
      <c r="BF117" s="2177"/>
      <c r="BG117" s="2178"/>
      <c r="BH117" s="2178"/>
      <c r="BI117" s="2178"/>
      <c r="BJ117" s="2179"/>
    </row>
    <row r="118" spans="2:62" ht="20.25" customHeight="1">
      <c r="B118" s="2112"/>
      <c r="C118" s="2199"/>
      <c r="D118" s="2200"/>
      <c r="E118" s="932"/>
      <c r="F118" s="933">
        <f>C117</f>
        <v>0</v>
      </c>
      <c r="G118" s="932"/>
      <c r="H118" s="933">
        <f>I117</f>
        <v>0</v>
      </c>
      <c r="I118" s="2201"/>
      <c r="J118" s="2202"/>
      <c r="K118" s="2203"/>
      <c r="L118" s="2204"/>
      <c r="M118" s="2204"/>
      <c r="N118" s="2200"/>
      <c r="O118" s="2141"/>
      <c r="P118" s="2142"/>
      <c r="Q118" s="2142"/>
      <c r="R118" s="2142"/>
      <c r="S118" s="2143"/>
      <c r="T118" s="926" t="s">
        <v>1543</v>
      </c>
      <c r="U118" s="927"/>
      <c r="V118" s="928"/>
      <c r="W118" s="914" t="str">
        <f>IF(W117="","",VLOOKUP(W117,'シフト記号表（従来型・ユニット型共通）'!$C$6:$L$47,10,FALSE))</f>
        <v/>
      </c>
      <c r="X118" s="915" t="str">
        <f>IF(X117="","",VLOOKUP(X117,'シフト記号表（従来型・ユニット型共通）'!$C$6:$L$47,10,FALSE))</f>
        <v/>
      </c>
      <c r="Y118" s="915" t="str">
        <f>IF(Y117="","",VLOOKUP(Y117,'シフト記号表（従来型・ユニット型共通）'!$C$6:$L$47,10,FALSE))</f>
        <v/>
      </c>
      <c r="Z118" s="915" t="str">
        <f>IF(Z117="","",VLOOKUP(Z117,'シフト記号表（従来型・ユニット型共通）'!$C$6:$L$47,10,FALSE))</f>
        <v/>
      </c>
      <c r="AA118" s="915" t="str">
        <f>IF(AA117="","",VLOOKUP(AA117,'シフト記号表（従来型・ユニット型共通）'!$C$6:$L$47,10,FALSE))</f>
        <v/>
      </c>
      <c r="AB118" s="915" t="str">
        <f>IF(AB117="","",VLOOKUP(AB117,'シフト記号表（従来型・ユニット型共通）'!$C$6:$L$47,10,FALSE))</f>
        <v/>
      </c>
      <c r="AC118" s="916" t="str">
        <f>IF(AC117="","",VLOOKUP(AC117,'シフト記号表（従来型・ユニット型共通）'!$C$6:$L$47,10,FALSE))</f>
        <v/>
      </c>
      <c r="AD118" s="914" t="str">
        <f>IF(AD117="","",VLOOKUP(AD117,'シフト記号表（従来型・ユニット型共通）'!$C$6:$L$47,10,FALSE))</f>
        <v/>
      </c>
      <c r="AE118" s="915" t="str">
        <f>IF(AE117="","",VLOOKUP(AE117,'シフト記号表（従来型・ユニット型共通）'!$C$6:$L$47,10,FALSE))</f>
        <v/>
      </c>
      <c r="AF118" s="915" t="str">
        <f>IF(AF117="","",VLOOKUP(AF117,'シフト記号表（従来型・ユニット型共通）'!$C$6:$L$47,10,FALSE))</f>
        <v/>
      </c>
      <c r="AG118" s="915" t="str">
        <f>IF(AG117="","",VLOOKUP(AG117,'シフト記号表（従来型・ユニット型共通）'!$C$6:$L$47,10,FALSE))</f>
        <v/>
      </c>
      <c r="AH118" s="915" t="str">
        <f>IF(AH117="","",VLOOKUP(AH117,'シフト記号表（従来型・ユニット型共通）'!$C$6:$L$47,10,FALSE))</f>
        <v/>
      </c>
      <c r="AI118" s="915" t="str">
        <f>IF(AI117="","",VLOOKUP(AI117,'シフト記号表（従来型・ユニット型共通）'!$C$6:$L$47,10,FALSE))</f>
        <v/>
      </c>
      <c r="AJ118" s="916" t="str">
        <f>IF(AJ117="","",VLOOKUP(AJ117,'シフト記号表（従来型・ユニット型共通）'!$C$6:$L$47,10,FALSE))</f>
        <v/>
      </c>
      <c r="AK118" s="914" t="str">
        <f>IF(AK117="","",VLOOKUP(AK117,'シフト記号表（従来型・ユニット型共通）'!$C$6:$L$47,10,FALSE))</f>
        <v/>
      </c>
      <c r="AL118" s="915" t="str">
        <f>IF(AL117="","",VLOOKUP(AL117,'シフト記号表（従来型・ユニット型共通）'!$C$6:$L$47,10,FALSE))</f>
        <v/>
      </c>
      <c r="AM118" s="915" t="str">
        <f>IF(AM117="","",VLOOKUP(AM117,'シフト記号表（従来型・ユニット型共通）'!$C$6:$L$47,10,FALSE))</f>
        <v/>
      </c>
      <c r="AN118" s="915" t="str">
        <f>IF(AN117="","",VLOOKUP(AN117,'シフト記号表（従来型・ユニット型共通）'!$C$6:$L$47,10,FALSE))</f>
        <v/>
      </c>
      <c r="AO118" s="915" t="str">
        <f>IF(AO117="","",VLOOKUP(AO117,'シフト記号表（従来型・ユニット型共通）'!$C$6:$L$47,10,FALSE))</f>
        <v/>
      </c>
      <c r="AP118" s="915" t="str">
        <f>IF(AP117="","",VLOOKUP(AP117,'シフト記号表（従来型・ユニット型共通）'!$C$6:$L$47,10,FALSE))</f>
        <v/>
      </c>
      <c r="AQ118" s="916" t="str">
        <f>IF(AQ117="","",VLOOKUP(AQ117,'シフト記号表（従来型・ユニット型共通）'!$C$6:$L$47,10,FALSE))</f>
        <v/>
      </c>
      <c r="AR118" s="914" t="str">
        <f>IF(AR117="","",VLOOKUP(AR117,'シフト記号表（従来型・ユニット型共通）'!$C$6:$L$47,10,FALSE))</f>
        <v/>
      </c>
      <c r="AS118" s="915" t="str">
        <f>IF(AS117="","",VLOOKUP(AS117,'シフト記号表（従来型・ユニット型共通）'!$C$6:$L$47,10,FALSE))</f>
        <v/>
      </c>
      <c r="AT118" s="915" t="str">
        <f>IF(AT117="","",VLOOKUP(AT117,'シフト記号表（従来型・ユニット型共通）'!$C$6:$L$47,10,FALSE))</f>
        <v/>
      </c>
      <c r="AU118" s="915" t="str">
        <f>IF(AU117="","",VLOOKUP(AU117,'シフト記号表（従来型・ユニット型共通）'!$C$6:$L$47,10,FALSE))</f>
        <v/>
      </c>
      <c r="AV118" s="915" t="str">
        <f>IF(AV117="","",VLOOKUP(AV117,'シフト記号表（従来型・ユニット型共通）'!$C$6:$L$47,10,FALSE))</f>
        <v/>
      </c>
      <c r="AW118" s="915" t="str">
        <f>IF(AW117="","",VLOOKUP(AW117,'シフト記号表（従来型・ユニット型共通）'!$C$6:$L$47,10,FALSE))</f>
        <v/>
      </c>
      <c r="AX118" s="916" t="str">
        <f>IF(AX117="","",VLOOKUP(AX117,'シフト記号表（従来型・ユニット型共通）'!$C$6:$L$47,10,FALSE))</f>
        <v/>
      </c>
      <c r="AY118" s="914" t="str">
        <f>IF(AY117="","",VLOOKUP(AY117,'シフト記号表（従来型・ユニット型共通）'!$C$6:$L$47,10,FALSE))</f>
        <v/>
      </c>
      <c r="AZ118" s="915" t="str">
        <f>IF(AZ117="","",VLOOKUP(AZ117,'シフト記号表（従来型・ユニット型共通）'!$C$6:$L$47,10,FALSE))</f>
        <v/>
      </c>
      <c r="BA118" s="915" t="str">
        <f>IF(BA117="","",VLOOKUP(BA117,'シフト記号表（従来型・ユニット型共通）'!$C$6:$L$47,10,FALSE))</f>
        <v/>
      </c>
      <c r="BB118" s="2196">
        <f>IF($BE$3="４週",SUM(W118:AX118),IF($BE$3="暦月",SUM(W118:BA118),""))</f>
        <v>0</v>
      </c>
      <c r="BC118" s="2197"/>
      <c r="BD118" s="2198">
        <f>IF($BE$3="４週",BB118/4,IF($BE$3="暦月",(BB118/($BE$8/7)),""))</f>
        <v>0</v>
      </c>
      <c r="BE118" s="2197"/>
      <c r="BF118" s="2193"/>
      <c r="BG118" s="2194"/>
      <c r="BH118" s="2194"/>
      <c r="BI118" s="2194"/>
      <c r="BJ118" s="2195"/>
    </row>
    <row r="119" spans="2:62" ht="20.25" customHeight="1">
      <c r="B119" s="2111">
        <f>B117+1</f>
        <v>52</v>
      </c>
      <c r="C119" s="2118"/>
      <c r="D119" s="2119"/>
      <c r="E119" s="909"/>
      <c r="F119" s="910"/>
      <c r="G119" s="909"/>
      <c r="H119" s="910"/>
      <c r="I119" s="2122"/>
      <c r="J119" s="2123"/>
      <c r="K119" s="2171"/>
      <c r="L119" s="2172"/>
      <c r="M119" s="2172"/>
      <c r="N119" s="2119"/>
      <c r="O119" s="2141"/>
      <c r="P119" s="2142"/>
      <c r="Q119" s="2142"/>
      <c r="R119" s="2142"/>
      <c r="S119" s="2143"/>
      <c r="T119" s="929" t="s">
        <v>1540</v>
      </c>
      <c r="U119" s="930"/>
      <c r="V119" s="931"/>
      <c r="W119" s="922"/>
      <c r="X119" s="923"/>
      <c r="Y119" s="923"/>
      <c r="Z119" s="923"/>
      <c r="AA119" s="923"/>
      <c r="AB119" s="923"/>
      <c r="AC119" s="924"/>
      <c r="AD119" s="922"/>
      <c r="AE119" s="923"/>
      <c r="AF119" s="923"/>
      <c r="AG119" s="923"/>
      <c r="AH119" s="923"/>
      <c r="AI119" s="923"/>
      <c r="AJ119" s="924"/>
      <c r="AK119" s="922"/>
      <c r="AL119" s="923"/>
      <c r="AM119" s="923"/>
      <c r="AN119" s="923"/>
      <c r="AO119" s="923"/>
      <c r="AP119" s="923"/>
      <c r="AQ119" s="924"/>
      <c r="AR119" s="922"/>
      <c r="AS119" s="923"/>
      <c r="AT119" s="923"/>
      <c r="AU119" s="923"/>
      <c r="AV119" s="923"/>
      <c r="AW119" s="923"/>
      <c r="AX119" s="924"/>
      <c r="AY119" s="922"/>
      <c r="AZ119" s="923"/>
      <c r="BA119" s="925"/>
      <c r="BB119" s="2173"/>
      <c r="BC119" s="2174"/>
      <c r="BD119" s="2175"/>
      <c r="BE119" s="2176"/>
      <c r="BF119" s="2177"/>
      <c r="BG119" s="2178"/>
      <c r="BH119" s="2178"/>
      <c r="BI119" s="2178"/>
      <c r="BJ119" s="2179"/>
    </row>
    <row r="120" spans="2:62" ht="20.25" customHeight="1">
      <c r="B120" s="2112"/>
      <c r="C120" s="2199"/>
      <c r="D120" s="2200"/>
      <c r="E120" s="932"/>
      <c r="F120" s="933">
        <f>C119</f>
        <v>0</v>
      </c>
      <c r="G120" s="932"/>
      <c r="H120" s="933">
        <f>I119</f>
        <v>0</v>
      </c>
      <c r="I120" s="2201"/>
      <c r="J120" s="2202"/>
      <c r="K120" s="2203"/>
      <c r="L120" s="2204"/>
      <c r="M120" s="2204"/>
      <c r="N120" s="2200"/>
      <c r="O120" s="2141"/>
      <c r="P120" s="2142"/>
      <c r="Q120" s="2142"/>
      <c r="R120" s="2142"/>
      <c r="S120" s="2143"/>
      <c r="T120" s="926" t="s">
        <v>1543</v>
      </c>
      <c r="U120" s="927"/>
      <c r="V120" s="928"/>
      <c r="W120" s="914" t="str">
        <f>IF(W119="","",VLOOKUP(W119,'シフト記号表（従来型・ユニット型共通）'!$C$6:$L$47,10,FALSE))</f>
        <v/>
      </c>
      <c r="X120" s="915" t="str">
        <f>IF(X119="","",VLOOKUP(X119,'シフト記号表（従来型・ユニット型共通）'!$C$6:$L$47,10,FALSE))</f>
        <v/>
      </c>
      <c r="Y120" s="915" t="str">
        <f>IF(Y119="","",VLOOKUP(Y119,'シフト記号表（従来型・ユニット型共通）'!$C$6:$L$47,10,FALSE))</f>
        <v/>
      </c>
      <c r="Z120" s="915" t="str">
        <f>IF(Z119="","",VLOOKUP(Z119,'シフト記号表（従来型・ユニット型共通）'!$C$6:$L$47,10,FALSE))</f>
        <v/>
      </c>
      <c r="AA120" s="915" t="str">
        <f>IF(AA119="","",VLOOKUP(AA119,'シフト記号表（従来型・ユニット型共通）'!$C$6:$L$47,10,FALSE))</f>
        <v/>
      </c>
      <c r="AB120" s="915" t="str">
        <f>IF(AB119="","",VLOOKUP(AB119,'シフト記号表（従来型・ユニット型共通）'!$C$6:$L$47,10,FALSE))</f>
        <v/>
      </c>
      <c r="AC120" s="916" t="str">
        <f>IF(AC119="","",VLOOKUP(AC119,'シフト記号表（従来型・ユニット型共通）'!$C$6:$L$47,10,FALSE))</f>
        <v/>
      </c>
      <c r="AD120" s="914" t="str">
        <f>IF(AD119="","",VLOOKUP(AD119,'シフト記号表（従来型・ユニット型共通）'!$C$6:$L$47,10,FALSE))</f>
        <v/>
      </c>
      <c r="AE120" s="915" t="str">
        <f>IF(AE119="","",VLOOKUP(AE119,'シフト記号表（従来型・ユニット型共通）'!$C$6:$L$47,10,FALSE))</f>
        <v/>
      </c>
      <c r="AF120" s="915" t="str">
        <f>IF(AF119="","",VLOOKUP(AF119,'シフト記号表（従来型・ユニット型共通）'!$C$6:$L$47,10,FALSE))</f>
        <v/>
      </c>
      <c r="AG120" s="915" t="str">
        <f>IF(AG119="","",VLOOKUP(AG119,'シフト記号表（従来型・ユニット型共通）'!$C$6:$L$47,10,FALSE))</f>
        <v/>
      </c>
      <c r="AH120" s="915" t="str">
        <f>IF(AH119="","",VLOOKUP(AH119,'シフト記号表（従来型・ユニット型共通）'!$C$6:$L$47,10,FALSE))</f>
        <v/>
      </c>
      <c r="AI120" s="915" t="str">
        <f>IF(AI119="","",VLOOKUP(AI119,'シフト記号表（従来型・ユニット型共通）'!$C$6:$L$47,10,FALSE))</f>
        <v/>
      </c>
      <c r="AJ120" s="916" t="str">
        <f>IF(AJ119="","",VLOOKUP(AJ119,'シフト記号表（従来型・ユニット型共通）'!$C$6:$L$47,10,FALSE))</f>
        <v/>
      </c>
      <c r="AK120" s="914" t="str">
        <f>IF(AK119="","",VLOOKUP(AK119,'シフト記号表（従来型・ユニット型共通）'!$C$6:$L$47,10,FALSE))</f>
        <v/>
      </c>
      <c r="AL120" s="915" t="str">
        <f>IF(AL119="","",VLOOKUP(AL119,'シフト記号表（従来型・ユニット型共通）'!$C$6:$L$47,10,FALSE))</f>
        <v/>
      </c>
      <c r="AM120" s="915" t="str">
        <f>IF(AM119="","",VLOOKUP(AM119,'シフト記号表（従来型・ユニット型共通）'!$C$6:$L$47,10,FALSE))</f>
        <v/>
      </c>
      <c r="AN120" s="915" t="str">
        <f>IF(AN119="","",VLOOKUP(AN119,'シフト記号表（従来型・ユニット型共通）'!$C$6:$L$47,10,FALSE))</f>
        <v/>
      </c>
      <c r="AO120" s="915" t="str">
        <f>IF(AO119="","",VLOOKUP(AO119,'シフト記号表（従来型・ユニット型共通）'!$C$6:$L$47,10,FALSE))</f>
        <v/>
      </c>
      <c r="AP120" s="915" t="str">
        <f>IF(AP119="","",VLOOKUP(AP119,'シフト記号表（従来型・ユニット型共通）'!$C$6:$L$47,10,FALSE))</f>
        <v/>
      </c>
      <c r="AQ120" s="916" t="str">
        <f>IF(AQ119="","",VLOOKUP(AQ119,'シフト記号表（従来型・ユニット型共通）'!$C$6:$L$47,10,FALSE))</f>
        <v/>
      </c>
      <c r="AR120" s="914" t="str">
        <f>IF(AR119="","",VLOOKUP(AR119,'シフト記号表（従来型・ユニット型共通）'!$C$6:$L$47,10,FALSE))</f>
        <v/>
      </c>
      <c r="AS120" s="915" t="str">
        <f>IF(AS119="","",VLOOKUP(AS119,'シフト記号表（従来型・ユニット型共通）'!$C$6:$L$47,10,FALSE))</f>
        <v/>
      </c>
      <c r="AT120" s="915" t="str">
        <f>IF(AT119="","",VLOOKUP(AT119,'シフト記号表（従来型・ユニット型共通）'!$C$6:$L$47,10,FALSE))</f>
        <v/>
      </c>
      <c r="AU120" s="915" t="str">
        <f>IF(AU119="","",VLOOKUP(AU119,'シフト記号表（従来型・ユニット型共通）'!$C$6:$L$47,10,FALSE))</f>
        <v/>
      </c>
      <c r="AV120" s="915" t="str">
        <f>IF(AV119="","",VLOOKUP(AV119,'シフト記号表（従来型・ユニット型共通）'!$C$6:$L$47,10,FALSE))</f>
        <v/>
      </c>
      <c r="AW120" s="915" t="str">
        <f>IF(AW119="","",VLOOKUP(AW119,'シフト記号表（従来型・ユニット型共通）'!$C$6:$L$47,10,FALSE))</f>
        <v/>
      </c>
      <c r="AX120" s="916" t="str">
        <f>IF(AX119="","",VLOOKUP(AX119,'シフト記号表（従来型・ユニット型共通）'!$C$6:$L$47,10,FALSE))</f>
        <v/>
      </c>
      <c r="AY120" s="914" t="str">
        <f>IF(AY119="","",VLOOKUP(AY119,'シフト記号表（従来型・ユニット型共通）'!$C$6:$L$47,10,FALSE))</f>
        <v/>
      </c>
      <c r="AZ120" s="915" t="str">
        <f>IF(AZ119="","",VLOOKUP(AZ119,'シフト記号表（従来型・ユニット型共通）'!$C$6:$L$47,10,FALSE))</f>
        <v/>
      </c>
      <c r="BA120" s="915" t="str">
        <f>IF(BA119="","",VLOOKUP(BA119,'シフト記号表（従来型・ユニット型共通）'!$C$6:$L$47,10,FALSE))</f>
        <v/>
      </c>
      <c r="BB120" s="2196">
        <f>IF($BE$3="４週",SUM(W120:AX120),IF($BE$3="暦月",SUM(W120:BA120),""))</f>
        <v>0</v>
      </c>
      <c r="BC120" s="2197"/>
      <c r="BD120" s="2198">
        <f>IF($BE$3="４週",BB120/4,IF($BE$3="暦月",(BB120/($BE$8/7)),""))</f>
        <v>0</v>
      </c>
      <c r="BE120" s="2197"/>
      <c r="BF120" s="2193"/>
      <c r="BG120" s="2194"/>
      <c r="BH120" s="2194"/>
      <c r="BI120" s="2194"/>
      <c r="BJ120" s="2195"/>
    </row>
    <row r="121" spans="2:62" ht="20.25" customHeight="1">
      <c r="B121" s="2111">
        <f>B119+1</f>
        <v>53</v>
      </c>
      <c r="C121" s="2118"/>
      <c r="D121" s="2119"/>
      <c r="E121" s="909"/>
      <c r="F121" s="910"/>
      <c r="G121" s="909"/>
      <c r="H121" s="910"/>
      <c r="I121" s="2122"/>
      <c r="J121" s="2123"/>
      <c r="K121" s="2171"/>
      <c r="L121" s="2172"/>
      <c r="M121" s="2172"/>
      <c r="N121" s="2119"/>
      <c r="O121" s="2141"/>
      <c r="P121" s="2142"/>
      <c r="Q121" s="2142"/>
      <c r="R121" s="2142"/>
      <c r="S121" s="2143"/>
      <c r="T121" s="929" t="s">
        <v>1540</v>
      </c>
      <c r="U121" s="930"/>
      <c r="V121" s="931"/>
      <c r="W121" s="922"/>
      <c r="X121" s="923"/>
      <c r="Y121" s="923"/>
      <c r="Z121" s="923"/>
      <c r="AA121" s="923"/>
      <c r="AB121" s="923"/>
      <c r="AC121" s="924"/>
      <c r="AD121" s="922"/>
      <c r="AE121" s="923"/>
      <c r="AF121" s="923"/>
      <c r="AG121" s="923"/>
      <c r="AH121" s="923"/>
      <c r="AI121" s="923"/>
      <c r="AJ121" s="924"/>
      <c r="AK121" s="922"/>
      <c r="AL121" s="923"/>
      <c r="AM121" s="923"/>
      <c r="AN121" s="923"/>
      <c r="AO121" s="923"/>
      <c r="AP121" s="923"/>
      <c r="AQ121" s="924"/>
      <c r="AR121" s="922"/>
      <c r="AS121" s="923"/>
      <c r="AT121" s="923"/>
      <c r="AU121" s="923"/>
      <c r="AV121" s="923"/>
      <c r="AW121" s="923"/>
      <c r="AX121" s="924"/>
      <c r="AY121" s="922"/>
      <c r="AZ121" s="923"/>
      <c r="BA121" s="925"/>
      <c r="BB121" s="2173"/>
      <c r="BC121" s="2174"/>
      <c r="BD121" s="2175"/>
      <c r="BE121" s="2176"/>
      <c r="BF121" s="2177"/>
      <c r="BG121" s="2178"/>
      <c r="BH121" s="2178"/>
      <c r="BI121" s="2178"/>
      <c r="BJ121" s="2179"/>
    </row>
    <row r="122" spans="2:62" ht="20.25" customHeight="1">
      <c r="B122" s="2112"/>
      <c r="C122" s="2199"/>
      <c r="D122" s="2200"/>
      <c r="E122" s="932"/>
      <c r="F122" s="933">
        <f>C121</f>
        <v>0</v>
      </c>
      <c r="G122" s="932"/>
      <c r="H122" s="933">
        <f>I121</f>
        <v>0</v>
      </c>
      <c r="I122" s="2201"/>
      <c r="J122" s="2202"/>
      <c r="K122" s="2203"/>
      <c r="L122" s="2204"/>
      <c r="M122" s="2204"/>
      <c r="N122" s="2200"/>
      <c r="O122" s="2141"/>
      <c r="P122" s="2142"/>
      <c r="Q122" s="2142"/>
      <c r="R122" s="2142"/>
      <c r="S122" s="2143"/>
      <c r="T122" s="926" t="s">
        <v>1543</v>
      </c>
      <c r="U122" s="927"/>
      <c r="V122" s="928"/>
      <c r="W122" s="914" t="str">
        <f>IF(W121="","",VLOOKUP(W121,'シフト記号表（従来型・ユニット型共通）'!$C$6:$L$47,10,FALSE))</f>
        <v/>
      </c>
      <c r="X122" s="915" t="str">
        <f>IF(X121="","",VLOOKUP(X121,'シフト記号表（従来型・ユニット型共通）'!$C$6:$L$47,10,FALSE))</f>
        <v/>
      </c>
      <c r="Y122" s="915" t="str">
        <f>IF(Y121="","",VLOOKUP(Y121,'シフト記号表（従来型・ユニット型共通）'!$C$6:$L$47,10,FALSE))</f>
        <v/>
      </c>
      <c r="Z122" s="915" t="str">
        <f>IF(Z121="","",VLOOKUP(Z121,'シフト記号表（従来型・ユニット型共通）'!$C$6:$L$47,10,FALSE))</f>
        <v/>
      </c>
      <c r="AA122" s="915" t="str">
        <f>IF(AA121="","",VLOOKUP(AA121,'シフト記号表（従来型・ユニット型共通）'!$C$6:$L$47,10,FALSE))</f>
        <v/>
      </c>
      <c r="AB122" s="915" t="str">
        <f>IF(AB121="","",VLOOKUP(AB121,'シフト記号表（従来型・ユニット型共通）'!$C$6:$L$47,10,FALSE))</f>
        <v/>
      </c>
      <c r="AC122" s="916" t="str">
        <f>IF(AC121="","",VLOOKUP(AC121,'シフト記号表（従来型・ユニット型共通）'!$C$6:$L$47,10,FALSE))</f>
        <v/>
      </c>
      <c r="AD122" s="914" t="str">
        <f>IF(AD121="","",VLOOKUP(AD121,'シフト記号表（従来型・ユニット型共通）'!$C$6:$L$47,10,FALSE))</f>
        <v/>
      </c>
      <c r="AE122" s="915" t="str">
        <f>IF(AE121="","",VLOOKUP(AE121,'シフト記号表（従来型・ユニット型共通）'!$C$6:$L$47,10,FALSE))</f>
        <v/>
      </c>
      <c r="AF122" s="915" t="str">
        <f>IF(AF121="","",VLOOKUP(AF121,'シフト記号表（従来型・ユニット型共通）'!$C$6:$L$47,10,FALSE))</f>
        <v/>
      </c>
      <c r="AG122" s="915" t="str">
        <f>IF(AG121="","",VLOOKUP(AG121,'シフト記号表（従来型・ユニット型共通）'!$C$6:$L$47,10,FALSE))</f>
        <v/>
      </c>
      <c r="AH122" s="915" t="str">
        <f>IF(AH121="","",VLOOKUP(AH121,'シフト記号表（従来型・ユニット型共通）'!$C$6:$L$47,10,FALSE))</f>
        <v/>
      </c>
      <c r="AI122" s="915" t="str">
        <f>IF(AI121="","",VLOOKUP(AI121,'シフト記号表（従来型・ユニット型共通）'!$C$6:$L$47,10,FALSE))</f>
        <v/>
      </c>
      <c r="AJ122" s="916" t="str">
        <f>IF(AJ121="","",VLOOKUP(AJ121,'シフト記号表（従来型・ユニット型共通）'!$C$6:$L$47,10,FALSE))</f>
        <v/>
      </c>
      <c r="AK122" s="914" t="str">
        <f>IF(AK121="","",VLOOKUP(AK121,'シフト記号表（従来型・ユニット型共通）'!$C$6:$L$47,10,FALSE))</f>
        <v/>
      </c>
      <c r="AL122" s="915" t="str">
        <f>IF(AL121="","",VLOOKUP(AL121,'シフト記号表（従来型・ユニット型共通）'!$C$6:$L$47,10,FALSE))</f>
        <v/>
      </c>
      <c r="AM122" s="915" t="str">
        <f>IF(AM121="","",VLOOKUP(AM121,'シフト記号表（従来型・ユニット型共通）'!$C$6:$L$47,10,FALSE))</f>
        <v/>
      </c>
      <c r="AN122" s="915" t="str">
        <f>IF(AN121="","",VLOOKUP(AN121,'シフト記号表（従来型・ユニット型共通）'!$C$6:$L$47,10,FALSE))</f>
        <v/>
      </c>
      <c r="AO122" s="915" t="str">
        <f>IF(AO121="","",VLOOKUP(AO121,'シフト記号表（従来型・ユニット型共通）'!$C$6:$L$47,10,FALSE))</f>
        <v/>
      </c>
      <c r="AP122" s="915" t="str">
        <f>IF(AP121="","",VLOOKUP(AP121,'シフト記号表（従来型・ユニット型共通）'!$C$6:$L$47,10,FALSE))</f>
        <v/>
      </c>
      <c r="AQ122" s="916" t="str">
        <f>IF(AQ121="","",VLOOKUP(AQ121,'シフト記号表（従来型・ユニット型共通）'!$C$6:$L$47,10,FALSE))</f>
        <v/>
      </c>
      <c r="AR122" s="914" t="str">
        <f>IF(AR121="","",VLOOKUP(AR121,'シフト記号表（従来型・ユニット型共通）'!$C$6:$L$47,10,FALSE))</f>
        <v/>
      </c>
      <c r="AS122" s="915" t="str">
        <f>IF(AS121="","",VLOOKUP(AS121,'シフト記号表（従来型・ユニット型共通）'!$C$6:$L$47,10,FALSE))</f>
        <v/>
      </c>
      <c r="AT122" s="915" t="str">
        <f>IF(AT121="","",VLOOKUP(AT121,'シフト記号表（従来型・ユニット型共通）'!$C$6:$L$47,10,FALSE))</f>
        <v/>
      </c>
      <c r="AU122" s="915" t="str">
        <f>IF(AU121="","",VLOOKUP(AU121,'シフト記号表（従来型・ユニット型共通）'!$C$6:$L$47,10,FALSE))</f>
        <v/>
      </c>
      <c r="AV122" s="915" t="str">
        <f>IF(AV121="","",VLOOKUP(AV121,'シフト記号表（従来型・ユニット型共通）'!$C$6:$L$47,10,FALSE))</f>
        <v/>
      </c>
      <c r="AW122" s="915" t="str">
        <f>IF(AW121="","",VLOOKUP(AW121,'シフト記号表（従来型・ユニット型共通）'!$C$6:$L$47,10,FALSE))</f>
        <v/>
      </c>
      <c r="AX122" s="916" t="str">
        <f>IF(AX121="","",VLOOKUP(AX121,'シフト記号表（従来型・ユニット型共通）'!$C$6:$L$47,10,FALSE))</f>
        <v/>
      </c>
      <c r="AY122" s="914" t="str">
        <f>IF(AY121="","",VLOOKUP(AY121,'シフト記号表（従来型・ユニット型共通）'!$C$6:$L$47,10,FALSE))</f>
        <v/>
      </c>
      <c r="AZ122" s="915" t="str">
        <f>IF(AZ121="","",VLOOKUP(AZ121,'シフト記号表（従来型・ユニット型共通）'!$C$6:$L$47,10,FALSE))</f>
        <v/>
      </c>
      <c r="BA122" s="915" t="str">
        <f>IF(BA121="","",VLOOKUP(BA121,'シフト記号表（従来型・ユニット型共通）'!$C$6:$L$47,10,FALSE))</f>
        <v/>
      </c>
      <c r="BB122" s="2196">
        <f>IF($BE$3="４週",SUM(W122:AX122),IF($BE$3="暦月",SUM(W122:BA122),""))</f>
        <v>0</v>
      </c>
      <c r="BC122" s="2197"/>
      <c r="BD122" s="2198">
        <f>IF($BE$3="４週",BB122/4,IF($BE$3="暦月",(BB122/($BE$8/7)),""))</f>
        <v>0</v>
      </c>
      <c r="BE122" s="2197"/>
      <c r="BF122" s="2193"/>
      <c r="BG122" s="2194"/>
      <c r="BH122" s="2194"/>
      <c r="BI122" s="2194"/>
      <c r="BJ122" s="2195"/>
    </row>
    <row r="123" spans="2:62" ht="20.25" customHeight="1">
      <c r="B123" s="2111">
        <f>B121+1</f>
        <v>54</v>
      </c>
      <c r="C123" s="2118"/>
      <c r="D123" s="2119"/>
      <c r="E123" s="909"/>
      <c r="F123" s="910"/>
      <c r="G123" s="909"/>
      <c r="H123" s="910"/>
      <c r="I123" s="2122"/>
      <c r="J123" s="2123"/>
      <c r="K123" s="2171"/>
      <c r="L123" s="2172"/>
      <c r="M123" s="2172"/>
      <c r="N123" s="2119"/>
      <c r="O123" s="2141"/>
      <c r="P123" s="2142"/>
      <c r="Q123" s="2142"/>
      <c r="R123" s="2142"/>
      <c r="S123" s="2143"/>
      <c r="T123" s="929" t="s">
        <v>1540</v>
      </c>
      <c r="U123" s="930"/>
      <c r="V123" s="931"/>
      <c r="W123" s="922"/>
      <c r="X123" s="923"/>
      <c r="Y123" s="923"/>
      <c r="Z123" s="923"/>
      <c r="AA123" s="923"/>
      <c r="AB123" s="923"/>
      <c r="AC123" s="924"/>
      <c r="AD123" s="922"/>
      <c r="AE123" s="923"/>
      <c r="AF123" s="923"/>
      <c r="AG123" s="923"/>
      <c r="AH123" s="923"/>
      <c r="AI123" s="923"/>
      <c r="AJ123" s="924"/>
      <c r="AK123" s="922"/>
      <c r="AL123" s="923"/>
      <c r="AM123" s="923"/>
      <c r="AN123" s="923"/>
      <c r="AO123" s="923"/>
      <c r="AP123" s="923"/>
      <c r="AQ123" s="924"/>
      <c r="AR123" s="922"/>
      <c r="AS123" s="923"/>
      <c r="AT123" s="923"/>
      <c r="AU123" s="923"/>
      <c r="AV123" s="923"/>
      <c r="AW123" s="923"/>
      <c r="AX123" s="924"/>
      <c r="AY123" s="922"/>
      <c r="AZ123" s="923"/>
      <c r="BA123" s="925"/>
      <c r="BB123" s="2173"/>
      <c r="BC123" s="2174"/>
      <c r="BD123" s="2175"/>
      <c r="BE123" s="2176"/>
      <c r="BF123" s="2177"/>
      <c r="BG123" s="2178"/>
      <c r="BH123" s="2178"/>
      <c r="BI123" s="2178"/>
      <c r="BJ123" s="2179"/>
    </row>
    <row r="124" spans="2:62" ht="20.25" customHeight="1">
      <c r="B124" s="2112"/>
      <c r="C124" s="2199"/>
      <c r="D124" s="2200"/>
      <c r="E124" s="932"/>
      <c r="F124" s="933">
        <f>C123</f>
        <v>0</v>
      </c>
      <c r="G124" s="932"/>
      <c r="H124" s="933">
        <f>I123</f>
        <v>0</v>
      </c>
      <c r="I124" s="2201"/>
      <c r="J124" s="2202"/>
      <c r="K124" s="2203"/>
      <c r="L124" s="2204"/>
      <c r="M124" s="2204"/>
      <c r="N124" s="2200"/>
      <c r="O124" s="2141"/>
      <c r="P124" s="2142"/>
      <c r="Q124" s="2142"/>
      <c r="R124" s="2142"/>
      <c r="S124" s="2143"/>
      <c r="T124" s="926" t="s">
        <v>1543</v>
      </c>
      <c r="U124" s="927"/>
      <c r="V124" s="928"/>
      <c r="W124" s="914" t="str">
        <f>IF(W123="","",VLOOKUP(W123,'シフト記号表（従来型・ユニット型共通）'!$C$6:$L$47,10,FALSE))</f>
        <v/>
      </c>
      <c r="X124" s="915" t="str">
        <f>IF(X123="","",VLOOKUP(X123,'シフト記号表（従来型・ユニット型共通）'!$C$6:$L$47,10,FALSE))</f>
        <v/>
      </c>
      <c r="Y124" s="915" t="str">
        <f>IF(Y123="","",VLOOKUP(Y123,'シフト記号表（従来型・ユニット型共通）'!$C$6:$L$47,10,FALSE))</f>
        <v/>
      </c>
      <c r="Z124" s="915" t="str">
        <f>IF(Z123="","",VLOOKUP(Z123,'シフト記号表（従来型・ユニット型共通）'!$C$6:$L$47,10,FALSE))</f>
        <v/>
      </c>
      <c r="AA124" s="915" t="str">
        <f>IF(AA123="","",VLOOKUP(AA123,'シフト記号表（従来型・ユニット型共通）'!$C$6:$L$47,10,FALSE))</f>
        <v/>
      </c>
      <c r="AB124" s="915" t="str">
        <f>IF(AB123="","",VLOOKUP(AB123,'シフト記号表（従来型・ユニット型共通）'!$C$6:$L$47,10,FALSE))</f>
        <v/>
      </c>
      <c r="AC124" s="916" t="str">
        <f>IF(AC123="","",VLOOKUP(AC123,'シフト記号表（従来型・ユニット型共通）'!$C$6:$L$47,10,FALSE))</f>
        <v/>
      </c>
      <c r="AD124" s="914" t="str">
        <f>IF(AD123="","",VLOOKUP(AD123,'シフト記号表（従来型・ユニット型共通）'!$C$6:$L$47,10,FALSE))</f>
        <v/>
      </c>
      <c r="AE124" s="915" t="str">
        <f>IF(AE123="","",VLOOKUP(AE123,'シフト記号表（従来型・ユニット型共通）'!$C$6:$L$47,10,FALSE))</f>
        <v/>
      </c>
      <c r="AF124" s="915" t="str">
        <f>IF(AF123="","",VLOOKUP(AF123,'シフト記号表（従来型・ユニット型共通）'!$C$6:$L$47,10,FALSE))</f>
        <v/>
      </c>
      <c r="AG124" s="915" t="str">
        <f>IF(AG123="","",VLOOKUP(AG123,'シフト記号表（従来型・ユニット型共通）'!$C$6:$L$47,10,FALSE))</f>
        <v/>
      </c>
      <c r="AH124" s="915" t="str">
        <f>IF(AH123="","",VLOOKUP(AH123,'シフト記号表（従来型・ユニット型共通）'!$C$6:$L$47,10,FALSE))</f>
        <v/>
      </c>
      <c r="AI124" s="915" t="str">
        <f>IF(AI123="","",VLOOKUP(AI123,'シフト記号表（従来型・ユニット型共通）'!$C$6:$L$47,10,FALSE))</f>
        <v/>
      </c>
      <c r="AJ124" s="916" t="str">
        <f>IF(AJ123="","",VLOOKUP(AJ123,'シフト記号表（従来型・ユニット型共通）'!$C$6:$L$47,10,FALSE))</f>
        <v/>
      </c>
      <c r="AK124" s="914" t="str">
        <f>IF(AK123="","",VLOOKUP(AK123,'シフト記号表（従来型・ユニット型共通）'!$C$6:$L$47,10,FALSE))</f>
        <v/>
      </c>
      <c r="AL124" s="915" t="str">
        <f>IF(AL123="","",VLOOKUP(AL123,'シフト記号表（従来型・ユニット型共通）'!$C$6:$L$47,10,FALSE))</f>
        <v/>
      </c>
      <c r="AM124" s="915" t="str">
        <f>IF(AM123="","",VLOOKUP(AM123,'シフト記号表（従来型・ユニット型共通）'!$C$6:$L$47,10,FALSE))</f>
        <v/>
      </c>
      <c r="AN124" s="915" t="str">
        <f>IF(AN123="","",VLOOKUP(AN123,'シフト記号表（従来型・ユニット型共通）'!$C$6:$L$47,10,FALSE))</f>
        <v/>
      </c>
      <c r="AO124" s="915" t="str">
        <f>IF(AO123="","",VLOOKUP(AO123,'シフト記号表（従来型・ユニット型共通）'!$C$6:$L$47,10,FALSE))</f>
        <v/>
      </c>
      <c r="AP124" s="915" t="str">
        <f>IF(AP123="","",VLOOKUP(AP123,'シフト記号表（従来型・ユニット型共通）'!$C$6:$L$47,10,FALSE))</f>
        <v/>
      </c>
      <c r="AQ124" s="916" t="str">
        <f>IF(AQ123="","",VLOOKUP(AQ123,'シフト記号表（従来型・ユニット型共通）'!$C$6:$L$47,10,FALSE))</f>
        <v/>
      </c>
      <c r="AR124" s="914" t="str">
        <f>IF(AR123="","",VLOOKUP(AR123,'シフト記号表（従来型・ユニット型共通）'!$C$6:$L$47,10,FALSE))</f>
        <v/>
      </c>
      <c r="AS124" s="915" t="str">
        <f>IF(AS123="","",VLOOKUP(AS123,'シフト記号表（従来型・ユニット型共通）'!$C$6:$L$47,10,FALSE))</f>
        <v/>
      </c>
      <c r="AT124" s="915" t="str">
        <f>IF(AT123="","",VLOOKUP(AT123,'シフト記号表（従来型・ユニット型共通）'!$C$6:$L$47,10,FALSE))</f>
        <v/>
      </c>
      <c r="AU124" s="915" t="str">
        <f>IF(AU123="","",VLOOKUP(AU123,'シフト記号表（従来型・ユニット型共通）'!$C$6:$L$47,10,FALSE))</f>
        <v/>
      </c>
      <c r="AV124" s="915" t="str">
        <f>IF(AV123="","",VLOOKUP(AV123,'シフト記号表（従来型・ユニット型共通）'!$C$6:$L$47,10,FALSE))</f>
        <v/>
      </c>
      <c r="AW124" s="915" t="str">
        <f>IF(AW123="","",VLOOKUP(AW123,'シフト記号表（従来型・ユニット型共通）'!$C$6:$L$47,10,FALSE))</f>
        <v/>
      </c>
      <c r="AX124" s="916" t="str">
        <f>IF(AX123="","",VLOOKUP(AX123,'シフト記号表（従来型・ユニット型共通）'!$C$6:$L$47,10,FALSE))</f>
        <v/>
      </c>
      <c r="AY124" s="914" t="str">
        <f>IF(AY123="","",VLOOKUP(AY123,'シフト記号表（従来型・ユニット型共通）'!$C$6:$L$47,10,FALSE))</f>
        <v/>
      </c>
      <c r="AZ124" s="915" t="str">
        <f>IF(AZ123="","",VLOOKUP(AZ123,'シフト記号表（従来型・ユニット型共通）'!$C$6:$L$47,10,FALSE))</f>
        <v/>
      </c>
      <c r="BA124" s="915" t="str">
        <f>IF(BA123="","",VLOOKUP(BA123,'シフト記号表（従来型・ユニット型共通）'!$C$6:$L$47,10,FALSE))</f>
        <v/>
      </c>
      <c r="BB124" s="2196">
        <f>IF($BE$3="４週",SUM(W124:AX124),IF($BE$3="暦月",SUM(W124:BA124),""))</f>
        <v>0</v>
      </c>
      <c r="BC124" s="2197"/>
      <c r="BD124" s="2198">
        <f>IF($BE$3="４週",BB124/4,IF($BE$3="暦月",(BB124/($BE$8/7)),""))</f>
        <v>0</v>
      </c>
      <c r="BE124" s="2197"/>
      <c r="BF124" s="2193"/>
      <c r="BG124" s="2194"/>
      <c r="BH124" s="2194"/>
      <c r="BI124" s="2194"/>
      <c r="BJ124" s="2195"/>
    </row>
    <row r="125" spans="2:62" ht="20.25" customHeight="1">
      <c r="B125" s="2111">
        <f>B123+1</f>
        <v>55</v>
      </c>
      <c r="C125" s="2118"/>
      <c r="D125" s="2119"/>
      <c r="E125" s="909"/>
      <c r="F125" s="910"/>
      <c r="G125" s="909"/>
      <c r="H125" s="910"/>
      <c r="I125" s="2122"/>
      <c r="J125" s="2123"/>
      <c r="K125" s="2171"/>
      <c r="L125" s="2172"/>
      <c r="M125" s="2172"/>
      <c r="N125" s="2119"/>
      <c r="O125" s="2141"/>
      <c r="P125" s="2142"/>
      <c r="Q125" s="2142"/>
      <c r="R125" s="2142"/>
      <c r="S125" s="2143"/>
      <c r="T125" s="929" t="s">
        <v>1540</v>
      </c>
      <c r="U125" s="930"/>
      <c r="V125" s="931"/>
      <c r="W125" s="922"/>
      <c r="X125" s="923"/>
      <c r="Y125" s="923"/>
      <c r="Z125" s="923"/>
      <c r="AA125" s="923"/>
      <c r="AB125" s="923"/>
      <c r="AC125" s="924"/>
      <c r="AD125" s="922"/>
      <c r="AE125" s="923"/>
      <c r="AF125" s="923"/>
      <c r="AG125" s="923"/>
      <c r="AH125" s="923"/>
      <c r="AI125" s="923"/>
      <c r="AJ125" s="924"/>
      <c r="AK125" s="922"/>
      <c r="AL125" s="923"/>
      <c r="AM125" s="923"/>
      <c r="AN125" s="923"/>
      <c r="AO125" s="923"/>
      <c r="AP125" s="923"/>
      <c r="AQ125" s="924"/>
      <c r="AR125" s="922"/>
      <c r="AS125" s="923"/>
      <c r="AT125" s="923"/>
      <c r="AU125" s="923"/>
      <c r="AV125" s="923"/>
      <c r="AW125" s="923"/>
      <c r="AX125" s="924"/>
      <c r="AY125" s="922"/>
      <c r="AZ125" s="923"/>
      <c r="BA125" s="925"/>
      <c r="BB125" s="2173"/>
      <c r="BC125" s="2174"/>
      <c r="BD125" s="2175"/>
      <c r="BE125" s="2176"/>
      <c r="BF125" s="2177"/>
      <c r="BG125" s="2178"/>
      <c r="BH125" s="2178"/>
      <c r="BI125" s="2178"/>
      <c r="BJ125" s="2179"/>
    </row>
    <row r="126" spans="2:62" ht="20.25" customHeight="1">
      <c r="B126" s="2112"/>
      <c r="C126" s="2199"/>
      <c r="D126" s="2200"/>
      <c r="E126" s="932"/>
      <c r="F126" s="933">
        <f>C125</f>
        <v>0</v>
      </c>
      <c r="G126" s="932"/>
      <c r="H126" s="933">
        <f>I125</f>
        <v>0</v>
      </c>
      <c r="I126" s="2201"/>
      <c r="J126" s="2202"/>
      <c r="K126" s="2203"/>
      <c r="L126" s="2204"/>
      <c r="M126" s="2204"/>
      <c r="N126" s="2200"/>
      <c r="O126" s="2141"/>
      <c r="P126" s="2142"/>
      <c r="Q126" s="2142"/>
      <c r="R126" s="2142"/>
      <c r="S126" s="2143"/>
      <c r="T126" s="926" t="s">
        <v>1543</v>
      </c>
      <c r="U126" s="927"/>
      <c r="V126" s="928"/>
      <c r="W126" s="914" t="str">
        <f>IF(W125="","",VLOOKUP(W125,'シフト記号表（従来型・ユニット型共通）'!$C$6:$L$47,10,FALSE))</f>
        <v/>
      </c>
      <c r="X126" s="915" t="str">
        <f>IF(X125="","",VLOOKUP(X125,'シフト記号表（従来型・ユニット型共通）'!$C$6:$L$47,10,FALSE))</f>
        <v/>
      </c>
      <c r="Y126" s="915" t="str">
        <f>IF(Y125="","",VLOOKUP(Y125,'シフト記号表（従来型・ユニット型共通）'!$C$6:$L$47,10,FALSE))</f>
        <v/>
      </c>
      <c r="Z126" s="915" t="str">
        <f>IF(Z125="","",VLOOKUP(Z125,'シフト記号表（従来型・ユニット型共通）'!$C$6:$L$47,10,FALSE))</f>
        <v/>
      </c>
      <c r="AA126" s="915" t="str">
        <f>IF(AA125="","",VLOOKUP(AA125,'シフト記号表（従来型・ユニット型共通）'!$C$6:$L$47,10,FALSE))</f>
        <v/>
      </c>
      <c r="AB126" s="915" t="str">
        <f>IF(AB125="","",VLOOKUP(AB125,'シフト記号表（従来型・ユニット型共通）'!$C$6:$L$47,10,FALSE))</f>
        <v/>
      </c>
      <c r="AC126" s="916" t="str">
        <f>IF(AC125="","",VLOOKUP(AC125,'シフト記号表（従来型・ユニット型共通）'!$C$6:$L$47,10,FALSE))</f>
        <v/>
      </c>
      <c r="AD126" s="914" t="str">
        <f>IF(AD125="","",VLOOKUP(AD125,'シフト記号表（従来型・ユニット型共通）'!$C$6:$L$47,10,FALSE))</f>
        <v/>
      </c>
      <c r="AE126" s="915" t="str">
        <f>IF(AE125="","",VLOOKUP(AE125,'シフト記号表（従来型・ユニット型共通）'!$C$6:$L$47,10,FALSE))</f>
        <v/>
      </c>
      <c r="AF126" s="915" t="str">
        <f>IF(AF125="","",VLOOKUP(AF125,'シフト記号表（従来型・ユニット型共通）'!$C$6:$L$47,10,FALSE))</f>
        <v/>
      </c>
      <c r="AG126" s="915" t="str">
        <f>IF(AG125="","",VLOOKUP(AG125,'シフト記号表（従来型・ユニット型共通）'!$C$6:$L$47,10,FALSE))</f>
        <v/>
      </c>
      <c r="AH126" s="915" t="str">
        <f>IF(AH125="","",VLOOKUP(AH125,'シフト記号表（従来型・ユニット型共通）'!$C$6:$L$47,10,FALSE))</f>
        <v/>
      </c>
      <c r="AI126" s="915" t="str">
        <f>IF(AI125="","",VLOOKUP(AI125,'シフト記号表（従来型・ユニット型共通）'!$C$6:$L$47,10,FALSE))</f>
        <v/>
      </c>
      <c r="AJ126" s="916" t="str">
        <f>IF(AJ125="","",VLOOKUP(AJ125,'シフト記号表（従来型・ユニット型共通）'!$C$6:$L$47,10,FALSE))</f>
        <v/>
      </c>
      <c r="AK126" s="914" t="str">
        <f>IF(AK125="","",VLOOKUP(AK125,'シフト記号表（従来型・ユニット型共通）'!$C$6:$L$47,10,FALSE))</f>
        <v/>
      </c>
      <c r="AL126" s="915" t="str">
        <f>IF(AL125="","",VLOOKUP(AL125,'シフト記号表（従来型・ユニット型共通）'!$C$6:$L$47,10,FALSE))</f>
        <v/>
      </c>
      <c r="AM126" s="915" t="str">
        <f>IF(AM125="","",VLOOKUP(AM125,'シフト記号表（従来型・ユニット型共通）'!$C$6:$L$47,10,FALSE))</f>
        <v/>
      </c>
      <c r="AN126" s="915" t="str">
        <f>IF(AN125="","",VLOOKUP(AN125,'シフト記号表（従来型・ユニット型共通）'!$C$6:$L$47,10,FALSE))</f>
        <v/>
      </c>
      <c r="AO126" s="915" t="str">
        <f>IF(AO125="","",VLOOKUP(AO125,'シフト記号表（従来型・ユニット型共通）'!$C$6:$L$47,10,FALSE))</f>
        <v/>
      </c>
      <c r="AP126" s="915" t="str">
        <f>IF(AP125="","",VLOOKUP(AP125,'シフト記号表（従来型・ユニット型共通）'!$C$6:$L$47,10,FALSE))</f>
        <v/>
      </c>
      <c r="AQ126" s="916" t="str">
        <f>IF(AQ125="","",VLOOKUP(AQ125,'シフト記号表（従来型・ユニット型共通）'!$C$6:$L$47,10,FALSE))</f>
        <v/>
      </c>
      <c r="AR126" s="914" t="str">
        <f>IF(AR125="","",VLOOKUP(AR125,'シフト記号表（従来型・ユニット型共通）'!$C$6:$L$47,10,FALSE))</f>
        <v/>
      </c>
      <c r="AS126" s="915" t="str">
        <f>IF(AS125="","",VLOOKUP(AS125,'シフト記号表（従来型・ユニット型共通）'!$C$6:$L$47,10,FALSE))</f>
        <v/>
      </c>
      <c r="AT126" s="915" t="str">
        <f>IF(AT125="","",VLOOKUP(AT125,'シフト記号表（従来型・ユニット型共通）'!$C$6:$L$47,10,FALSE))</f>
        <v/>
      </c>
      <c r="AU126" s="915" t="str">
        <f>IF(AU125="","",VLOOKUP(AU125,'シフト記号表（従来型・ユニット型共通）'!$C$6:$L$47,10,FALSE))</f>
        <v/>
      </c>
      <c r="AV126" s="915" t="str">
        <f>IF(AV125="","",VLOOKUP(AV125,'シフト記号表（従来型・ユニット型共通）'!$C$6:$L$47,10,FALSE))</f>
        <v/>
      </c>
      <c r="AW126" s="915" t="str">
        <f>IF(AW125="","",VLOOKUP(AW125,'シフト記号表（従来型・ユニット型共通）'!$C$6:$L$47,10,FALSE))</f>
        <v/>
      </c>
      <c r="AX126" s="916" t="str">
        <f>IF(AX125="","",VLOOKUP(AX125,'シフト記号表（従来型・ユニット型共通）'!$C$6:$L$47,10,FALSE))</f>
        <v/>
      </c>
      <c r="AY126" s="914" t="str">
        <f>IF(AY125="","",VLOOKUP(AY125,'シフト記号表（従来型・ユニット型共通）'!$C$6:$L$47,10,FALSE))</f>
        <v/>
      </c>
      <c r="AZ126" s="915" t="str">
        <f>IF(AZ125="","",VLOOKUP(AZ125,'シフト記号表（従来型・ユニット型共通）'!$C$6:$L$47,10,FALSE))</f>
        <v/>
      </c>
      <c r="BA126" s="915" t="str">
        <f>IF(BA125="","",VLOOKUP(BA125,'シフト記号表（従来型・ユニット型共通）'!$C$6:$L$47,10,FALSE))</f>
        <v/>
      </c>
      <c r="BB126" s="2196">
        <f>IF($BE$3="４週",SUM(W126:AX126),IF($BE$3="暦月",SUM(W126:BA126),""))</f>
        <v>0</v>
      </c>
      <c r="BC126" s="2197"/>
      <c r="BD126" s="2198">
        <f>IF($BE$3="４週",BB126/4,IF($BE$3="暦月",(BB126/($BE$8/7)),""))</f>
        <v>0</v>
      </c>
      <c r="BE126" s="2197"/>
      <c r="BF126" s="2193"/>
      <c r="BG126" s="2194"/>
      <c r="BH126" s="2194"/>
      <c r="BI126" s="2194"/>
      <c r="BJ126" s="2195"/>
    </row>
    <row r="127" spans="2:62" ht="20.25" customHeight="1">
      <c r="B127" s="2111">
        <f>B125+1</f>
        <v>56</v>
      </c>
      <c r="C127" s="2118"/>
      <c r="D127" s="2119"/>
      <c r="E127" s="909"/>
      <c r="F127" s="910"/>
      <c r="G127" s="909"/>
      <c r="H127" s="910"/>
      <c r="I127" s="2122"/>
      <c r="J127" s="2123"/>
      <c r="K127" s="2171"/>
      <c r="L127" s="2172"/>
      <c r="M127" s="2172"/>
      <c r="N127" s="2119"/>
      <c r="O127" s="2141"/>
      <c r="P127" s="2142"/>
      <c r="Q127" s="2142"/>
      <c r="R127" s="2142"/>
      <c r="S127" s="2143"/>
      <c r="T127" s="929" t="s">
        <v>1540</v>
      </c>
      <c r="U127" s="930"/>
      <c r="V127" s="931"/>
      <c r="W127" s="922"/>
      <c r="X127" s="923"/>
      <c r="Y127" s="923"/>
      <c r="Z127" s="923"/>
      <c r="AA127" s="923"/>
      <c r="AB127" s="923"/>
      <c r="AC127" s="924"/>
      <c r="AD127" s="922"/>
      <c r="AE127" s="923"/>
      <c r="AF127" s="923"/>
      <c r="AG127" s="923"/>
      <c r="AH127" s="923"/>
      <c r="AI127" s="923"/>
      <c r="AJ127" s="924"/>
      <c r="AK127" s="922"/>
      <c r="AL127" s="923"/>
      <c r="AM127" s="923"/>
      <c r="AN127" s="923"/>
      <c r="AO127" s="923"/>
      <c r="AP127" s="923"/>
      <c r="AQ127" s="924"/>
      <c r="AR127" s="922"/>
      <c r="AS127" s="923"/>
      <c r="AT127" s="923"/>
      <c r="AU127" s="923"/>
      <c r="AV127" s="923"/>
      <c r="AW127" s="923"/>
      <c r="AX127" s="924"/>
      <c r="AY127" s="922"/>
      <c r="AZ127" s="923"/>
      <c r="BA127" s="925"/>
      <c r="BB127" s="2173"/>
      <c r="BC127" s="2174"/>
      <c r="BD127" s="2175"/>
      <c r="BE127" s="2176"/>
      <c r="BF127" s="2177"/>
      <c r="BG127" s="2178"/>
      <c r="BH127" s="2178"/>
      <c r="BI127" s="2178"/>
      <c r="BJ127" s="2179"/>
    </row>
    <row r="128" spans="2:62" ht="20.25" customHeight="1">
      <c r="B128" s="2112"/>
      <c r="C128" s="2199"/>
      <c r="D128" s="2200"/>
      <c r="E128" s="932"/>
      <c r="F128" s="933">
        <f>C127</f>
        <v>0</v>
      </c>
      <c r="G128" s="932"/>
      <c r="H128" s="933">
        <f>I127</f>
        <v>0</v>
      </c>
      <c r="I128" s="2201"/>
      <c r="J128" s="2202"/>
      <c r="K128" s="2203"/>
      <c r="L128" s="2204"/>
      <c r="M128" s="2204"/>
      <c r="N128" s="2200"/>
      <c r="O128" s="2141"/>
      <c r="P128" s="2142"/>
      <c r="Q128" s="2142"/>
      <c r="R128" s="2142"/>
      <c r="S128" s="2143"/>
      <c r="T128" s="926" t="s">
        <v>1543</v>
      </c>
      <c r="U128" s="927"/>
      <c r="V128" s="928"/>
      <c r="W128" s="914" t="str">
        <f>IF(W127="","",VLOOKUP(W127,'シフト記号表（従来型・ユニット型共通）'!$C$6:$L$47,10,FALSE))</f>
        <v/>
      </c>
      <c r="X128" s="915" t="str">
        <f>IF(X127="","",VLOOKUP(X127,'シフト記号表（従来型・ユニット型共通）'!$C$6:$L$47,10,FALSE))</f>
        <v/>
      </c>
      <c r="Y128" s="915" t="str">
        <f>IF(Y127="","",VLOOKUP(Y127,'シフト記号表（従来型・ユニット型共通）'!$C$6:$L$47,10,FALSE))</f>
        <v/>
      </c>
      <c r="Z128" s="915" t="str">
        <f>IF(Z127="","",VLOOKUP(Z127,'シフト記号表（従来型・ユニット型共通）'!$C$6:$L$47,10,FALSE))</f>
        <v/>
      </c>
      <c r="AA128" s="915" t="str">
        <f>IF(AA127="","",VLOOKUP(AA127,'シフト記号表（従来型・ユニット型共通）'!$C$6:$L$47,10,FALSE))</f>
        <v/>
      </c>
      <c r="AB128" s="915" t="str">
        <f>IF(AB127="","",VLOOKUP(AB127,'シフト記号表（従来型・ユニット型共通）'!$C$6:$L$47,10,FALSE))</f>
        <v/>
      </c>
      <c r="AC128" s="916" t="str">
        <f>IF(AC127="","",VLOOKUP(AC127,'シフト記号表（従来型・ユニット型共通）'!$C$6:$L$47,10,FALSE))</f>
        <v/>
      </c>
      <c r="AD128" s="914" t="str">
        <f>IF(AD127="","",VLOOKUP(AD127,'シフト記号表（従来型・ユニット型共通）'!$C$6:$L$47,10,FALSE))</f>
        <v/>
      </c>
      <c r="AE128" s="915" t="str">
        <f>IF(AE127="","",VLOOKUP(AE127,'シフト記号表（従来型・ユニット型共通）'!$C$6:$L$47,10,FALSE))</f>
        <v/>
      </c>
      <c r="AF128" s="915" t="str">
        <f>IF(AF127="","",VLOOKUP(AF127,'シフト記号表（従来型・ユニット型共通）'!$C$6:$L$47,10,FALSE))</f>
        <v/>
      </c>
      <c r="AG128" s="915" t="str">
        <f>IF(AG127="","",VLOOKUP(AG127,'シフト記号表（従来型・ユニット型共通）'!$C$6:$L$47,10,FALSE))</f>
        <v/>
      </c>
      <c r="AH128" s="915" t="str">
        <f>IF(AH127="","",VLOOKUP(AH127,'シフト記号表（従来型・ユニット型共通）'!$C$6:$L$47,10,FALSE))</f>
        <v/>
      </c>
      <c r="AI128" s="915" t="str">
        <f>IF(AI127="","",VLOOKUP(AI127,'シフト記号表（従来型・ユニット型共通）'!$C$6:$L$47,10,FALSE))</f>
        <v/>
      </c>
      <c r="AJ128" s="916" t="str">
        <f>IF(AJ127="","",VLOOKUP(AJ127,'シフト記号表（従来型・ユニット型共通）'!$C$6:$L$47,10,FALSE))</f>
        <v/>
      </c>
      <c r="AK128" s="914" t="str">
        <f>IF(AK127="","",VLOOKUP(AK127,'シフト記号表（従来型・ユニット型共通）'!$C$6:$L$47,10,FALSE))</f>
        <v/>
      </c>
      <c r="AL128" s="915" t="str">
        <f>IF(AL127="","",VLOOKUP(AL127,'シフト記号表（従来型・ユニット型共通）'!$C$6:$L$47,10,FALSE))</f>
        <v/>
      </c>
      <c r="AM128" s="915" t="str">
        <f>IF(AM127="","",VLOOKUP(AM127,'シフト記号表（従来型・ユニット型共通）'!$C$6:$L$47,10,FALSE))</f>
        <v/>
      </c>
      <c r="AN128" s="915" t="str">
        <f>IF(AN127="","",VLOOKUP(AN127,'シフト記号表（従来型・ユニット型共通）'!$C$6:$L$47,10,FALSE))</f>
        <v/>
      </c>
      <c r="AO128" s="915" t="str">
        <f>IF(AO127="","",VLOOKUP(AO127,'シフト記号表（従来型・ユニット型共通）'!$C$6:$L$47,10,FALSE))</f>
        <v/>
      </c>
      <c r="AP128" s="915" t="str">
        <f>IF(AP127="","",VLOOKUP(AP127,'シフト記号表（従来型・ユニット型共通）'!$C$6:$L$47,10,FALSE))</f>
        <v/>
      </c>
      <c r="AQ128" s="916" t="str">
        <f>IF(AQ127="","",VLOOKUP(AQ127,'シフト記号表（従来型・ユニット型共通）'!$C$6:$L$47,10,FALSE))</f>
        <v/>
      </c>
      <c r="AR128" s="914" t="str">
        <f>IF(AR127="","",VLOOKUP(AR127,'シフト記号表（従来型・ユニット型共通）'!$C$6:$L$47,10,FALSE))</f>
        <v/>
      </c>
      <c r="AS128" s="915" t="str">
        <f>IF(AS127="","",VLOOKUP(AS127,'シフト記号表（従来型・ユニット型共通）'!$C$6:$L$47,10,FALSE))</f>
        <v/>
      </c>
      <c r="AT128" s="915" t="str">
        <f>IF(AT127="","",VLOOKUP(AT127,'シフト記号表（従来型・ユニット型共通）'!$C$6:$L$47,10,FALSE))</f>
        <v/>
      </c>
      <c r="AU128" s="915" t="str">
        <f>IF(AU127="","",VLOOKUP(AU127,'シフト記号表（従来型・ユニット型共通）'!$C$6:$L$47,10,FALSE))</f>
        <v/>
      </c>
      <c r="AV128" s="915" t="str">
        <f>IF(AV127="","",VLOOKUP(AV127,'シフト記号表（従来型・ユニット型共通）'!$C$6:$L$47,10,FALSE))</f>
        <v/>
      </c>
      <c r="AW128" s="915" t="str">
        <f>IF(AW127="","",VLOOKUP(AW127,'シフト記号表（従来型・ユニット型共通）'!$C$6:$L$47,10,FALSE))</f>
        <v/>
      </c>
      <c r="AX128" s="916" t="str">
        <f>IF(AX127="","",VLOOKUP(AX127,'シフト記号表（従来型・ユニット型共通）'!$C$6:$L$47,10,FALSE))</f>
        <v/>
      </c>
      <c r="AY128" s="914" t="str">
        <f>IF(AY127="","",VLOOKUP(AY127,'シフト記号表（従来型・ユニット型共通）'!$C$6:$L$47,10,FALSE))</f>
        <v/>
      </c>
      <c r="AZ128" s="915" t="str">
        <f>IF(AZ127="","",VLOOKUP(AZ127,'シフト記号表（従来型・ユニット型共通）'!$C$6:$L$47,10,FALSE))</f>
        <v/>
      </c>
      <c r="BA128" s="915" t="str">
        <f>IF(BA127="","",VLOOKUP(BA127,'シフト記号表（従来型・ユニット型共通）'!$C$6:$L$47,10,FALSE))</f>
        <v/>
      </c>
      <c r="BB128" s="2196">
        <f>IF($BE$3="４週",SUM(W128:AX128),IF($BE$3="暦月",SUM(W128:BA128),""))</f>
        <v>0</v>
      </c>
      <c r="BC128" s="2197"/>
      <c r="BD128" s="2198">
        <f>IF($BE$3="４週",BB128/4,IF($BE$3="暦月",(BB128/($BE$8/7)),""))</f>
        <v>0</v>
      </c>
      <c r="BE128" s="2197"/>
      <c r="BF128" s="2193"/>
      <c r="BG128" s="2194"/>
      <c r="BH128" s="2194"/>
      <c r="BI128" s="2194"/>
      <c r="BJ128" s="2195"/>
    </row>
    <row r="129" spans="2:62" ht="20.25" customHeight="1">
      <c r="B129" s="2111">
        <f>B127+1</f>
        <v>57</v>
      </c>
      <c r="C129" s="2118"/>
      <c r="D129" s="2119"/>
      <c r="E129" s="909"/>
      <c r="F129" s="910"/>
      <c r="G129" s="909"/>
      <c r="H129" s="910"/>
      <c r="I129" s="2122"/>
      <c r="J129" s="2123"/>
      <c r="K129" s="2171"/>
      <c r="L129" s="2172"/>
      <c r="M129" s="2172"/>
      <c r="N129" s="2119"/>
      <c r="O129" s="2141"/>
      <c r="P129" s="2142"/>
      <c r="Q129" s="2142"/>
      <c r="R129" s="2142"/>
      <c r="S129" s="2143"/>
      <c r="T129" s="929" t="s">
        <v>1540</v>
      </c>
      <c r="U129" s="930"/>
      <c r="V129" s="931"/>
      <c r="W129" s="922"/>
      <c r="X129" s="923"/>
      <c r="Y129" s="923"/>
      <c r="Z129" s="923"/>
      <c r="AA129" s="923"/>
      <c r="AB129" s="923"/>
      <c r="AC129" s="924"/>
      <c r="AD129" s="922"/>
      <c r="AE129" s="923"/>
      <c r="AF129" s="923"/>
      <c r="AG129" s="923"/>
      <c r="AH129" s="923"/>
      <c r="AI129" s="923"/>
      <c r="AJ129" s="924"/>
      <c r="AK129" s="922"/>
      <c r="AL129" s="923"/>
      <c r="AM129" s="923"/>
      <c r="AN129" s="923"/>
      <c r="AO129" s="923"/>
      <c r="AP129" s="923"/>
      <c r="AQ129" s="924"/>
      <c r="AR129" s="922"/>
      <c r="AS129" s="923"/>
      <c r="AT129" s="923"/>
      <c r="AU129" s="923"/>
      <c r="AV129" s="923"/>
      <c r="AW129" s="923"/>
      <c r="AX129" s="924"/>
      <c r="AY129" s="922"/>
      <c r="AZ129" s="923"/>
      <c r="BA129" s="925"/>
      <c r="BB129" s="2173"/>
      <c r="BC129" s="2174"/>
      <c r="BD129" s="2175"/>
      <c r="BE129" s="2176"/>
      <c r="BF129" s="2177"/>
      <c r="BG129" s="2178"/>
      <c r="BH129" s="2178"/>
      <c r="BI129" s="2178"/>
      <c r="BJ129" s="2179"/>
    </row>
    <row r="130" spans="2:62" ht="20.25" customHeight="1">
      <c r="B130" s="2112"/>
      <c r="C130" s="2199"/>
      <c r="D130" s="2200"/>
      <c r="E130" s="932"/>
      <c r="F130" s="933">
        <f>C129</f>
        <v>0</v>
      </c>
      <c r="G130" s="932"/>
      <c r="H130" s="933">
        <f>I129</f>
        <v>0</v>
      </c>
      <c r="I130" s="2201"/>
      <c r="J130" s="2202"/>
      <c r="K130" s="2203"/>
      <c r="L130" s="2204"/>
      <c r="M130" s="2204"/>
      <c r="N130" s="2200"/>
      <c r="O130" s="2141"/>
      <c r="P130" s="2142"/>
      <c r="Q130" s="2142"/>
      <c r="R130" s="2142"/>
      <c r="S130" s="2143"/>
      <c r="T130" s="926" t="s">
        <v>1543</v>
      </c>
      <c r="U130" s="927"/>
      <c r="V130" s="928"/>
      <c r="W130" s="914" t="str">
        <f>IF(W129="","",VLOOKUP(W129,'シフト記号表（従来型・ユニット型共通）'!$C$6:$L$47,10,FALSE))</f>
        <v/>
      </c>
      <c r="X130" s="915" t="str">
        <f>IF(X129="","",VLOOKUP(X129,'シフト記号表（従来型・ユニット型共通）'!$C$6:$L$47,10,FALSE))</f>
        <v/>
      </c>
      <c r="Y130" s="915" t="str">
        <f>IF(Y129="","",VLOOKUP(Y129,'シフト記号表（従来型・ユニット型共通）'!$C$6:$L$47,10,FALSE))</f>
        <v/>
      </c>
      <c r="Z130" s="915" t="str">
        <f>IF(Z129="","",VLOOKUP(Z129,'シフト記号表（従来型・ユニット型共通）'!$C$6:$L$47,10,FALSE))</f>
        <v/>
      </c>
      <c r="AA130" s="915" t="str">
        <f>IF(AA129="","",VLOOKUP(AA129,'シフト記号表（従来型・ユニット型共通）'!$C$6:$L$47,10,FALSE))</f>
        <v/>
      </c>
      <c r="AB130" s="915" t="str">
        <f>IF(AB129="","",VLOOKUP(AB129,'シフト記号表（従来型・ユニット型共通）'!$C$6:$L$47,10,FALSE))</f>
        <v/>
      </c>
      <c r="AC130" s="916" t="str">
        <f>IF(AC129="","",VLOOKUP(AC129,'シフト記号表（従来型・ユニット型共通）'!$C$6:$L$47,10,FALSE))</f>
        <v/>
      </c>
      <c r="AD130" s="914" t="str">
        <f>IF(AD129="","",VLOOKUP(AD129,'シフト記号表（従来型・ユニット型共通）'!$C$6:$L$47,10,FALSE))</f>
        <v/>
      </c>
      <c r="AE130" s="915" t="str">
        <f>IF(AE129="","",VLOOKUP(AE129,'シフト記号表（従来型・ユニット型共通）'!$C$6:$L$47,10,FALSE))</f>
        <v/>
      </c>
      <c r="AF130" s="915" t="str">
        <f>IF(AF129="","",VLOOKUP(AF129,'シフト記号表（従来型・ユニット型共通）'!$C$6:$L$47,10,FALSE))</f>
        <v/>
      </c>
      <c r="AG130" s="915" t="str">
        <f>IF(AG129="","",VLOOKUP(AG129,'シフト記号表（従来型・ユニット型共通）'!$C$6:$L$47,10,FALSE))</f>
        <v/>
      </c>
      <c r="AH130" s="915" t="str">
        <f>IF(AH129="","",VLOOKUP(AH129,'シフト記号表（従来型・ユニット型共通）'!$C$6:$L$47,10,FALSE))</f>
        <v/>
      </c>
      <c r="AI130" s="915" t="str">
        <f>IF(AI129="","",VLOOKUP(AI129,'シフト記号表（従来型・ユニット型共通）'!$C$6:$L$47,10,FALSE))</f>
        <v/>
      </c>
      <c r="AJ130" s="916" t="str">
        <f>IF(AJ129="","",VLOOKUP(AJ129,'シフト記号表（従来型・ユニット型共通）'!$C$6:$L$47,10,FALSE))</f>
        <v/>
      </c>
      <c r="AK130" s="914" t="str">
        <f>IF(AK129="","",VLOOKUP(AK129,'シフト記号表（従来型・ユニット型共通）'!$C$6:$L$47,10,FALSE))</f>
        <v/>
      </c>
      <c r="AL130" s="915" t="str">
        <f>IF(AL129="","",VLOOKUP(AL129,'シフト記号表（従来型・ユニット型共通）'!$C$6:$L$47,10,FALSE))</f>
        <v/>
      </c>
      <c r="AM130" s="915" t="str">
        <f>IF(AM129="","",VLOOKUP(AM129,'シフト記号表（従来型・ユニット型共通）'!$C$6:$L$47,10,FALSE))</f>
        <v/>
      </c>
      <c r="AN130" s="915" t="str">
        <f>IF(AN129="","",VLOOKUP(AN129,'シフト記号表（従来型・ユニット型共通）'!$C$6:$L$47,10,FALSE))</f>
        <v/>
      </c>
      <c r="AO130" s="915" t="str">
        <f>IF(AO129="","",VLOOKUP(AO129,'シフト記号表（従来型・ユニット型共通）'!$C$6:$L$47,10,FALSE))</f>
        <v/>
      </c>
      <c r="AP130" s="915" t="str">
        <f>IF(AP129="","",VLOOKUP(AP129,'シフト記号表（従来型・ユニット型共通）'!$C$6:$L$47,10,FALSE))</f>
        <v/>
      </c>
      <c r="AQ130" s="916" t="str">
        <f>IF(AQ129="","",VLOOKUP(AQ129,'シフト記号表（従来型・ユニット型共通）'!$C$6:$L$47,10,FALSE))</f>
        <v/>
      </c>
      <c r="AR130" s="914" t="str">
        <f>IF(AR129="","",VLOOKUP(AR129,'シフト記号表（従来型・ユニット型共通）'!$C$6:$L$47,10,FALSE))</f>
        <v/>
      </c>
      <c r="AS130" s="915" t="str">
        <f>IF(AS129="","",VLOOKUP(AS129,'シフト記号表（従来型・ユニット型共通）'!$C$6:$L$47,10,FALSE))</f>
        <v/>
      </c>
      <c r="AT130" s="915" t="str">
        <f>IF(AT129="","",VLOOKUP(AT129,'シフト記号表（従来型・ユニット型共通）'!$C$6:$L$47,10,FALSE))</f>
        <v/>
      </c>
      <c r="AU130" s="915" t="str">
        <f>IF(AU129="","",VLOOKUP(AU129,'シフト記号表（従来型・ユニット型共通）'!$C$6:$L$47,10,FALSE))</f>
        <v/>
      </c>
      <c r="AV130" s="915" t="str">
        <f>IF(AV129="","",VLOOKUP(AV129,'シフト記号表（従来型・ユニット型共通）'!$C$6:$L$47,10,FALSE))</f>
        <v/>
      </c>
      <c r="AW130" s="915" t="str">
        <f>IF(AW129="","",VLOOKUP(AW129,'シフト記号表（従来型・ユニット型共通）'!$C$6:$L$47,10,FALSE))</f>
        <v/>
      </c>
      <c r="AX130" s="916" t="str">
        <f>IF(AX129="","",VLOOKUP(AX129,'シフト記号表（従来型・ユニット型共通）'!$C$6:$L$47,10,FALSE))</f>
        <v/>
      </c>
      <c r="AY130" s="914" t="str">
        <f>IF(AY129="","",VLOOKUP(AY129,'シフト記号表（従来型・ユニット型共通）'!$C$6:$L$47,10,FALSE))</f>
        <v/>
      </c>
      <c r="AZ130" s="915" t="str">
        <f>IF(AZ129="","",VLOOKUP(AZ129,'シフト記号表（従来型・ユニット型共通）'!$C$6:$L$47,10,FALSE))</f>
        <v/>
      </c>
      <c r="BA130" s="915" t="str">
        <f>IF(BA129="","",VLOOKUP(BA129,'シフト記号表（従来型・ユニット型共通）'!$C$6:$L$47,10,FALSE))</f>
        <v/>
      </c>
      <c r="BB130" s="2196">
        <f>IF($BE$3="４週",SUM(W130:AX130),IF($BE$3="暦月",SUM(W130:BA130),""))</f>
        <v>0</v>
      </c>
      <c r="BC130" s="2197"/>
      <c r="BD130" s="2198">
        <f>IF($BE$3="４週",BB130/4,IF($BE$3="暦月",(BB130/($BE$8/7)),""))</f>
        <v>0</v>
      </c>
      <c r="BE130" s="2197"/>
      <c r="BF130" s="2193"/>
      <c r="BG130" s="2194"/>
      <c r="BH130" s="2194"/>
      <c r="BI130" s="2194"/>
      <c r="BJ130" s="2195"/>
    </row>
    <row r="131" spans="2:62" ht="20.25" customHeight="1">
      <c r="B131" s="2111">
        <f>B129+1</f>
        <v>58</v>
      </c>
      <c r="C131" s="2118"/>
      <c r="D131" s="2119"/>
      <c r="E131" s="909"/>
      <c r="F131" s="910"/>
      <c r="G131" s="909"/>
      <c r="H131" s="910"/>
      <c r="I131" s="2122"/>
      <c r="J131" s="2123"/>
      <c r="K131" s="2171"/>
      <c r="L131" s="2172"/>
      <c r="M131" s="2172"/>
      <c r="N131" s="2119"/>
      <c r="O131" s="2141"/>
      <c r="P131" s="2142"/>
      <c r="Q131" s="2142"/>
      <c r="R131" s="2142"/>
      <c r="S131" s="2143"/>
      <c r="T131" s="929" t="s">
        <v>1540</v>
      </c>
      <c r="U131" s="930"/>
      <c r="V131" s="931"/>
      <c r="W131" s="922"/>
      <c r="X131" s="923"/>
      <c r="Y131" s="923"/>
      <c r="Z131" s="923"/>
      <c r="AA131" s="923"/>
      <c r="AB131" s="923"/>
      <c r="AC131" s="924"/>
      <c r="AD131" s="922"/>
      <c r="AE131" s="923"/>
      <c r="AF131" s="923"/>
      <c r="AG131" s="923"/>
      <c r="AH131" s="923"/>
      <c r="AI131" s="923"/>
      <c r="AJ131" s="924"/>
      <c r="AK131" s="922"/>
      <c r="AL131" s="923"/>
      <c r="AM131" s="923"/>
      <c r="AN131" s="923"/>
      <c r="AO131" s="923"/>
      <c r="AP131" s="923"/>
      <c r="AQ131" s="924"/>
      <c r="AR131" s="922"/>
      <c r="AS131" s="923"/>
      <c r="AT131" s="923"/>
      <c r="AU131" s="923"/>
      <c r="AV131" s="923"/>
      <c r="AW131" s="923"/>
      <c r="AX131" s="924"/>
      <c r="AY131" s="922"/>
      <c r="AZ131" s="923"/>
      <c r="BA131" s="925"/>
      <c r="BB131" s="2173"/>
      <c r="BC131" s="2174"/>
      <c r="BD131" s="2175"/>
      <c r="BE131" s="2176"/>
      <c r="BF131" s="2177"/>
      <c r="BG131" s="2178"/>
      <c r="BH131" s="2178"/>
      <c r="BI131" s="2178"/>
      <c r="BJ131" s="2179"/>
    </row>
    <row r="132" spans="2:62" ht="20.25" customHeight="1">
      <c r="B132" s="2112"/>
      <c r="C132" s="2199"/>
      <c r="D132" s="2200"/>
      <c r="E132" s="932"/>
      <c r="F132" s="933">
        <f>C131</f>
        <v>0</v>
      </c>
      <c r="G132" s="932"/>
      <c r="H132" s="933">
        <f>I131</f>
        <v>0</v>
      </c>
      <c r="I132" s="2201"/>
      <c r="J132" s="2202"/>
      <c r="K132" s="2203"/>
      <c r="L132" s="2204"/>
      <c r="M132" s="2204"/>
      <c r="N132" s="2200"/>
      <c r="O132" s="2141"/>
      <c r="P132" s="2142"/>
      <c r="Q132" s="2142"/>
      <c r="R132" s="2142"/>
      <c r="S132" s="2143"/>
      <c r="T132" s="926" t="s">
        <v>1543</v>
      </c>
      <c r="U132" s="927"/>
      <c r="V132" s="928"/>
      <c r="W132" s="914" t="str">
        <f>IF(W131="","",VLOOKUP(W131,'シフト記号表（従来型・ユニット型共通）'!$C$6:$L$47,10,FALSE))</f>
        <v/>
      </c>
      <c r="X132" s="915" t="str">
        <f>IF(X131="","",VLOOKUP(X131,'シフト記号表（従来型・ユニット型共通）'!$C$6:$L$47,10,FALSE))</f>
        <v/>
      </c>
      <c r="Y132" s="915" t="str">
        <f>IF(Y131="","",VLOOKUP(Y131,'シフト記号表（従来型・ユニット型共通）'!$C$6:$L$47,10,FALSE))</f>
        <v/>
      </c>
      <c r="Z132" s="915" t="str">
        <f>IF(Z131="","",VLOOKUP(Z131,'シフト記号表（従来型・ユニット型共通）'!$C$6:$L$47,10,FALSE))</f>
        <v/>
      </c>
      <c r="AA132" s="915" t="str">
        <f>IF(AA131="","",VLOOKUP(AA131,'シフト記号表（従来型・ユニット型共通）'!$C$6:$L$47,10,FALSE))</f>
        <v/>
      </c>
      <c r="AB132" s="915" t="str">
        <f>IF(AB131="","",VLOOKUP(AB131,'シフト記号表（従来型・ユニット型共通）'!$C$6:$L$47,10,FALSE))</f>
        <v/>
      </c>
      <c r="AC132" s="916" t="str">
        <f>IF(AC131="","",VLOOKUP(AC131,'シフト記号表（従来型・ユニット型共通）'!$C$6:$L$47,10,FALSE))</f>
        <v/>
      </c>
      <c r="AD132" s="914" t="str">
        <f>IF(AD131="","",VLOOKUP(AD131,'シフト記号表（従来型・ユニット型共通）'!$C$6:$L$47,10,FALSE))</f>
        <v/>
      </c>
      <c r="AE132" s="915" t="str">
        <f>IF(AE131="","",VLOOKUP(AE131,'シフト記号表（従来型・ユニット型共通）'!$C$6:$L$47,10,FALSE))</f>
        <v/>
      </c>
      <c r="AF132" s="915" t="str">
        <f>IF(AF131="","",VLOOKUP(AF131,'シフト記号表（従来型・ユニット型共通）'!$C$6:$L$47,10,FALSE))</f>
        <v/>
      </c>
      <c r="AG132" s="915" t="str">
        <f>IF(AG131="","",VLOOKUP(AG131,'シフト記号表（従来型・ユニット型共通）'!$C$6:$L$47,10,FALSE))</f>
        <v/>
      </c>
      <c r="AH132" s="915" t="str">
        <f>IF(AH131="","",VLOOKUP(AH131,'シフト記号表（従来型・ユニット型共通）'!$C$6:$L$47,10,FALSE))</f>
        <v/>
      </c>
      <c r="AI132" s="915" t="str">
        <f>IF(AI131="","",VLOOKUP(AI131,'シフト記号表（従来型・ユニット型共通）'!$C$6:$L$47,10,FALSE))</f>
        <v/>
      </c>
      <c r="AJ132" s="916" t="str">
        <f>IF(AJ131="","",VLOOKUP(AJ131,'シフト記号表（従来型・ユニット型共通）'!$C$6:$L$47,10,FALSE))</f>
        <v/>
      </c>
      <c r="AK132" s="914" t="str">
        <f>IF(AK131="","",VLOOKUP(AK131,'シフト記号表（従来型・ユニット型共通）'!$C$6:$L$47,10,FALSE))</f>
        <v/>
      </c>
      <c r="AL132" s="915" t="str">
        <f>IF(AL131="","",VLOOKUP(AL131,'シフト記号表（従来型・ユニット型共通）'!$C$6:$L$47,10,FALSE))</f>
        <v/>
      </c>
      <c r="AM132" s="915" t="str">
        <f>IF(AM131="","",VLOOKUP(AM131,'シフト記号表（従来型・ユニット型共通）'!$C$6:$L$47,10,FALSE))</f>
        <v/>
      </c>
      <c r="AN132" s="915" t="str">
        <f>IF(AN131="","",VLOOKUP(AN131,'シフト記号表（従来型・ユニット型共通）'!$C$6:$L$47,10,FALSE))</f>
        <v/>
      </c>
      <c r="AO132" s="915" t="str">
        <f>IF(AO131="","",VLOOKUP(AO131,'シフト記号表（従来型・ユニット型共通）'!$C$6:$L$47,10,FALSE))</f>
        <v/>
      </c>
      <c r="AP132" s="915" t="str">
        <f>IF(AP131="","",VLOOKUP(AP131,'シフト記号表（従来型・ユニット型共通）'!$C$6:$L$47,10,FALSE))</f>
        <v/>
      </c>
      <c r="AQ132" s="916" t="str">
        <f>IF(AQ131="","",VLOOKUP(AQ131,'シフト記号表（従来型・ユニット型共通）'!$C$6:$L$47,10,FALSE))</f>
        <v/>
      </c>
      <c r="AR132" s="914" t="str">
        <f>IF(AR131="","",VLOOKUP(AR131,'シフト記号表（従来型・ユニット型共通）'!$C$6:$L$47,10,FALSE))</f>
        <v/>
      </c>
      <c r="AS132" s="915" t="str">
        <f>IF(AS131="","",VLOOKUP(AS131,'シフト記号表（従来型・ユニット型共通）'!$C$6:$L$47,10,FALSE))</f>
        <v/>
      </c>
      <c r="AT132" s="915" t="str">
        <f>IF(AT131="","",VLOOKUP(AT131,'シフト記号表（従来型・ユニット型共通）'!$C$6:$L$47,10,FALSE))</f>
        <v/>
      </c>
      <c r="AU132" s="915" t="str">
        <f>IF(AU131="","",VLOOKUP(AU131,'シフト記号表（従来型・ユニット型共通）'!$C$6:$L$47,10,FALSE))</f>
        <v/>
      </c>
      <c r="AV132" s="915" t="str">
        <f>IF(AV131="","",VLOOKUP(AV131,'シフト記号表（従来型・ユニット型共通）'!$C$6:$L$47,10,FALSE))</f>
        <v/>
      </c>
      <c r="AW132" s="915" t="str">
        <f>IF(AW131="","",VLOOKUP(AW131,'シフト記号表（従来型・ユニット型共通）'!$C$6:$L$47,10,FALSE))</f>
        <v/>
      </c>
      <c r="AX132" s="916" t="str">
        <f>IF(AX131="","",VLOOKUP(AX131,'シフト記号表（従来型・ユニット型共通）'!$C$6:$L$47,10,FALSE))</f>
        <v/>
      </c>
      <c r="AY132" s="914" t="str">
        <f>IF(AY131="","",VLOOKUP(AY131,'シフト記号表（従来型・ユニット型共通）'!$C$6:$L$47,10,FALSE))</f>
        <v/>
      </c>
      <c r="AZ132" s="915" t="str">
        <f>IF(AZ131="","",VLOOKUP(AZ131,'シフト記号表（従来型・ユニット型共通）'!$C$6:$L$47,10,FALSE))</f>
        <v/>
      </c>
      <c r="BA132" s="915" t="str">
        <f>IF(BA131="","",VLOOKUP(BA131,'シフト記号表（従来型・ユニット型共通）'!$C$6:$L$47,10,FALSE))</f>
        <v/>
      </c>
      <c r="BB132" s="2196">
        <f>IF($BE$3="４週",SUM(W132:AX132),IF($BE$3="暦月",SUM(W132:BA132),""))</f>
        <v>0</v>
      </c>
      <c r="BC132" s="2197"/>
      <c r="BD132" s="2198">
        <f>IF($BE$3="４週",BB132/4,IF($BE$3="暦月",(BB132/($BE$8/7)),""))</f>
        <v>0</v>
      </c>
      <c r="BE132" s="2197"/>
      <c r="BF132" s="2193"/>
      <c r="BG132" s="2194"/>
      <c r="BH132" s="2194"/>
      <c r="BI132" s="2194"/>
      <c r="BJ132" s="2195"/>
    </row>
    <row r="133" spans="2:62" ht="20.25" customHeight="1">
      <c r="B133" s="2111">
        <f>B131+1</f>
        <v>59</v>
      </c>
      <c r="C133" s="2118"/>
      <c r="D133" s="2119"/>
      <c r="E133" s="909"/>
      <c r="F133" s="910"/>
      <c r="G133" s="909"/>
      <c r="H133" s="910"/>
      <c r="I133" s="2122"/>
      <c r="J133" s="2123"/>
      <c r="K133" s="2171"/>
      <c r="L133" s="2172"/>
      <c r="M133" s="2172"/>
      <c r="N133" s="2119"/>
      <c r="O133" s="2141"/>
      <c r="P133" s="2142"/>
      <c r="Q133" s="2142"/>
      <c r="R133" s="2142"/>
      <c r="S133" s="2143"/>
      <c r="T133" s="929" t="s">
        <v>1540</v>
      </c>
      <c r="U133" s="930"/>
      <c r="V133" s="931"/>
      <c r="W133" s="922"/>
      <c r="X133" s="923"/>
      <c r="Y133" s="923"/>
      <c r="Z133" s="923"/>
      <c r="AA133" s="923"/>
      <c r="AB133" s="923"/>
      <c r="AC133" s="924"/>
      <c r="AD133" s="922"/>
      <c r="AE133" s="923"/>
      <c r="AF133" s="923"/>
      <c r="AG133" s="923"/>
      <c r="AH133" s="923"/>
      <c r="AI133" s="923"/>
      <c r="AJ133" s="924"/>
      <c r="AK133" s="922"/>
      <c r="AL133" s="923"/>
      <c r="AM133" s="923"/>
      <c r="AN133" s="923"/>
      <c r="AO133" s="923"/>
      <c r="AP133" s="923"/>
      <c r="AQ133" s="924"/>
      <c r="AR133" s="922"/>
      <c r="AS133" s="923"/>
      <c r="AT133" s="923"/>
      <c r="AU133" s="923"/>
      <c r="AV133" s="923"/>
      <c r="AW133" s="923"/>
      <c r="AX133" s="924"/>
      <c r="AY133" s="922"/>
      <c r="AZ133" s="923"/>
      <c r="BA133" s="925"/>
      <c r="BB133" s="2173"/>
      <c r="BC133" s="2174"/>
      <c r="BD133" s="2175"/>
      <c r="BE133" s="2176"/>
      <c r="BF133" s="2177"/>
      <c r="BG133" s="2178"/>
      <c r="BH133" s="2178"/>
      <c r="BI133" s="2178"/>
      <c r="BJ133" s="2179"/>
    </row>
    <row r="134" spans="2:62" ht="20.25" customHeight="1">
      <c r="B134" s="2112"/>
      <c r="C134" s="2199"/>
      <c r="D134" s="2200"/>
      <c r="E134" s="932"/>
      <c r="F134" s="933">
        <f>C133</f>
        <v>0</v>
      </c>
      <c r="G134" s="932"/>
      <c r="H134" s="933">
        <f>I133</f>
        <v>0</v>
      </c>
      <c r="I134" s="2201"/>
      <c r="J134" s="2202"/>
      <c r="K134" s="2203"/>
      <c r="L134" s="2204"/>
      <c r="M134" s="2204"/>
      <c r="N134" s="2200"/>
      <c r="O134" s="2141"/>
      <c r="P134" s="2142"/>
      <c r="Q134" s="2142"/>
      <c r="R134" s="2142"/>
      <c r="S134" s="2143"/>
      <c r="T134" s="926" t="s">
        <v>1543</v>
      </c>
      <c r="U134" s="927"/>
      <c r="V134" s="928"/>
      <c r="W134" s="914" t="str">
        <f>IF(W133="","",VLOOKUP(W133,'シフト記号表（従来型・ユニット型共通）'!$C$6:$L$47,10,FALSE))</f>
        <v/>
      </c>
      <c r="X134" s="915" t="str">
        <f>IF(X133="","",VLOOKUP(X133,'シフト記号表（従来型・ユニット型共通）'!$C$6:$L$47,10,FALSE))</f>
        <v/>
      </c>
      <c r="Y134" s="915" t="str">
        <f>IF(Y133="","",VLOOKUP(Y133,'シフト記号表（従来型・ユニット型共通）'!$C$6:$L$47,10,FALSE))</f>
        <v/>
      </c>
      <c r="Z134" s="915" t="str">
        <f>IF(Z133="","",VLOOKUP(Z133,'シフト記号表（従来型・ユニット型共通）'!$C$6:$L$47,10,FALSE))</f>
        <v/>
      </c>
      <c r="AA134" s="915" t="str">
        <f>IF(AA133="","",VLOOKUP(AA133,'シフト記号表（従来型・ユニット型共通）'!$C$6:$L$47,10,FALSE))</f>
        <v/>
      </c>
      <c r="AB134" s="915" t="str">
        <f>IF(AB133="","",VLOOKUP(AB133,'シフト記号表（従来型・ユニット型共通）'!$C$6:$L$47,10,FALSE))</f>
        <v/>
      </c>
      <c r="AC134" s="916" t="str">
        <f>IF(AC133="","",VLOOKUP(AC133,'シフト記号表（従来型・ユニット型共通）'!$C$6:$L$47,10,FALSE))</f>
        <v/>
      </c>
      <c r="AD134" s="914" t="str">
        <f>IF(AD133="","",VLOOKUP(AD133,'シフト記号表（従来型・ユニット型共通）'!$C$6:$L$47,10,FALSE))</f>
        <v/>
      </c>
      <c r="AE134" s="915" t="str">
        <f>IF(AE133="","",VLOOKUP(AE133,'シフト記号表（従来型・ユニット型共通）'!$C$6:$L$47,10,FALSE))</f>
        <v/>
      </c>
      <c r="AF134" s="915" t="str">
        <f>IF(AF133="","",VLOOKUP(AF133,'シフト記号表（従来型・ユニット型共通）'!$C$6:$L$47,10,FALSE))</f>
        <v/>
      </c>
      <c r="AG134" s="915" t="str">
        <f>IF(AG133="","",VLOOKUP(AG133,'シフト記号表（従来型・ユニット型共通）'!$C$6:$L$47,10,FALSE))</f>
        <v/>
      </c>
      <c r="AH134" s="915" t="str">
        <f>IF(AH133="","",VLOOKUP(AH133,'シフト記号表（従来型・ユニット型共通）'!$C$6:$L$47,10,FALSE))</f>
        <v/>
      </c>
      <c r="AI134" s="915" t="str">
        <f>IF(AI133="","",VLOOKUP(AI133,'シフト記号表（従来型・ユニット型共通）'!$C$6:$L$47,10,FALSE))</f>
        <v/>
      </c>
      <c r="AJ134" s="916" t="str">
        <f>IF(AJ133="","",VLOOKUP(AJ133,'シフト記号表（従来型・ユニット型共通）'!$C$6:$L$47,10,FALSE))</f>
        <v/>
      </c>
      <c r="AK134" s="914" t="str">
        <f>IF(AK133="","",VLOOKUP(AK133,'シフト記号表（従来型・ユニット型共通）'!$C$6:$L$47,10,FALSE))</f>
        <v/>
      </c>
      <c r="AL134" s="915" t="str">
        <f>IF(AL133="","",VLOOKUP(AL133,'シフト記号表（従来型・ユニット型共通）'!$C$6:$L$47,10,FALSE))</f>
        <v/>
      </c>
      <c r="AM134" s="915" t="str">
        <f>IF(AM133="","",VLOOKUP(AM133,'シフト記号表（従来型・ユニット型共通）'!$C$6:$L$47,10,FALSE))</f>
        <v/>
      </c>
      <c r="AN134" s="915" t="str">
        <f>IF(AN133="","",VLOOKUP(AN133,'シフト記号表（従来型・ユニット型共通）'!$C$6:$L$47,10,FALSE))</f>
        <v/>
      </c>
      <c r="AO134" s="915" t="str">
        <f>IF(AO133="","",VLOOKUP(AO133,'シフト記号表（従来型・ユニット型共通）'!$C$6:$L$47,10,FALSE))</f>
        <v/>
      </c>
      <c r="AP134" s="915" t="str">
        <f>IF(AP133="","",VLOOKUP(AP133,'シフト記号表（従来型・ユニット型共通）'!$C$6:$L$47,10,FALSE))</f>
        <v/>
      </c>
      <c r="AQ134" s="916" t="str">
        <f>IF(AQ133="","",VLOOKUP(AQ133,'シフト記号表（従来型・ユニット型共通）'!$C$6:$L$47,10,FALSE))</f>
        <v/>
      </c>
      <c r="AR134" s="914" t="str">
        <f>IF(AR133="","",VLOOKUP(AR133,'シフト記号表（従来型・ユニット型共通）'!$C$6:$L$47,10,FALSE))</f>
        <v/>
      </c>
      <c r="AS134" s="915" t="str">
        <f>IF(AS133="","",VLOOKUP(AS133,'シフト記号表（従来型・ユニット型共通）'!$C$6:$L$47,10,FALSE))</f>
        <v/>
      </c>
      <c r="AT134" s="915" t="str">
        <f>IF(AT133="","",VLOOKUP(AT133,'シフト記号表（従来型・ユニット型共通）'!$C$6:$L$47,10,FALSE))</f>
        <v/>
      </c>
      <c r="AU134" s="915" t="str">
        <f>IF(AU133="","",VLOOKUP(AU133,'シフト記号表（従来型・ユニット型共通）'!$C$6:$L$47,10,FALSE))</f>
        <v/>
      </c>
      <c r="AV134" s="915" t="str">
        <f>IF(AV133="","",VLOOKUP(AV133,'シフト記号表（従来型・ユニット型共通）'!$C$6:$L$47,10,FALSE))</f>
        <v/>
      </c>
      <c r="AW134" s="915" t="str">
        <f>IF(AW133="","",VLOOKUP(AW133,'シフト記号表（従来型・ユニット型共通）'!$C$6:$L$47,10,FALSE))</f>
        <v/>
      </c>
      <c r="AX134" s="916" t="str">
        <f>IF(AX133="","",VLOOKUP(AX133,'シフト記号表（従来型・ユニット型共通）'!$C$6:$L$47,10,FALSE))</f>
        <v/>
      </c>
      <c r="AY134" s="914" t="str">
        <f>IF(AY133="","",VLOOKUP(AY133,'シフト記号表（従来型・ユニット型共通）'!$C$6:$L$47,10,FALSE))</f>
        <v/>
      </c>
      <c r="AZ134" s="915" t="str">
        <f>IF(AZ133="","",VLOOKUP(AZ133,'シフト記号表（従来型・ユニット型共通）'!$C$6:$L$47,10,FALSE))</f>
        <v/>
      </c>
      <c r="BA134" s="915" t="str">
        <f>IF(BA133="","",VLOOKUP(BA133,'シフト記号表（従来型・ユニット型共通）'!$C$6:$L$47,10,FALSE))</f>
        <v/>
      </c>
      <c r="BB134" s="2196">
        <f>IF($BE$3="４週",SUM(W134:AX134),IF($BE$3="暦月",SUM(W134:BA134),""))</f>
        <v>0</v>
      </c>
      <c r="BC134" s="2197"/>
      <c r="BD134" s="2198">
        <f>IF($BE$3="４週",BB134/4,IF($BE$3="暦月",(BB134/($BE$8/7)),""))</f>
        <v>0</v>
      </c>
      <c r="BE134" s="2197"/>
      <c r="BF134" s="2193"/>
      <c r="BG134" s="2194"/>
      <c r="BH134" s="2194"/>
      <c r="BI134" s="2194"/>
      <c r="BJ134" s="2195"/>
    </row>
    <row r="135" spans="2:62" ht="20.25" customHeight="1">
      <c r="B135" s="2111">
        <f>B133+1</f>
        <v>60</v>
      </c>
      <c r="C135" s="2118"/>
      <c r="D135" s="2119"/>
      <c r="E135" s="909"/>
      <c r="F135" s="910"/>
      <c r="G135" s="909"/>
      <c r="H135" s="910"/>
      <c r="I135" s="2122"/>
      <c r="J135" s="2123"/>
      <c r="K135" s="2171"/>
      <c r="L135" s="2172"/>
      <c r="M135" s="2172"/>
      <c r="N135" s="2119"/>
      <c r="O135" s="2141"/>
      <c r="P135" s="2142"/>
      <c r="Q135" s="2142"/>
      <c r="R135" s="2142"/>
      <c r="S135" s="2143"/>
      <c r="T135" s="929" t="s">
        <v>1540</v>
      </c>
      <c r="U135" s="930"/>
      <c r="V135" s="931"/>
      <c r="W135" s="922"/>
      <c r="X135" s="923"/>
      <c r="Y135" s="923"/>
      <c r="Z135" s="923"/>
      <c r="AA135" s="923"/>
      <c r="AB135" s="923"/>
      <c r="AC135" s="924"/>
      <c r="AD135" s="922"/>
      <c r="AE135" s="923"/>
      <c r="AF135" s="923"/>
      <c r="AG135" s="923"/>
      <c r="AH135" s="923"/>
      <c r="AI135" s="923"/>
      <c r="AJ135" s="924"/>
      <c r="AK135" s="922"/>
      <c r="AL135" s="923"/>
      <c r="AM135" s="923"/>
      <c r="AN135" s="923"/>
      <c r="AO135" s="923"/>
      <c r="AP135" s="923"/>
      <c r="AQ135" s="924"/>
      <c r="AR135" s="922"/>
      <c r="AS135" s="923"/>
      <c r="AT135" s="923"/>
      <c r="AU135" s="923"/>
      <c r="AV135" s="923"/>
      <c r="AW135" s="923"/>
      <c r="AX135" s="924"/>
      <c r="AY135" s="922"/>
      <c r="AZ135" s="923"/>
      <c r="BA135" s="925"/>
      <c r="BB135" s="2173"/>
      <c r="BC135" s="2174"/>
      <c r="BD135" s="2175"/>
      <c r="BE135" s="2176"/>
      <c r="BF135" s="2177"/>
      <c r="BG135" s="2178"/>
      <c r="BH135" s="2178"/>
      <c r="BI135" s="2178"/>
      <c r="BJ135" s="2179"/>
    </row>
    <row r="136" spans="2:62" ht="20.25" customHeight="1">
      <c r="B136" s="2112"/>
      <c r="C136" s="2199"/>
      <c r="D136" s="2200"/>
      <c r="E136" s="932"/>
      <c r="F136" s="933">
        <f>C135</f>
        <v>0</v>
      </c>
      <c r="G136" s="932"/>
      <c r="H136" s="933">
        <f>I135</f>
        <v>0</v>
      </c>
      <c r="I136" s="2201"/>
      <c r="J136" s="2202"/>
      <c r="K136" s="2203"/>
      <c r="L136" s="2204"/>
      <c r="M136" s="2204"/>
      <c r="N136" s="2200"/>
      <c r="O136" s="2141"/>
      <c r="P136" s="2142"/>
      <c r="Q136" s="2142"/>
      <c r="R136" s="2142"/>
      <c r="S136" s="2143"/>
      <c r="T136" s="926" t="s">
        <v>1543</v>
      </c>
      <c r="U136" s="927"/>
      <c r="V136" s="928"/>
      <c r="W136" s="914" t="str">
        <f>IF(W135="","",VLOOKUP(W135,'シフト記号表（従来型・ユニット型共通）'!$C$6:$L$47,10,FALSE))</f>
        <v/>
      </c>
      <c r="X136" s="915" t="str">
        <f>IF(X135="","",VLOOKUP(X135,'シフト記号表（従来型・ユニット型共通）'!$C$6:$L$47,10,FALSE))</f>
        <v/>
      </c>
      <c r="Y136" s="915" t="str">
        <f>IF(Y135="","",VLOOKUP(Y135,'シフト記号表（従来型・ユニット型共通）'!$C$6:$L$47,10,FALSE))</f>
        <v/>
      </c>
      <c r="Z136" s="915" t="str">
        <f>IF(Z135="","",VLOOKUP(Z135,'シフト記号表（従来型・ユニット型共通）'!$C$6:$L$47,10,FALSE))</f>
        <v/>
      </c>
      <c r="AA136" s="915" t="str">
        <f>IF(AA135="","",VLOOKUP(AA135,'シフト記号表（従来型・ユニット型共通）'!$C$6:$L$47,10,FALSE))</f>
        <v/>
      </c>
      <c r="AB136" s="915" t="str">
        <f>IF(AB135="","",VLOOKUP(AB135,'シフト記号表（従来型・ユニット型共通）'!$C$6:$L$47,10,FALSE))</f>
        <v/>
      </c>
      <c r="AC136" s="916" t="str">
        <f>IF(AC135="","",VLOOKUP(AC135,'シフト記号表（従来型・ユニット型共通）'!$C$6:$L$47,10,FALSE))</f>
        <v/>
      </c>
      <c r="AD136" s="914" t="str">
        <f>IF(AD135="","",VLOOKUP(AD135,'シフト記号表（従来型・ユニット型共通）'!$C$6:$L$47,10,FALSE))</f>
        <v/>
      </c>
      <c r="AE136" s="915" t="str">
        <f>IF(AE135="","",VLOOKUP(AE135,'シフト記号表（従来型・ユニット型共通）'!$C$6:$L$47,10,FALSE))</f>
        <v/>
      </c>
      <c r="AF136" s="915" t="str">
        <f>IF(AF135="","",VLOOKUP(AF135,'シフト記号表（従来型・ユニット型共通）'!$C$6:$L$47,10,FALSE))</f>
        <v/>
      </c>
      <c r="AG136" s="915" t="str">
        <f>IF(AG135="","",VLOOKUP(AG135,'シフト記号表（従来型・ユニット型共通）'!$C$6:$L$47,10,FALSE))</f>
        <v/>
      </c>
      <c r="AH136" s="915" t="str">
        <f>IF(AH135="","",VLOOKUP(AH135,'シフト記号表（従来型・ユニット型共通）'!$C$6:$L$47,10,FALSE))</f>
        <v/>
      </c>
      <c r="AI136" s="915" t="str">
        <f>IF(AI135="","",VLOOKUP(AI135,'シフト記号表（従来型・ユニット型共通）'!$C$6:$L$47,10,FALSE))</f>
        <v/>
      </c>
      <c r="AJ136" s="916" t="str">
        <f>IF(AJ135="","",VLOOKUP(AJ135,'シフト記号表（従来型・ユニット型共通）'!$C$6:$L$47,10,FALSE))</f>
        <v/>
      </c>
      <c r="AK136" s="914" t="str">
        <f>IF(AK135="","",VLOOKUP(AK135,'シフト記号表（従来型・ユニット型共通）'!$C$6:$L$47,10,FALSE))</f>
        <v/>
      </c>
      <c r="AL136" s="915" t="str">
        <f>IF(AL135="","",VLOOKUP(AL135,'シフト記号表（従来型・ユニット型共通）'!$C$6:$L$47,10,FALSE))</f>
        <v/>
      </c>
      <c r="AM136" s="915" t="str">
        <f>IF(AM135="","",VLOOKUP(AM135,'シフト記号表（従来型・ユニット型共通）'!$C$6:$L$47,10,FALSE))</f>
        <v/>
      </c>
      <c r="AN136" s="915" t="str">
        <f>IF(AN135="","",VLOOKUP(AN135,'シフト記号表（従来型・ユニット型共通）'!$C$6:$L$47,10,FALSE))</f>
        <v/>
      </c>
      <c r="AO136" s="915" t="str">
        <f>IF(AO135="","",VLOOKUP(AO135,'シフト記号表（従来型・ユニット型共通）'!$C$6:$L$47,10,FALSE))</f>
        <v/>
      </c>
      <c r="AP136" s="915" t="str">
        <f>IF(AP135="","",VLOOKUP(AP135,'シフト記号表（従来型・ユニット型共通）'!$C$6:$L$47,10,FALSE))</f>
        <v/>
      </c>
      <c r="AQ136" s="916" t="str">
        <f>IF(AQ135="","",VLOOKUP(AQ135,'シフト記号表（従来型・ユニット型共通）'!$C$6:$L$47,10,FALSE))</f>
        <v/>
      </c>
      <c r="AR136" s="914" t="str">
        <f>IF(AR135="","",VLOOKUP(AR135,'シフト記号表（従来型・ユニット型共通）'!$C$6:$L$47,10,FALSE))</f>
        <v/>
      </c>
      <c r="AS136" s="915" t="str">
        <f>IF(AS135="","",VLOOKUP(AS135,'シフト記号表（従来型・ユニット型共通）'!$C$6:$L$47,10,FALSE))</f>
        <v/>
      </c>
      <c r="AT136" s="915" t="str">
        <f>IF(AT135="","",VLOOKUP(AT135,'シフト記号表（従来型・ユニット型共通）'!$C$6:$L$47,10,FALSE))</f>
        <v/>
      </c>
      <c r="AU136" s="915" t="str">
        <f>IF(AU135="","",VLOOKUP(AU135,'シフト記号表（従来型・ユニット型共通）'!$C$6:$L$47,10,FALSE))</f>
        <v/>
      </c>
      <c r="AV136" s="915" t="str">
        <f>IF(AV135="","",VLOOKUP(AV135,'シフト記号表（従来型・ユニット型共通）'!$C$6:$L$47,10,FALSE))</f>
        <v/>
      </c>
      <c r="AW136" s="915" t="str">
        <f>IF(AW135="","",VLOOKUP(AW135,'シフト記号表（従来型・ユニット型共通）'!$C$6:$L$47,10,FALSE))</f>
        <v/>
      </c>
      <c r="AX136" s="916" t="str">
        <f>IF(AX135="","",VLOOKUP(AX135,'シフト記号表（従来型・ユニット型共通）'!$C$6:$L$47,10,FALSE))</f>
        <v/>
      </c>
      <c r="AY136" s="914" t="str">
        <f>IF(AY135="","",VLOOKUP(AY135,'シフト記号表（従来型・ユニット型共通）'!$C$6:$L$47,10,FALSE))</f>
        <v/>
      </c>
      <c r="AZ136" s="915" t="str">
        <f>IF(AZ135="","",VLOOKUP(AZ135,'シフト記号表（従来型・ユニット型共通）'!$C$6:$L$47,10,FALSE))</f>
        <v/>
      </c>
      <c r="BA136" s="915" t="str">
        <f>IF(BA135="","",VLOOKUP(BA135,'シフト記号表（従来型・ユニット型共通）'!$C$6:$L$47,10,FALSE))</f>
        <v/>
      </c>
      <c r="BB136" s="2196">
        <f>IF($BE$3="４週",SUM(W136:AX136),IF($BE$3="暦月",SUM(W136:BA136),""))</f>
        <v>0</v>
      </c>
      <c r="BC136" s="2197"/>
      <c r="BD136" s="2198">
        <f>IF($BE$3="４週",BB136/4,IF($BE$3="暦月",(BB136/($BE$8/7)),""))</f>
        <v>0</v>
      </c>
      <c r="BE136" s="2197"/>
      <c r="BF136" s="2193"/>
      <c r="BG136" s="2194"/>
      <c r="BH136" s="2194"/>
      <c r="BI136" s="2194"/>
      <c r="BJ136" s="2195"/>
    </row>
    <row r="137" spans="2:62" ht="20.25" customHeight="1">
      <c r="B137" s="2111">
        <f>B135+1</f>
        <v>61</v>
      </c>
      <c r="C137" s="2118"/>
      <c r="D137" s="2119"/>
      <c r="E137" s="909"/>
      <c r="F137" s="910"/>
      <c r="G137" s="909"/>
      <c r="H137" s="910"/>
      <c r="I137" s="2122"/>
      <c r="J137" s="2123"/>
      <c r="K137" s="2171"/>
      <c r="L137" s="2172"/>
      <c r="M137" s="2172"/>
      <c r="N137" s="2119"/>
      <c r="O137" s="2141"/>
      <c r="P137" s="2142"/>
      <c r="Q137" s="2142"/>
      <c r="R137" s="2142"/>
      <c r="S137" s="2143"/>
      <c r="T137" s="929" t="s">
        <v>1540</v>
      </c>
      <c r="U137" s="930"/>
      <c r="V137" s="931"/>
      <c r="W137" s="922"/>
      <c r="X137" s="923"/>
      <c r="Y137" s="923"/>
      <c r="Z137" s="923"/>
      <c r="AA137" s="923"/>
      <c r="AB137" s="923"/>
      <c r="AC137" s="924"/>
      <c r="AD137" s="922"/>
      <c r="AE137" s="923"/>
      <c r="AF137" s="923"/>
      <c r="AG137" s="923"/>
      <c r="AH137" s="923"/>
      <c r="AI137" s="923"/>
      <c r="AJ137" s="924"/>
      <c r="AK137" s="922"/>
      <c r="AL137" s="923"/>
      <c r="AM137" s="923"/>
      <c r="AN137" s="923"/>
      <c r="AO137" s="923"/>
      <c r="AP137" s="923"/>
      <c r="AQ137" s="924"/>
      <c r="AR137" s="922"/>
      <c r="AS137" s="923"/>
      <c r="AT137" s="923"/>
      <c r="AU137" s="923"/>
      <c r="AV137" s="923"/>
      <c r="AW137" s="923"/>
      <c r="AX137" s="924"/>
      <c r="AY137" s="922"/>
      <c r="AZ137" s="923"/>
      <c r="BA137" s="925"/>
      <c r="BB137" s="2173"/>
      <c r="BC137" s="2174"/>
      <c r="BD137" s="2175"/>
      <c r="BE137" s="2176"/>
      <c r="BF137" s="2177"/>
      <c r="BG137" s="2178"/>
      <c r="BH137" s="2178"/>
      <c r="BI137" s="2178"/>
      <c r="BJ137" s="2179"/>
    </row>
    <row r="138" spans="2:62" ht="20.25" customHeight="1">
      <c r="B138" s="2112"/>
      <c r="C138" s="2199"/>
      <c r="D138" s="2200"/>
      <c r="E138" s="932"/>
      <c r="F138" s="933">
        <f>C137</f>
        <v>0</v>
      </c>
      <c r="G138" s="932"/>
      <c r="H138" s="933">
        <f>I137</f>
        <v>0</v>
      </c>
      <c r="I138" s="2201"/>
      <c r="J138" s="2202"/>
      <c r="K138" s="2203"/>
      <c r="L138" s="2204"/>
      <c r="M138" s="2204"/>
      <c r="N138" s="2200"/>
      <c r="O138" s="2141"/>
      <c r="P138" s="2142"/>
      <c r="Q138" s="2142"/>
      <c r="R138" s="2142"/>
      <c r="S138" s="2143"/>
      <c r="T138" s="926" t="s">
        <v>1543</v>
      </c>
      <c r="U138" s="927"/>
      <c r="V138" s="928"/>
      <c r="W138" s="914" t="str">
        <f>IF(W137="","",VLOOKUP(W137,'シフト記号表（従来型・ユニット型共通）'!$C$6:$L$47,10,FALSE))</f>
        <v/>
      </c>
      <c r="X138" s="915" t="str">
        <f>IF(X137="","",VLOOKUP(X137,'シフト記号表（従来型・ユニット型共通）'!$C$6:$L$47,10,FALSE))</f>
        <v/>
      </c>
      <c r="Y138" s="915" t="str">
        <f>IF(Y137="","",VLOOKUP(Y137,'シフト記号表（従来型・ユニット型共通）'!$C$6:$L$47,10,FALSE))</f>
        <v/>
      </c>
      <c r="Z138" s="915" t="str">
        <f>IF(Z137="","",VLOOKUP(Z137,'シフト記号表（従来型・ユニット型共通）'!$C$6:$L$47,10,FALSE))</f>
        <v/>
      </c>
      <c r="AA138" s="915" t="str">
        <f>IF(AA137="","",VLOOKUP(AA137,'シフト記号表（従来型・ユニット型共通）'!$C$6:$L$47,10,FALSE))</f>
        <v/>
      </c>
      <c r="AB138" s="915" t="str">
        <f>IF(AB137="","",VLOOKUP(AB137,'シフト記号表（従来型・ユニット型共通）'!$C$6:$L$47,10,FALSE))</f>
        <v/>
      </c>
      <c r="AC138" s="916" t="str">
        <f>IF(AC137="","",VLOOKUP(AC137,'シフト記号表（従来型・ユニット型共通）'!$C$6:$L$47,10,FALSE))</f>
        <v/>
      </c>
      <c r="AD138" s="914" t="str">
        <f>IF(AD137="","",VLOOKUP(AD137,'シフト記号表（従来型・ユニット型共通）'!$C$6:$L$47,10,FALSE))</f>
        <v/>
      </c>
      <c r="AE138" s="915" t="str">
        <f>IF(AE137="","",VLOOKUP(AE137,'シフト記号表（従来型・ユニット型共通）'!$C$6:$L$47,10,FALSE))</f>
        <v/>
      </c>
      <c r="AF138" s="915" t="str">
        <f>IF(AF137="","",VLOOKUP(AF137,'シフト記号表（従来型・ユニット型共通）'!$C$6:$L$47,10,FALSE))</f>
        <v/>
      </c>
      <c r="AG138" s="915" t="str">
        <f>IF(AG137="","",VLOOKUP(AG137,'シフト記号表（従来型・ユニット型共通）'!$C$6:$L$47,10,FALSE))</f>
        <v/>
      </c>
      <c r="AH138" s="915" t="str">
        <f>IF(AH137="","",VLOOKUP(AH137,'シフト記号表（従来型・ユニット型共通）'!$C$6:$L$47,10,FALSE))</f>
        <v/>
      </c>
      <c r="AI138" s="915" t="str">
        <f>IF(AI137="","",VLOOKUP(AI137,'シフト記号表（従来型・ユニット型共通）'!$C$6:$L$47,10,FALSE))</f>
        <v/>
      </c>
      <c r="AJ138" s="916" t="str">
        <f>IF(AJ137="","",VLOOKUP(AJ137,'シフト記号表（従来型・ユニット型共通）'!$C$6:$L$47,10,FALSE))</f>
        <v/>
      </c>
      <c r="AK138" s="914" t="str">
        <f>IF(AK137="","",VLOOKUP(AK137,'シフト記号表（従来型・ユニット型共通）'!$C$6:$L$47,10,FALSE))</f>
        <v/>
      </c>
      <c r="AL138" s="915" t="str">
        <f>IF(AL137="","",VLOOKUP(AL137,'シフト記号表（従来型・ユニット型共通）'!$C$6:$L$47,10,FALSE))</f>
        <v/>
      </c>
      <c r="AM138" s="915" t="str">
        <f>IF(AM137="","",VLOOKUP(AM137,'シフト記号表（従来型・ユニット型共通）'!$C$6:$L$47,10,FALSE))</f>
        <v/>
      </c>
      <c r="AN138" s="915" t="str">
        <f>IF(AN137="","",VLOOKUP(AN137,'シフト記号表（従来型・ユニット型共通）'!$C$6:$L$47,10,FALSE))</f>
        <v/>
      </c>
      <c r="AO138" s="915" t="str">
        <f>IF(AO137="","",VLOOKUP(AO137,'シフト記号表（従来型・ユニット型共通）'!$C$6:$L$47,10,FALSE))</f>
        <v/>
      </c>
      <c r="AP138" s="915" t="str">
        <f>IF(AP137="","",VLOOKUP(AP137,'シフト記号表（従来型・ユニット型共通）'!$C$6:$L$47,10,FALSE))</f>
        <v/>
      </c>
      <c r="AQ138" s="916" t="str">
        <f>IF(AQ137="","",VLOOKUP(AQ137,'シフト記号表（従来型・ユニット型共通）'!$C$6:$L$47,10,FALSE))</f>
        <v/>
      </c>
      <c r="AR138" s="914" t="str">
        <f>IF(AR137="","",VLOOKUP(AR137,'シフト記号表（従来型・ユニット型共通）'!$C$6:$L$47,10,FALSE))</f>
        <v/>
      </c>
      <c r="AS138" s="915" t="str">
        <f>IF(AS137="","",VLOOKUP(AS137,'シフト記号表（従来型・ユニット型共通）'!$C$6:$L$47,10,FALSE))</f>
        <v/>
      </c>
      <c r="AT138" s="915" t="str">
        <f>IF(AT137="","",VLOOKUP(AT137,'シフト記号表（従来型・ユニット型共通）'!$C$6:$L$47,10,FALSE))</f>
        <v/>
      </c>
      <c r="AU138" s="915" t="str">
        <f>IF(AU137="","",VLOOKUP(AU137,'シフト記号表（従来型・ユニット型共通）'!$C$6:$L$47,10,FALSE))</f>
        <v/>
      </c>
      <c r="AV138" s="915" t="str">
        <f>IF(AV137="","",VLOOKUP(AV137,'シフト記号表（従来型・ユニット型共通）'!$C$6:$L$47,10,FALSE))</f>
        <v/>
      </c>
      <c r="AW138" s="915" t="str">
        <f>IF(AW137="","",VLOOKUP(AW137,'シフト記号表（従来型・ユニット型共通）'!$C$6:$L$47,10,FALSE))</f>
        <v/>
      </c>
      <c r="AX138" s="916" t="str">
        <f>IF(AX137="","",VLOOKUP(AX137,'シフト記号表（従来型・ユニット型共通）'!$C$6:$L$47,10,FALSE))</f>
        <v/>
      </c>
      <c r="AY138" s="914" t="str">
        <f>IF(AY137="","",VLOOKUP(AY137,'シフト記号表（従来型・ユニット型共通）'!$C$6:$L$47,10,FALSE))</f>
        <v/>
      </c>
      <c r="AZ138" s="915" t="str">
        <f>IF(AZ137="","",VLOOKUP(AZ137,'シフト記号表（従来型・ユニット型共通）'!$C$6:$L$47,10,FALSE))</f>
        <v/>
      </c>
      <c r="BA138" s="915" t="str">
        <f>IF(BA137="","",VLOOKUP(BA137,'シフト記号表（従来型・ユニット型共通）'!$C$6:$L$47,10,FALSE))</f>
        <v/>
      </c>
      <c r="BB138" s="2196">
        <f>IF($BE$3="４週",SUM(W138:AX138),IF($BE$3="暦月",SUM(W138:BA138),""))</f>
        <v>0</v>
      </c>
      <c r="BC138" s="2197"/>
      <c r="BD138" s="2198">
        <f>IF($BE$3="４週",BB138/4,IF($BE$3="暦月",(BB138/($BE$8/7)),""))</f>
        <v>0</v>
      </c>
      <c r="BE138" s="2197"/>
      <c r="BF138" s="2193"/>
      <c r="BG138" s="2194"/>
      <c r="BH138" s="2194"/>
      <c r="BI138" s="2194"/>
      <c r="BJ138" s="2195"/>
    </row>
    <row r="139" spans="2:62" ht="20.25" customHeight="1">
      <c r="B139" s="2111">
        <f>B137+1</f>
        <v>62</v>
      </c>
      <c r="C139" s="2118"/>
      <c r="D139" s="2119"/>
      <c r="E139" s="909"/>
      <c r="F139" s="910"/>
      <c r="G139" s="909"/>
      <c r="H139" s="910"/>
      <c r="I139" s="2122"/>
      <c r="J139" s="2123"/>
      <c r="K139" s="2171"/>
      <c r="L139" s="2172"/>
      <c r="M139" s="2172"/>
      <c r="N139" s="2119"/>
      <c r="O139" s="2141"/>
      <c r="P139" s="2142"/>
      <c r="Q139" s="2142"/>
      <c r="R139" s="2142"/>
      <c r="S139" s="2143"/>
      <c r="T139" s="929" t="s">
        <v>1540</v>
      </c>
      <c r="U139" s="930"/>
      <c r="V139" s="931"/>
      <c r="W139" s="922"/>
      <c r="X139" s="923"/>
      <c r="Y139" s="923"/>
      <c r="Z139" s="923"/>
      <c r="AA139" s="923"/>
      <c r="AB139" s="923"/>
      <c r="AC139" s="924"/>
      <c r="AD139" s="922"/>
      <c r="AE139" s="923"/>
      <c r="AF139" s="923"/>
      <c r="AG139" s="923"/>
      <c r="AH139" s="923"/>
      <c r="AI139" s="923"/>
      <c r="AJ139" s="924"/>
      <c r="AK139" s="922"/>
      <c r="AL139" s="923"/>
      <c r="AM139" s="923"/>
      <c r="AN139" s="923"/>
      <c r="AO139" s="923"/>
      <c r="AP139" s="923"/>
      <c r="AQ139" s="924"/>
      <c r="AR139" s="922"/>
      <c r="AS139" s="923"/>
      <c r="AT139" s="923"/>
      <c r="AU139" s="923"/>
      <c r="AV139" s="923"/>
      <c r="AW139" s="923"/>
      <c r="AX139" s="924"/>
      <c r="AY139" s="922"/>
      <c r="AZ139" s="923"/>
      <c r="BA139" s="925"/>
      <c r="BB139" s="2173"/>
      <c r="BC139" s="2174"/>
      <c r="BD139" s="2175"/>
      <c r="BE139" s="2176"/>
      <c r="BF139" s="2177"/>
      <c r="BG139" s="2178"/>
      <c r="BH139" s="2178"/>
      <c r="BI139" s="2178"/>
      <c r="BJ139" s="2179"/>
    </row>
    <row r="140" spans="2:62" ht="20.25" customHeight="1">
      <c r="B140" s="2112"/>
      <c r="C140" s="2199"/>
      <c r="D140" s="2200"/>
      <c r="E140" s="932"/>
      <c r="F140" s="933">
        <f>C139</f>
        <v>0</v>
      </c>
      <c r="G140" s="932"/>
      <c r="H140" s="933">
        <f>I139</f>
        <v>0</v>
      </c>
      <c r="I140" s="2201"/>
      <c r="J140" s="2202"/>
      <c r="K140" s="2203"/>
      <c r="L140" s="2204"/>
      <c r="M140" s="2204"/>
      <c r="N140" s="2200"/>
      <c r="O140" s="2141"/>
      <c r="P140" s="2142"/>
      <c r="Q140" s="2142"/>
      <c r="R140" s="2142"/>
      <c r="S140" s="2143"/>
      <c r="T140" s="926" t="s">
        <v>1543</v>
      </c>
      <c r="U140" s="927"/>
      <c r="V140" s="928"/>
      <c r="W140" s="914" t="str">
        <f>IF(W139="","",VLOOKUP(W139,'シフト記号表（従来型・ユニット型共通）'!$C$6:$L$47,10,FALSE))</f>
        <v/>
      </c>
      <c r="X140" s="915" t="str">
        <f>IF(X139="","",VLOOKUP(X139,'シフト記号表（従来型・ユニット型共通）'!$C$6:$L$47,10,FALSE))</f>
        <v/>
      </c>
      <c r="Y140" s="915" t="str">
        <f>IF(Y139="","",VLOOKUP(Y139,'シフト記号表（従来型・ユニット型共通）'!$C$6:$L$47,10,FALSE))</f>
        <v/>
      </c>
      <c r="Z140" s="915" t="str">
        <f>IF(Z139="","",VLOOKUP(Z139,'シフト記号表（従来型・ユニット型共通）'!$C$6:$L$47,10,FALSE))</f>
        <v/>
      </c>
      <c r="AA140" s="915" t="str">
        <f>IF(AA139="","",VLOOKUP(AA139,'シフト記号表（従来型・ユニット型共通）'!$C$6:$L$47,10,FALSE))</f>
        <v/>
      </c>
      <c r="AB140" s="915" t="str">
        <f>IF(AB139="","",VLOOKUP(AB139,'シフト記号表（従来型・ユニット型共通）'!$C$6:$L$47,10,FALSE))</f>
        <v/>
      </c>
      <c r="AC140" s="916" t="str">
        <f>IF(AC139="","",VLOOKUP(AC139,'シフト記号表（従来型・ユニット型共通）'!$C$6:$L$47,10,FALSE))</f>
        <v/>
      </c>
      <c r="AD140" s="914" t="str">
        <f>IF(AD139="","",VLOOKUP(AD139,'シフト記号表（従来型・ユニット型共通）'!$C$6:$L$47,10,FALSE))</f>
        <v/>
      </c>
      <c r="AE140" s="915" t="str">
        <f>IF(AE139="","",VLOOKUP(AE139,'シフト記号表（従来型・ユニット型共通）'!$C$6:$L$47,10,FALSE))</f>
        <v/>
      </c>
      <c r="AF140" s="915" t="str">
        <f>IF(AF139="","",VLOOKUP(AF139,'シフト記号表（従来型・ユニット型共通）'!$C$6:$L$47,10,FALSE))</f>
        <v/>
      </c>
      <c r="AG140" s="915" t="str">
        <f>IF(AG139="","",VLOOKUP(AG139,'シフト記号表（従来型・ユニット型共通）'!$C$6:$L$47,10,FALSE))</f>
        <v/>
      </c>
      <c r="AH140" s="915" t="str">
        <f>IF(AH139="","",VLOOKUP(AH139,'シフト記号表（従来型・ユニット型共通）'!$C$6:$L$47,10,FALSE))</f>
        <v/>
      </c>
      <c r="AI140" s="915" t="str">
        <f>IF(AI139="","",VLOOKUP(AI139,'シフト記号表（従来型・ユニット型共通）'!$C$6:$L$47,10,FALSE))</f>
        <v/>
      </c>
      <c r="AJ140" s="916" t="str">
        <f>IF(AJ139="","",VLOOKUP(AJ139,'シフト記号表（従来型・ユニット型共通）'!$C$6:$L$47,10,FALSE))</f>
        <v/>
      </c>
      <c r="AK140" s="914" t="str">
        <f>IF(AK139="","",VLOOKUP(AK139,'シフト記号表（従来型・ユニット型共通）'!$C$6:$L$47,10,FALSE))</f>
        <v/>
      </c>
      <c r="AL140" s="915" t="str">
        <f>IF(AL139="","",VLOOKUP(AL139,'シフト記号表（従来型・ユニット型共通）'!$C$6:$L$47,10,FALSE))</f>
        <v/>
      </c>
      <c r="AM140" s="915" t="str">
        <f>IF(AM139="","",VLOOKUP(AM139,'シフト記号表（従来型・ユニット型共通）'!$C$6:$L$47,10,FALSE))</f>
        <v/>
      </c>
      <c r="AN140" s="915" t="str">
        <f>IF(AN139="","",VLOOKUP(AN139,'シフト記号表（従来型・ユニット型共通）'!$C$6:$L$47,10,FALSE))</f>
        <v/>
      </c>
      <c r="AO140" s="915" t="str">
        <f>IF(AO139="","",VLOOKUP(AO139,'シフト記号表（従来型・ユニット型共通）'!$C$6:$L$47,10,FALSE))</f>
        <v/>
      </c>
      <c r="AP140" s="915" t="str">
        <f>IF(AP139="","",VLOOKUP(AP139,'シフト記号表（従来型・ユニット型共通）'!$C$6:$L$47,10,FALSE))</f>
        <v/>
      </c>
      <c r="AQ140" s="916" t="str">
        <f>IF(AQ139="","",VLOOKUP(AQ139,'シフト記号表（従来型・ユニット型共通）'!$C$6:$L$47,10,FALSE))</f>
        <v/>
      </c>
      <c r="AR140" s="914" t="str">
        <f>IF(AR139="","",VLOOKUP(AR139,'シフト記号表（従来型・ユニット型共通）'!$C$6:$L$47,10,FALSE))</f>
        <v/>
      </c>
      <c r="AS140" s="915" t="str">
        <f>IF(AS139="","",VLOOKUP(AS139,'シフト記号表（従来型・ユニット型共通）'!$C$6:$L$47,10,FALSE))</f>
        <v/>
      </c>
      <c r="AT140" s="915" t="str">
        <f>IF(AT139="","",VLOOKUP(AT139,'シフト記号表（従来型・ユニット型共通）'!$C$6:$L$47,10,FALSE))</f>
        <v/>
      </c>
      <c r="AU140" s="915" t="str">
        <f>IF(AU139="","",VLOOKUP(AU139,'シフト記号表（従来型・ユニット型共通）'!$C$6:$L$47,10,FALSE))</f>
        <v/>
      </c>
      <c r="AV140" s="915" t="str">
        <f>IF(AV139="","",VLOOKUP(AV139,'シフト記号表（従来型・ユニット型共通）'!$C$6:$L$47,10,FALSE))</f>
        <v/>
      </c>
      <c r="AW140" s="915" t="str">
        <f>IF(AW139="","",VLOOKUP(AW139,'シフト記号表（従来型・ユニット型共通）'!$C$6:$L$47,10,FALSE))</f>
        <v/>
      </c>
      <c r="AX140" s="916" t="str">
        <f>IF(AX139="","",VLOOKUP(AX139,'シフト記号表（従来型・ユニット型共通）'!$C$6:$L$47,10,FALSE))</f>
        <v/>
      </c>
      <c r="AY140" s="914" t="str">
        <f>IF(AY139="","",VLOOKUP(AY139,'シフト記号表（従来型・ユニット型共通）'!$C$6:$L$47,10,FALSE))</f>
        <v/>
      </c>
      <c r="AZ140" s="915" t="str">
        <f>IF(AZ139="","",VLOOKUP(AZ139,'シフト記号表（従来型・ユニット型共通）'!$C$6:$L$47,10,FALSE))</f>
        <v/>
      </c>
      <c r="BA140" s="915" t="str">
        <f>IF(BA139="","",VLOOKUP(BA139,'シフト記号表（従来型・ユニット型共通）'!$C$6:$L$47,10,FALSE))</f>
        <v/>
      </c>
      <c r="BB140" s="2196">
        <f>IF($BE$3="４週",SUM(W140:AX140),IF($BE$3="暦月",SUM(W140:BA140),""))</f>
        <v>0</v>
      </c>
      <c r="BC140" s="2197"/>
      <c r="BD140" s="2198">
        <f>IF($BE$3="４週",BB140/4,IF($BE$3="暦月",(BB140/($BE$8/7)),""))</f>
        <v>0</v>
      </c>
      <c r="BE140" s="2197"/>
      <c r="BF140" s="2193"/>
      <c r="BG140" s="2194"/>
      <c r="BH140" s="2194"/>
      <c r="BI140" s="2194"/>
      <c r="BJ140" s="2195"/>
    </row>
    <row r="141" spans="2:62" ht="20.25" customHeight="1">
      <c r="B141" s="2111">
        <f>B139+1</f>
        <v>63</v>
      </c>
      <c r="C141" s="2118"/>
      <c r="D141" s="2119"/>
      <c r="E141" s="909"/>
      <c r="F141" s="910"/>
      <c r="G141" s="909"/>
      <c r="H141" s="910"/>
      <c r="I141" s="2122"/>
      <c r="J141" s="2123"/>
      <c r="K141" s="2171"/>
      <c r="L141" s="2172"/>
      <c r="M141" s="2172"/>
      <c r="N141" s="2119"/>
      <c r="O141" s="2141"/>
      <c r="P141" s="2142"/>
      <c r="Q141" s="2142"/>
      <c r="R141" s="2142"/>
      <c r="S141" s="2143"/>
      <c r="T141" s="929" t="s">
        <v>1540</v>
      </c>
      <c r="U141" s="930"/>
      <c r="V141" s="931"/>
      <c r="W141" s="922"/>
      <c r="X141" s="923"/>
      <c r="Y141" s="923"/>
      <c r="Z141" s="923"/>
      <c r="AA141" s="923"/>
      <c r="AB141" s="923"/>
      <c r="AC141" s="924"/>
      <c r="AD141" s="922"/>
      <c r="AE141" s="923"/>
      <c r="AF141" s="923"/>
      <c r="AG141" s="923"/>
      <c r="AH141" s="923"/>
      <c r="AI141" s="923"/>
      <c r="AJ141" s="924"/>
      <c r="AK141" s="922"/>
      <c r="AL141" s="923"/>
      <c r="AM141" s="923"/>
      <c r="AN141" s="923"/>
      <c r="AO141" s="923"/>
      <c r="AP141" s="923"/>
      <c r="AQ141" s="924"/>
      <c r="AR141" s="922"/>
      <c r="AS141" s="923"/>
      <c r="AT141" s="923"/>
      <c r="AU141" s="923"/>
      <c r="AV141" s="923"/>
      <c r="AW141" s="923"/>
      <c r="AX141" s="924"/>
      <c r="AY141" s="922"/>
      <c r="AZ141" s="923"/>
      <c r="BA141" s="925"/>
      <c r="BB141" s="2173"/>
      <c r="BC141" s="2174"/>
      <c r="BD141" s="2175"/>
      <c r="BE141" s="2176"/>
      <c r="BF141" s="2177"/>
      <c r="BG141" s="2178"/>
      <c r="BH141" s="2178"/>
      <c r="BI141" s="2178"/>
      <c r="BJ141" s="2179"/>
    </row>
    <row r="142" spans="2:62" ht="20.25" customHeight="1">
      <c r="B142" s="2112"/>
      <c r="C142" s="2199"/>
      <c r="D142" s="2200"/>
      <c r="E142" s="932"/>
      <c r="F142" s="933">
        <f>C141</f>
        <v>0</v>
      </c>
      <c r="G142" s="932"/>
      <c r="H142" s="933">
        <f>I141</f>
        <v>0</v>
      </c>
      <c r="I142" s="2201"/>
      <c r="J142" s="2202"/>
      <c r="K142" s="2203"/>
      <c r="L142" s="2204"/>
      <c r="M142" s="2204"/>
      <c r="N142" s="2200"/>
      <c r="O142" s="2141"/>
      <c r="P142" s="2142"/>
      <c r="Q142" s="2142"/>
      <c r="R142" s="2142"/>
      <c r="S142" s="2143"/>
      <c r="T142" s="926" t="s">
        <v>1543</v>
      </c>
      <c r="U142" s="927"/>
      <c r="V142" s="928"/>
      <c r="W142" s="914" t="str">
        <f>IF(W141="","",VLOOKUP(W141,'シフト記号表（従来型・ユニット型共通）'!$C$6:$L$47,10,FALSE))</f>
        <v/>
      </c>
      <c r="X142" s="915" t="str">
        <f>IF(X141="","",VLOOKUP(X141,'シフト記号表（従来型・ユニット型共通）'!$C$6:$L$47,10,FALSE))</f>
        <v/>
      </c>
      <c r="Y142" s="915" t="str">
        <f>IF(Y141="","",VLOOKUP(Y141,'シフト記号表（従来型・ユニット型共通）'!$C$6:$L$47,10,FALSE))</f>
        <v/>
      </c>
      <c r="Z142" s="915" t="str">
        <f>IF(Z141="","",VLOOKUP(Z141,'シフト記号表（従来型・ユニット型共通）'!$C$6:$L$47,10,FALSE))</f>
        <v/>
      </c>
      <c r="AA142" s="915" t="str">
        <f>IF(AA141="","",VLOOKUP(AA141,'シフト記号表（従来型・ユニット型共通）'!$C$6:$L$47,10,FALSE))</f>
        <v/>
      </c>
      <c r="AB142" s="915" t="str">
        <f>IF(AB141="","",VLOOKUP(AB141,'シフト記号表（従来型・ユニット型共通）'!$C$6:$L$47,10,FALSE))</f>
        <v/>
      </c>
      <c r="AC142" s="916" t="str">
        <f>IF(AC141="","",VLOOKUP(AC141,'シフト記号表（従来型・ユニット型共通）'!$C$6:$L$47,10,FALSE))</f>
        <v/>
      </c>
      <c r="AD142" s="914" t="str">
        <f>IF(AD141="","",VLOOKUP(AD141,'シフト記号表（従来型・ユニット型共通）'!$C$6:$L$47,10,FALSE))</f>
        <v/>
      </c>
      <c r="AE142" s="915" t="str">
        <f>IF(AE141="","",VLOOKUP(AE141,'シフト記号表（従来型・ユニット型共通）'!$C$6:$L$47,10,FALSE))</f>
        <v/>
      </c>
      <c r="AF142" s="915" t="str">
        <f>IF(AF141="","",VLOOKUP(AF141,'シフト記号表（従来型・ユニット型共通）'!$C$6:$L$47,10,FALSE))</f>
        <v/>
      </c>
      <c r="AG142" s="915" t="str">
        <f>IF(AG141="","",VLOOKUP(AG141,'シフト記号表（従来型・ユニット型共通）'!$C$6:$L$47,10,FALSE))</f>
        <v/>
      </c>
      <c r="AH142" s="915" t="str">
        <f>IF(AH141="","",VLOOKUP(AH141,'シフト記号表（従来型・ユニット型共通）'!$C$6:$L$47,10,FALSE))</f>
        <v/>
      </c>
      <c r="AI142" s="915" t="str">
        <f>IF(AI141="","",VLOOKUP(AI141,'シフト記号表（従来型・ユニット型共通）'!$C$6:$L$47,10,FALSE))</f>
        <v/>
      </c>
      <c r="AJ142" s="916" t="str">
        <f>IF(AJ141="","",VLOOKUP(AJ141,'シフト記号表（従来型・ユニット型共通）'!$C$6:$L$47,10,FALSE))</f>
        <v/>
      </c>
      <c r="AK142" s="914" t="str">
        <f>IF(AK141="","",VLOOKUP(AK141,'シフト記号表（従来型・ユニット型共通）'!$C$6:$L$47,10,FALSE))</f>
        <v/>
      </c>
      <c r="AL142" s="915" t="str">
        <f>IF(AL141="","",VLOOKUP(AL141,'シフト記号表（従来型・ユニット型共通）'!$C$6:$L$47,10,FALSE))</f>
        <v/>
      </c>
      <c r="AM142" s="915" t="str">
        <f>IF(AM141="","",VLOOKUP(AM141,'シフト記号表（従来型・ユニット型共通）'!$C$6:$L$47,10,FALSE))</f>
        <v/>
      </c>
      <c r="AN142" s="915" t="str">
        <f>IF(AN141="","",VLOOKUP(AN141,'シフト記号表（従来型・ユニット型共通）'!$C$6:$L$47,10,FALSE))</f>
        <v/>
      </c>
      <c r="AO142" s="915" t="str">
        <f>IF(AO141="","",VLOOKUP(AO141,'シフト記号表（従来型・ユニット型共通）'!$C$6:$L$47,10,FALSE))</f>
        <v/>
      </c>
      <c r="AP142" s="915" t="str">
        <f>IF(AP141="","",VLOOKUP(AP141,'シフト記号表（従来型・ユニット型共通）'!$C$6:$L$47,10,FALSE))</f>
        <v/>
      </c>
      <c r="AQ142" s="916" t="str">
        <f>IF(AQ141="","",VLOOKUP(AQ141,'シフト記号表（従来型・ユニット型共通）'!$C$6:$L$47,10,FALSE))</f>
        <v/>
      </c>
      <c r="AR142" s="914" t="str">
        <f>IF(AR141="","",VLOOKUP(AR141,'シフト記号表（従来型・ユニット型共通）'!$C$6:$L$47,10,FALSE))</f>
        <v/>
      </c>
      <c r="AS142" s="915" t="str">
        <f>IF(AS141="","",VLOOKUP(AS141,'シフト記号表（従来型・ユニット型共通）'!$C$6:$L$47,10,FALSE))</f>
        <v/>
      </c>
      <c r="AT142" s="915" t="str">
        <f>IF(AT141="","",VLOOKUP(AT141,'シフト記号表（従来型・ユニット型共通）'!$C$6:$L$47,10,FALSE))</f>
        <v/>
      </c>
      <c r="AU142" s="915" t="str">
        <f>IF(AU141="","",VLOOKUP(AU141,'シフト記号表（従来型・ユニット型共通）'!$C$6:$L$47,10,FALSE))</f>
        <v/>
      </c>
      <c r="AV142" s="915" t="str">
        <f>IF(AV141="","",VLOOKUP(AV141,'シフト記号表（従来型・ユニット型共通）'!$C$6:$L$47,10,FALSE))</f>
        <v/>
      </c>
      <c r="AW142" s="915" t="str">
        <f>IF(AW141="","",VLOOKUP(AW141,'シフト記号表（従来型・ユニット型共通）'!$C$6:$L$47,10,FALSE))</f>
        <v/>
      </c>
      <c r="AX142" s="916" t="str">
        <f>IF(AX141="","",VLOOKUP(AX141,'シフト記号表（従来型・ユニット型共通）'!$C$6:$L$47,10,FALSE))</f>
        <v/>
      </c>
      <c r="AY142" s="914" t="str">
        <f>IF(AY141="","",VLOOKUP(AY141,'シフト記号表（従来型・ユニット型共通）'!$C$6:$L$47,10,FALSE))</f>
        <v/>
      </c>
      <c r="AZ142" s="915" t="str">
        <f>IF(AZ141="","",VLOOKUP(AZ141,'シフト記号表（従来型・ユニット型共通）'!$C$6:$L$47,10,FALSE))</f>
        <v/>
      </c>
      <c r="BA142" s="915" t="str">
        <f>IF(BA141="","",VLOOKUP(BA141,'シフト記号表（従来型・ユニット型共通）'!$C$6:$L$47,10,FALSE))</f>
        <v/>
      </c>
      <c r="BB142" s="2196">
        <f>IF($BE$3="４週",SUM(W142:AX142),IF($BE$3="暦月",SUM(W142:BA142),""))</f>
        <v>0</v>
      </c>
      <c r="BC142" s="2197"/>
      <c r="BD142" s="2198">
        <f>IF($BE$3="４週",BB142/4,IF($BE$3="暦月",(BB142/($BE$8/7)),""))</f>
        <v>0</v>
      </c>
      <c r="BE142" s="2197"/>
      <c r="BF142" s="2193"/>
      <c r="BG142" s="2194"/>
      <c r="BH142" s="2194"/>
      <c r="BI142" s="2194"/>
      <c r="BJ142" s="2195"/>
    </row>
    <row r="143" spans="2:62" ht="20.25" customHeight="1">
      <c r="B143" s="2111">
        <f>B141+1</f>
        <v>64</v>
      </c>
      <c r="C143" s="2118"/>
      <c r="D143" s="2119"/>
      <c r="E143" s="909"/>
      <c r="F143" s="910"/>
      <c r="G143" s="909"/>
      <c r="H143" s="910"/>
      <c r="I143" s="2122"/>
      <c r="J143" s="2123"/>
      <c r="K143" s="2171"/>
      <c r="L143" s="2172"/>
      <c r="M143" s="2172"/>
      <c r="N143" s="2119"/>
      <c r="O143" s="2141"/>
      <c r="P143" s="2142"/>
      <c r="Q143" s="2142"/>
      <c r="R143" s="2142"/>
      <c r="S143" s="2143"/>
      <c r="T143" s="929" t="s">
        <v>1540</v>
      </c>
      <c r="U143" s="930"/>
      <c r="V143" s="931"/>
      <c r="W143" s="922"/>
      <c r="X143" s="923"/>
      <c r="Y143" s="923"/>
      <c r="Z143" s="923"/>
      <c r="AA143" s="923"/>
      <c r="AB143" s="923"/>
      <c r="AC143" s="924"/>
      <c r="AD143" s="922"/>
      <c r="AE143" s="923"/>
      <c r="AF143" s="923"/>
      <c r="AG143" s="923"/>
      <c r="AH143" s="923"/>
      <c r="AI143" s="923"/>
      <c r="AJ143" s="924"/>
      <c r="AK143" s="922"/>
      <c r="AL143" s="923"/>
      <c r="AM143" s="923"/>
      <c r="AN143" s="923"/>
      <c r="AO143" s="923"/>
      <c r="AP143" s="923"/>
      <c r="AQ143" s="924"/>
      <c r="AR143" s="922"/>
      <c r="AS143" s="923"/>
      <c r="AT143" s="923"/>
      <c r="AU143" s="923"/>
      <c r="AV143" s="923"/>
      <c r="AW143" s="923"/>
      <c r="AX143" s="924"/>
      <c r="AY143" s="922"/>
      <c r="AZ143" s="923"/>
      <c r="BA143" s="925"/>
      <c r="BB143" s="2173"/>
      <c r="BC143" s="2174"/>
      <c r="BD143" s="2175"/>
      <c r="BE143" s="2176"/>
      <c r="BF143" s="2177"/>
      <c r="BG143" s="2178"/>
      <c r="BH143" s="2178"/>
      <c r="BI143" s="2178"/>
      <c r="BJ143" s="2179"/>
    </row>
    <row r="144" spans="2:62" ht="20.25" customHeight="1">
      <c r="B144" s="2112"/>
      <c r="C144" s="2199"/>
      <c r="D144" s="2200"/>
      <c r="E144" s="932"/>
      <c r="F144" s="933">
        <f>C143</f>
        <v>0</v>
      </c>
      <c r="G144" s="932"/>
      <c r="H144" s="933">
        <f>I143</f>
        <v>0</v>
      </c>
      <c r="I144" s="2201"/>
      <c r="J144" s="2202"/>
      <c r="K144" s="2203"/>
      <c r="L144" s="2204"/>
      <c r="M144" s="2204"/>
      <c r="N144" s="2200"/>
      <c r="O144" s="2141"/>
      <c r="P144" s="2142"/>
      <c r="Q144" s="2142"/>
      <c r="R144" s="2142"/>
      <c r="S144" s="2143"/>
      <c r="T144" s="926" t="s">
        <v>1543</v>
      </c>
      <c r="U144" s="927"/>
      <c r="V144" s="928"/>
      <c r="W144" s="914" t="str">
        <f>IF(W143="","",VLOOKUP(W143,'シフト記号表（従来型・ユニット型共通）'!$C$6:$L$47,10,FALSE))</f>
        <v/>
      </c>
      <c r="X144" s="915" t="str">
        <f>IF(X143="","",VLOOKUP(X143,'シフト記号表（従来型・ユニット型共通）'!$C$6:$L$47,10,FALSE))</f>
        <v/>
      </c>
      <c r="Y144" s="915" t="str">
        <f>IF(Y143="","",VLOOKUP(Y143,'シフト記号表（従来型・ユニット型共通）'!$C$6:$L$47,10,FALSE))</f>
        <v/>
      </c>
      <c r="Z144" s="915" t="str">
        <f>IF(Z143="","",VLOOKUP(Z143,'シフト記号表（従来型・ユニット型共通）'!$C$6:$L$47,10,FALSE))</f>
        <v/>
      </c>
      <c r="AA144" s="915" t="str">
        <f>IF(AA143="","",VLOOKUP(AA143,'シフト記号表（従来型・ユニット型共通）'!$C$6:$L$47,10,FALSE))</f>
        <v/>
      </c>
      <c r="AB144" s="915" t="str">
        <f>IF(AB143="","",VLOOKUP(AB143,'シフト記号表（従来型・ユニット型共通）'!$C$6:$L$47,10,FALSE))</f>
        <v/>
      </c>
      <c r="AC144" s="916" t="str">
        <f>IF(AC143="","",VLOOKUP(AC143,'シフト記号表（従来型・ユニット型共通）'!$C$6:$L$47,10,FALSE))</f>
        <v/>
      </c>
      <c r="AD144" s="914" t="str">
        <f>IF(AD143="","",VLOOKUP(AD143,'シフト記号表（従来型・ユニット型共通）'!$C$6:$L$47,10,FALSE))</f>
        <v/>
      </c>
      <c r="AE144" s="915" t="str">
        <f>IF(AE143="","",VLOOKUP(AE143,'シフト記号表（従来型・ユニット型共通）'!$C$6:$L$47,10,FALSE))</f>
        <v/>
      </c>
      <c r="AF144" s="915" t="str">
        <f>IF(AF143="","",VLOOKUP(AF143,'シフト記号表（従来型・ユニット型共通）'!$C$6:$L$47,10,FALSE))</f>
        <v/>
      </c>
      <c r="AG144" s="915" t="str">
        <f>IF(AG143="","",VLOOKUP(AG143,'シフト記号表（従来型・ユニット型共通）'!$C$6:$L$47,10,FALSE))</f>
        <v/>
      </c>
      <c r="AH144" s="915" t="str">
        <f>IF(AH143="","",VLOOKUP(AH143,'シフト記号表（従来型・ユニット型共通）'!$C$6:$L$47,10,FALSE))</f>
        <v/>
      </c>
      <c r="AI144" s="915" t="str">
        <f>IF(AI143="","",VLOOKUP(AI143,'シフト記号表（従来型・ユニット型共通）'!$C$6:$L$47,10,FALSE))</f>
        <v/>
      </c>
      <c r="AJ144" s="916" t="str">
        <f>IF(AJ143="","",VLOOKUP(AJ143,'シフト記号表（従来型・ユニット型共通）'!$C$6:$L$47,10,FALSE))</f>
        <v/>
      </c>
      <c r="AK144" s="914" t="str">
        <f>IF(AK143="","",VLOOKUP(AK143,'シフト記号表（従来型・ユニット型共通）'!$C$6:$L$47,10,FALSE))</f>
        <v/>
      </c>
      <c r="AL144" s="915" t="str">
        <f>IF(AL143="","",VLOOKUP(AL143,'シフト記号表（従来型・ユニット型共通）'!$C$6:$L$47,10,FALSE))</f>
        <v/>
      </c>
      <c r="AM144" s="915" t="str">
        <f>IF(AM143="","",VLOOKUP(AM143,'シフト記号表（従来型・ユニット型共通）'!$C$6:$L$47,10,FALSE))</f>
        <v/>
      </c>
      <c r="AN144" s="915" t="str">
        <f>IF(AN143="","",VLOOKUP(AN143,'シフト記号表（従来型・ユニット型共通）'!$C$6:$L$47,10,FALSE))</f>
        <v/>
      </c>
      <c r="AO144" s="915" t="str">
        <f>IF(AO143="","",VLOOKUP(AO143,'シフト記号表（従来型・ユニット型共通）'!$C$6:$L$47,10,FALSE))</f>
        <v/>
      </c>
      <c r="AP144" s="915" t="str">
        <f>IF(AP143="","",VLOOKUP(AP143,'シフト記号表（従来型・ユニット型共通）'!$C$6:$L$47,10,FALSE))</f>
        <v/>
      </c>
      <c r="AQ144" s="916" t="str">
        <f>IF(AQ143="","",VLOOKUP(AQ143,'シフト記号表（従来型・ユニット型共通）'!$C$6:$L$47,10,FALSE))</f>
        <v/>
      </c>
      <c r="AR144" s="914" t="str">
        <f>IF(AR143="","",VLOOKUP(AR143,'シフト記号表（従来型・ユニット型共通）'!$C$6:$L$47,10,FALSE))</f>
        <v/>
      </c>
      <c r="AS144" s="915" t="str">
        <f>IF(AS143="","",VLOOKUP(AS143,'シフト記号表（従来型・ユニット型共通）'!$C$6:$L$47,10,FALSE))</f>
        <v/>
      </c>
      <c r="AT144" s="915" t="str">
        <f>IF(AT143="","",VLOOKUP(AT143,'シフト記号表（従来型・ユニット型共通）'!$C$6:$L$47,10,FALSE))</f>
        <v/>
      </c>
      <c r="AU144" s="915" t="str">
        <f>IF(AU143="","",VLOOKUP(AU143,'シフト記号表（従来型・ユニット型共通）'!$C$6:$L$47,10,FALSE))</f>
        <v/>
      </c>
      <c r="AV144" s="915" t="str">
        <f>IF(AV143="","",VLOOKUP(AV143,'シフト記号表（従来型・ユニット型共通）'!$C$6:$L$47,10,FALSE))</f>
        <v/>
      </c>
      <c r="AW144" s="915" t="str">
        <f>IF(AW143="","",VLOOKUP(AW143,'シフト記号表（従来型・ユニット型共通）'!$C$6:$L$47,10,FALSE))</f>
        <v/>
      </c>
      <c r="AX144" s="916" t="str">
        <f>IF(AX143="","",VLOOKUP(AX143,'シフト記号表（従来型・ユニット型共通）'!$C$6:$L$47,10,FALSE))</f>
        <v/>
      </c>
      <c r="AY144" s="914" t="str">
        <f>IF(AY143="","",VLOOKUP(AY143,'シフト記号表（従来型・ユニット型共通）'!$C$6:$L$47,10,FALSE))</f>
        <v/>
      </c>
      <c r="AZ144" s="915" t="str">
        <f>IF(AZ143="","",VLOOKUP(AZ143,'シフト記号表（従来型・ユニット型共通）'!$C$6:$L$47,10,FALSE))</f>
        <v/>
      </c>
      <c r="BA144" s="915" t="str">
        <f>IF(BA143="","",VLOOKUP(BA143,'シフト記号表（従来型・ユニット型共通）'!$C$6:$L$47,10,FALSE))</f>
        <v/>
      </c>
      <c r="BB144" s="2196">
        <f>IF($BE$3="４週",SUM(W144:AX144),IF($BE$3="暦月",SUM(W144:BA144),""))</f>
        <v>0</v>
      </c>
      <c r="BC144" s="2197"/>
      <c r="BD144" s="2198">
        <f>IF($BE$3="４週",BB144/4,IF($BE$3="暦月",(BB144/($BE$8/7)),""))</f>
        <v>0</v>
      </c>
      <c r="BE144" s="2197"/>
      <c r="BF144" s="2193"/>
      <c r="BG144" s="2194"/>
      <c r="BH144" s="2194"/>
      <c r="BI144" s="2194"/>
      <c r="BJ144" s="2195"/>
    </row>
    <row r="145" spans="2:62" ht="20.25" customHeight="1">
      <c r="B145" s="2111">
        <f>B143+1</f>
        <v>65</v>
      </c>
      <c r="C145" s="2118"/>
      <c r="D145" s="2119"/>
      <c r="E145" s="909"/>
      <c r="F145" s="910"/>
      <c r="G145" s="909"/>
      <c r="H145" s="910"/>
      <c r="I145" s="2122"/>
      <c r="J145" s="2123"/>
      <c r="K145" s="2171"/>
      <c r="L145" s="2172"/>
      <c r="M145" s="2172"/>
      <c r="N145" s="2119"/>
      <c r="O145" s="2141"/>
      <c r="P145" s="2142"/>
      <c r="Q145" s="2142"/>
      <c r="R145" s="2142"/>
      <c r="S145" s="2143"/>
      <c r="T145" s="929" t="s">
        <v>1540</v>
      </c>
      <c r="U145" s="930"/>
      <c r="V145" s="931"/>
      <c r="W145" s="922"/>
      <c r="X145" s="923"/>
      <c r="Y145" s="923"/>
      <c r="Z145" s="923"/>
      <c r="AA145" s="923"/>
      <c r="AB145" s="923"/>
      <c r="AC145" s="924"/>
      <c r="AD145" s="922"/>
      <c r="AE145" s="923"/>
      <c r="AF145" s="923"/>
      <c r="AG145" s="923"/>
      <c r="AH145" s="923"/>
      <c r="AI145" s="923"/>
      <c r="AJ145" s="924"/>
      <c r="AK145" s="922"/>
      <c r="AL145" s="923"/>
      <c r="AM145" s="923"/>
      <c r="AN145" s="923"/>
      <c r="AO145" s="923"/>
      <c r="AP145" s="923"/>
      <c r="AQ145" s="924"/>
      <c r="AR145" s="922"/>
      <c r="AS145" s="923"/>
      <c r="AT145" s="923"/>
      <c r="AU145" s="923"/>
      <c r="AV145" s="923"/>
      <c r="AW145" s="923"/>
      <c r="AX145" s="924"/>
      <c r="AY145" s="922"/>
      <c r="AZ145" s="923"/>
      <c r="BA145" s="925"/>
      <c r="BB145" s="2173"/>
      <c r="BC145" s="2174"/>
      <c r="BD145" s="2175"/>
      <c r="BE145" s="2176"/>
      <c r="BF145" s="2177"/>
      <c r="BG145" s="2178"/>
      <c r="BH145" s="2178"/>
      <c r="BI145" s="2178"/>
      <c r="BJ145" s="2179"/>
    </row>
    <row r="146" spans="2:62" ht="20.25" customHeight="1">
      <c r="B146" s="2112"/>
      <c r="C146" s="2199"/>
      <c r="D146" s="2200"/>
      <c r="E146" s="932"/>
      <c r="F146" s="933">
        <f>C145</f>
        <v>0</v>
      </c>
      <c r="G146" s="932"/>
      <c r="H146" s="933">
        <f>I145</f>
        <v>0</v>
      </c>
      <c r="I146" s="2201"/>
      <c r="J146" s="2202"/>
      <c r="K146" s="2203"/>
      <c r="L146" s="2204"/>
      <c r="M146" s="2204"/>
      <c r="N146" s="2200"/>
      <c r="O146" s="2141"/>
      <c r="P146" s="2142"/>
      <c r="Q146" s="2142"/>
      <c r="R146" s="2142"/>
      <c r="S146" s="2143"/>
      <c r="T146" s="926" t="s">
        <v>1543</v>
      </c>
      <c r="U146" s="927"/>
      <c r="V146" s="928"/>
      <c r="W146" s="914" t="str">
        <f>IF(W145="","",VLOOKUP(W145,'シフト記号表（従来型・ユニット型共通）'!$C$6:$L$47,10,FALSE))</f>
        <v/>
      </c>
      <c r="X146" s="915" t="str">
        <f>IF(X145="","",VLOOKUP(X145,'シフト記号表（従来型・ユニット型共通）'!$C$6:$L$47,10,FALSE))</f>
        <v/>
      </c>
      <c r="Y146" s="915" t="str">
        <f>IF(Y145="","",VLOOKUP(Y145,'シフト記号表（従来型・ユニット型共通）'!$C$6:$L$47,10,FALSE))</f>
        <v/>
      </c>
      <c r="Z146" s="915" t="str">
        <f>IF(Z145="","",VLOOKUP(Z145,'シフト記号表（従来型・ユニット型共通）'!$C$6:$L$47,10,FALSE))</f>
        <v/>
      </c>
      <c r="AA146" s="915" t="str">
        <f>IF(AA145="","",VLOOKUP(AA145,'シフト記号表（従来型・ユニット型共通）'!$C$6:$L$47,10,FALSE))</f>
        <v/>
      </c>
      <c r="AB146" s="915" t="str">
        <f>IF(AB145="","",VLOOKUP(AB145,'シフト記号表（従来型・ユニット型共通）'!$C$6:$L$47,10,FALSE))</f>
        <v/>
      </c>
      <c r="AC146" s="916" t="str">
        <f>IF(AC145="","",VLOOKUP(AC145,'シフト記号表（従来型・ユニット型共通）'!$C$6:$L$47,10,FALSE))</f>
        <v/>
      </c>
      <c r="AD146" s="914" t="str">
        <f>IF(AD145="","",VLOOKUP(AD145,'シフト記号表（従来型・ユニット型共通）'!$C$6:$L$47,10,FALSE))</f>
        <v/>
      </c>
      <c r="AE146" s="915" t="str">
        <f>IF(AE145="","",VLOOKUP(AE145,'シフト記号表（従来型・ユニット型共通）'!$C$6:$L$47,10,FALSE))</f>
        <v/>
      </c>
      <c r="AF146" s="915" t="str">
        <f>IF(AF145="","",VLOOKUP(AF145,'シフト記号表（従来型・ユニット型共通）'!$C$6:$L$47,10,FALSE))</f>
        <v/>
      </c>
      <c r="AG146" s="915" t="str">
        <f>IF(AG145="","",VLOOKUP(AG145,'シフト記号表（従来型・ユニット型共通）'!$C$6:$L$47,10,FALSE))</f>
        <v/>
      </c>
      <c r="AH146" s="915" t="str">
        <f>IF(AH145="","",VLOOKUP(AH145,'シフト記号表（従来型・ユニット型共通）'!$C$6:$L$47,10,FALSE))</f>
        <v/>
      </c>
      <c r="AI146" s="915" t="str">
        <f>IF(AI145="","",VLOOKUP(AI145,'シフト記号表（従来型・ユニット型共通）'!$C$6:$L$47,10,FALSE))</f>
        <v/>
      </c>
      <c r="AJ146" s="916" t="str">
        <f>IF(AJ145="","",VLOOKUP(AJ145,'シフト記号表（従来型・ユニット型共通）'!$C$6:$L$47,10,FALSE))</f>
        <v/>
      </c>
      <c r="AK146" s="914" t="str">
        <f>IF(AK145="","",VLOOKUP(AK145,'シフト記号表（従来型・ユニット型共通）'!$C$6:$L$47,10,FALSE))</f>
        <v/>
      </c>
      <c r="AL146" s="915" t="str">
        <f>IF(AL145="","",VLOOKUP(AL145,'シフト記号表（従来型・ユニット型共通）'!$C$6:$L$47,10,FALSE))</f>
        <v/>
      </c>
      <c r="AM146" s="915" t="str">
        <f>IF(AM145="","",VLOOKUP(AM145,'シフト記号表（従来型・ユニット型共通）'!$C$6:$L$47,10,FALSE))</f>
        <v/>
      </c>
      <c r="AN146" s="915" t="str">
        <f>IF(AN145="","",VLOOKUP(AN145,'シフト記号表（従来型・ユニット型共通）'!$C$6:$L$47,10,FALSE))</f>
        <v/>
      </c>
      <c r="AO146" s="915" t="str">
        <f>IF(AO145="","",VLOOKUP(AO145,'シフト記号表（従来型・ユニット型共通）'!$C$6:$L$47,10,FALSE))</f>
        <v/>
      </c>
      <c r="AP146" s="915" t="str">
        <f>IF(AP145="","",VLOOKUP(AP145,'シフト記号表（従来型・ユニット型共通）'!$C$6:$L$47,10,FALSE))</f>
        <v/>
      </c>
      <c r="AQ146" s="916" t="str">
        <f>IF(AQ145="","",VLOOKUP(AQ145,'シフト記号表（従来型・ユニット型共通）'!$C$6:$L$47,10,FALSE))</f>
        <v/>
      </c>
      <c r="AR146" s="914" t="str">
        <f>IF(AR145="","",VLOOKUP(AR145,'シフト記号表（従来型・ユニット型共通）'!$C$6:$L$47,10,FALSE))</f>
        <v/>
      </c>
      <c r="AS146" s="915" t="str">
        <f>IF(AS145="","",VLOOKUP(AS145,'シフト記号表（従来型・ユニット型共通）'!$C$6:$L$47,10,FALSE))</f>
        <v/>
      </c>
      <c r="AT146" s="915" t="str">
        <f>IF(AT145="","",VLOOKUP(AT145,'シフト記号表（従来型・ユニット型共通）'!$C$6:$L$47,10,FALSE))</f>
        <v/>
      </c>
      <c r="AU146" s="915" t="str">
        <f>IF(AU145="","",VLOOKUP(AU145,'シフト記号表（従来型・ユニット型共通）'!$C$6:$L$47,10,FALSE))</f>
        <v/>
      </c>
      <c r="AV146" s="915" t="str">
        <f>IF(AV145="","",VLOOKUP(AV145,'シフト記号表（従来型・ユニット型共通）'!$C$6:$L$47,10,FALSE))</f>
        <v/>
      </c>
      <c r="AW146" s="915" t="str">
        <f>IF(AW145="","",VLOOKUP(AW145,'シフト記号表（従来型・ユニット型共通）'!$C$6:$L$47,10,FALSE))</f>
        <v/>
      </c>
      <c r="AX146" s="916" t="str">
        <f>IF(AX145="","",VLOOKUP(AX145,'シフト記号表（従来型・ユニット型共通）'!$C$6:$L$47,10,FALSE))</f>
        <v/>
      </c>
      <c r="AY146" s="914" t="str">
        <f>IF(AY145="","",VLOOKUP(AY145,'シフト記号表（従来型・ユニット型共通）'!$C$6:$L$47,10,FALSE))</f>
        <v/>
      </c>
      <c r="AZ146" s="915" t="str">
        <f>IF(AZ145="","",VLOOKUP(AZ145,'シフト記号表（従来型・ユニット型共通）'!$C$6:$L$47,10,FALSE))</f>
        <v/>
      </c>
      <c r="BA146" s="915" t="str">
        <f>IF(BA145="","",VLOOKUP(BA145,'シフト記号表（従来型・ユニット型共通）'!$C$6:$L$47,10,FALSE))</f>
        <v/>
      </c>
      <c r="BB146" s="2196">
        <f>IF($BE$3="４週",SUM(W146:AX146),IF($BE$3="暦月",SUM(W146:BA146),""))</f>
        <v>0</v>
      </c>
      <c r="BC146" s="2197"/>
      <c r="BD146" s="2198">
        <f>IF($BE$3="４週",BB146/4,IF($BE$3="暦月",(BB146/($BE$8/7)),""))</f>
        <v>0</v>
      </c>
      <c r="BE146" s="2197"/>
      <c r="BF146" s="2193"/>
      <c r="BG146" s="2194"/>
      <c r="BH146" s="2194"/>
      <c r="BI146" s="2194"/>
      <c r="BJ146" s="2195"/>
    </row>
    <row r="147" spans="2:62" ht="20.25" customHeight="1">
      <c r="B147" s="2111">
        <f>B145+1</f>
        <v>66</v>
      </c>
      <c r="C147" s="2118"/>
      <c r="D147" s="2119"/>
      <c r="E147" s="909"/>
      <c r="F147" s="910"/>
      <c r="G147" s="909"/>
      <c r="H147" s="910"/>
      <c r="I147" s="2122"/>
      <c r="J147" s="2123"/>
      <c r="K147" s="2171"/>
      <c r="L147" s="2172"/>
      <c r="M147" s="2172"/>
      <c r="N147" s="2119"/>
      <c r="O147" s="2141"/>
      <c r="P147" s="2142"/>
      <c r="Q147" s="2142"/>
      <c r="R147" s="2142"/>
      <c r="S147" s="2143"/>
      <c r="T147" s="929" t="s">
        <v>1540</v>
      </c>
      <c r="U147" s="930"/>
      <c r="V147" s="931"/>
      <c r="W147" s="922"/>
      <c r="X147" s="923"/>
      <c r="Y147" s="923"/>
      <c r="Z147" s="923"/>
      <c r="AA147" s="923"/>
      <c r="AB147" s="923"/>
      <c r="AC147" s="924"/>
      <c r="AD147" s="922"/>
      <c r="AE147" s="923"/>
      <c r="AF147" s="923"/>
      <c r="AG147" s="923"/>
      <c r="AH147" s="923"/>
      <c r="AI147" s="923"/>
      <c r="AJ147" s="924"/>
      <c r="AK147" s="922"/>
      <c r="AL147" s="923"/>
      <c r="AM147" s="923"/>
      <c r="AN147" s="923"/>
      <c r="AO147" s="923"/>
      <c r="AP147" s="923"/>
      <c r="AQ147" s="924"/>
      <c r="AR147" s="922"/>
      <c r="AS147" s="923"/>
      <c r="AT147" s="923"/>
      <c r="AU147" s="923"/>
      <c r="AV147" s="923"/>
      <c r="AW147" s="923"/>
      <c r="AX147" s="924"/>
      <c r="AY147" s="922"/>
      <c r="AZ147" s="923"/>
      <c r="BA147" s="925"/>
      <c r="BB147" s="2173"/>
      <c r="BC147" s="2174"/>
      <c r="BD147" s="2175"/>
      <c r="BE147" s="2176"/>
      <c r="BF147" s="2177"/>
      <c r="BG147" s="2178"/>
      <c r="BH147" s="2178"/>
      <c r="BI147" s="2178"/>
      <c r="BJ147" s="2179"/>
    </row>
    <row r="148" spans="2:62" ht="20.25" customHeight="1">
      <c r="B148" s="2112"/>
      <c r="C148" s="2199"/>
      <c r="D148" s="2200"/>
      <c r="E148" s="932"/>
      <c r="F148" s="933">
        <f>C147</f>
        <v>0</v>
      </c>
      <c r="G148" s="932"/>
      <c r="H148" s="933">
        <f>I147</f>
        <v>0</v>
      </c>
      <c r="I148" s="2201"/>
      <c r="J148" s="2202"/>
      <c r="K148" s="2203"/>
      <c r="L148" s="2204"/>
      <c r="M148" s="2204"/>
      <c r="N148" s="2200"/>
      <c r="O148" s="2141"/>
      <c r="P148" s="2142"/>
      <c r="Q148" s="2142"/>
      <c r="R148" s="2142"/>
      <c r="S148" s="2143"/>
      <c r="T148" s="926" t="s">
        <v>1543</v>
      </c>
      <c r="U148" s="927"/>
      <c r="V148" s="928"/>
      <c r="W148" s="914" t="str">
        <f>IF(W147="","",VLOOKUP(W147,'シフト記号表（従来型・ユニット型共通）'!$C$6:$L$47,10,FALSE))</f>
        <v/>
      </c>
      <c r="X148" s="915" t="str">
        <f>IF(X147="","",VLOOKUP(X147,'シフト記号表（従来型・ユニット型共通）'!$C$6:$L$47,10,FALSE))</f>
        <v/>
      </c>
      <c r="Y148" s="915" t="str">
        <f>IF(Y147="","",VLOOKUP(Y147,'シフト記号表（従来型・ユニット型共通）'!$C$6:$L$47,10,FALSE))</f>
        <v/>
      </c>
      <c r="Z148" s="915" t="str">
        <f>IF(Z147="","",VLOOKUP(Z147,'シフト記号表（従来型・ユニット型共通）'!$C$6:$L$47,10,FALSE))</f>
        <v/>
      </c>
      <c r="AA148" s="915" t="str">
        <f>IF(AA147="","",VLOOKUP(AA147,'シフト記号表（従来型・ユニット型共通）'!$C$6:$L$47,10,FALSE))</f>
        <v/>
      </c>
      <c r="AB148" s="915" t="str">
        <f>IF(AB147="","",VLOOKUP(AB147,'シフト記号表（従来型・ユニット型共通）'!$C$6:$L$47,10,FALSE))</f>
        <v/>
      </c>
      <c r="AC148" s="916" t="str">
        <f>IF(AC147="","",VLOOKUP(AC147,'シフト記号表（従来型・ユニット型共通）'!$C$6:$L$47,10,FALSE))</f>
        <v/>
      </c>
      <c r="AD148" s="914" t="str">
        <f>IF(AD147="","",VLOOKUP(AD147,'シフト記号表（従来型・ユニット型共通）'!$C$6:$L$47,10,FALSE))</f>
        <v/>
      </c>
      <c r="AE148" s="915" t="str">
        <f>IF(AE147="","",VLOOKUP(AE147,'シフト記号表（従来型・ユニット型共通）'!$C$6:$L$47,10,FALSE))</f>
        <v/>
      </c>
      <c r="AF148" s="915" t="str">
        <f>IF(AF147="","",VLOOKUP(AF147,'シフト記号表（従来型・ユニット型共通）'!$C$6:$L$47,10,FALSE))</f>
        <v/>
      </c>
      <c r="AG148" s="915" t="str">
        <f>IF(AG147="","",VLOOKUP(AG147,'シフト記号表（従来型・ユニット型共通）'!$C$6:$L$47,10,FALSE))</f>
        <v/>
      </c>
      <c r="AH148" s="915" t="str">
        <f>IF(AH147="","",VLOOKUP(AH147,'シフト記号表（従来型・ユニット型共通）'!$C$6:$L$47,10,FALSE))</f>
        <v/>
      </c>
      <c r="AI148" s="915" t="str">
        <f>IF(AI147="","",VLOOKUP(AI147,'シフト記号表（従来型・ユニット型共通）'!$C$6:$L$47,10,FALSE))</f>
        <v/>
      </c>
      <c r="AJ148" s="916" t="str">
        <f>IF(AJ147="","",VLOOKUP(AJ147,'シフト記号表（従来型・ユニット型共通）'!$C$6:$L$47,10,FALSE))</f>
        <v/>
      </c>
      <c r="AK148" s="914" t="str">
        <f>IF(AK147="","",VLOOKUP(AK147,'シフト記号表（従来型・ユニット型共通）'!$C$6:$L$47,10,FALSE))</f>
        <v/>
      </c>
      <c r="AL148" s="915" t="str">
        <f>IF(AL147="","",VLOOKUP(AL147,'シフト記号表（従来型・ユニット型共通）'!$C$6:$L$47,10,FALSE))</f>
        <v/>
      </c>
      <c r="AM148" s="915" t="str">
        <f>IF(AM147="","",VLOOKUP(AM147,'シフト記号表（従来型・ユニット型共通）'!$C$6:$L$47,10,FALSE))</f>
        <v/>
      </c>
      <c r="AN148" s="915" t="str">
        <f>IF(AN147="","",VLOOKUP(AN147,'シフト記号表（従来型・ユニット型共通）'!$C$6:$L$47,10,FALSE))</f>
        <v/>
      </c>
      <c r="AO148" s="915" t="str">
        <f>IF(AO147="","",VLOOKUP(AO147,'シフト記号表（従来型・ユニット型共通）'!$C$6:$L$47,10,FALSE))</f>
        <v/>
      </c>
      <c r="AP148" s="915" t="str">
        <f>IF(AP147="","",VLOOKUP(AP147,'シフト記号表（従来型・ユニット型共通）'!$C$6:$L$47,10,FALSE))</f>
        <v/>
      </c>
      <c r="AQ148" s="916" t="str">
        <f>IF(AQ147="","",VLOOKUP(AQ147,'シフト記号表（従来型・ユニット型共通）'!$C$6:$L$47,10,FALSE))</f>
        <v/>
      </c>
      <c r="AR148" s="914" t="str">
        <f>IF(AR147="","",VLOOKUP(AR147,'シフト記号表（従来型・ユニット型共通）'!$C$6:$L$47,10,FALSE))</f>
        <v/>
      </c>
      <c r="AS148" s="915" t="str">
        <f>IF(AS147="","",VLOOKUP(AS147,'シフト記号表（従来型・ユニット型共通）'!$C$6:$L$47,10,FALSE))</f>
        <v/>
      </c>
      <c r="AT148" s="915" t="str">
        <f>IF(AT147="","",VLOOKUP(AT147,'シフト記号表（従来型・ユニット型共通）'!$C$6:$L$47,10,FALSE))</f>
        <v/>
      </c>
      <c r="AU148" s="915" t="str">
        <f>IF(AU147="","",VLOOKUP(AU147,'シフト記号表（従来型・ユニット型共通）'!$C$6:$L$47,10,FALSE))</f>
        <v/>
      </c>
      <c r="AV148" s="915" t="str">
        <f>IF(AV147="","",VLOOKUP(AV147,'シフト記号表（従来型・ユニット型共通）'!$C$6:$L$47,10,FALSE))</f>
        <v/>
      </c>
      <c r="AW148" s="915" t="str">
        <f>IF(AW147="","",VLOOKUP(AW147,'シフト記号表（従来型・ユニット型共通）'!$C$6:$L$47,10,FALSE))</f>
        <v/>
      </c>
      <c r="AX148" s="916" t="str">
        <f>IF(AX147="","",VLOOKUP(AX147,'シフト記号表（従来型・ユニット型共通）'!$C$6:$L$47,10,FALSE))</f>
        <v/>
      </c>
      <c r="AY148" s="914" t="str">
        <f>IF(AY147="","",VLOOKUP(AY147,'シフト記号表（従来型・ユニット型共通）'!$C$6:$L$47,10,FALSE))</f>
        <v/>
      </c>
      <c r="AZ148" s="915" t="str">
        <f>IF(AZ147="","",VLOOKUP(AZ147,'シフト記号表（従来型・ユニット型共通）'!$C$6:$L$47,10,FALSE))</f>
        <v/>
      </c>
      <c r="BA148" s="915" t="str">
        <f>IF(BA147="","",VLOOKUP(BA147,'シフト記号表（従来型・ユニット型共通）'!$C$6:$L$47,10,FALSE))</f>
        <v/>
      </c>
      <c r="BB148" s="2196">
        <f>IF($BE$3="４週",SUM(W148:AX148),IF($BE$3="暦月",SUM(W148:BA148),""))</f>
        <v>0</v>
      </c>
      <c r="BC148" s="2197"/>
      <c r="BD148" s="2198">
        <f>IF($BE$3="４週",BB148/4,IF($BE$3="暦月",(BB148/($BE$8/7)),""))</f>
        <v>0</v>
      </c>
      <c r="BE148" s="2197"/>
      <c r="BF148" s="2193"/>
      <c r="BG148" s="2194"/>
      <c r="BH148" s="2194"/>
      <c r="BI148" s="2194"/>
      <c r="BJ148" s="2195"/>
    </row>
    <row r="149" spans="2:62" ht="20.25" customHeight="1">
      <c r="B149" s="2111">
        <f>B147+1</f>
        <v>67</v>
      </c>
      <c r="C149" s="2118"/>
      <c r="D149" s="2119"/>
      <c r="E149" s="909"/>
      <c r="F149" s="910"/>
      <c r="G149" s="909"/>
      <c r="H149" s="910"/>
      <c r="I149" s="2122"/>
      <c r="J149" s="2123"/>
      <c r="K149" s="2171"/>
      <c r="L149" s="2172"/>
      <c r="M149" s="2172"/>
      <c r="N149" s="2119"/>
      <c r="O149" s="2141"/>
      <c r="P149" s="2142"/>
      <c r="Q149" s="2142"/>
      <c r="R149" s="2142"/>
      <c r="S149" s="2143"/>
      <c r="T149" s="929" t="s">
        <v>1540</v>
      </c>
      <c r="U149" s="930"/>
      <c r="V149" s="931"/>
      <c r="W149" s="922"/>
      <c r="X149" s="923"/>
      <c r="Y149" s="923"/>
      <c r="Z149" s="923"/>
      <c r="AA149" s="923"/>
      <c r="AB149" s="923"/>
      <c r="AC149" s="924"/>
      <c r="AD149" s="922"/>
      <c r="AE149" s="923"/>
      <c r="AF149" s="923"/>
      <c r="AG149" s="923"/>
      <c r="AH149" s="923"/>
      <c r="AI149" s="923"/>
      <c r="AJ149" s="924"/>
      <c r="AK149" s="922"/>
      <c r="AL149" s="923"/>
      <c r="AM149" s="923"/>
      <c r="AN149" s="923"/>
      <c r="AO149" s="923"/>
      <c r="AP149" s="923"/>
      <c r="AQ149" s="924"/>
      <c r="AR149" s="922"/>
      <c r="AS149" s="923"/>
      <c r="AT149" s="923"/>
      <c r="AU149" s="923"/>
      <c r="AV149" s="923"/>
      <c r="AW149" s="923"/>
      <c r="AX149" s="924"/>
      <c r="AY149" s="922"/>
      <c r="AZ149" s="923"/>
      <c r="BA149" s="925"/>
      <c r="BB149" s="2173"/>
      <c r="BC149" s="2174"/>
      <c r="BD149" s="2175"/>
      <c r="BE149" s="2176"/>
      <c r="BF149" s="2177"/>
      <c r="BG149" s="2178"/>
      <c r="BH149" s="2178"/>
      <c r="BI149" s="2178"/>
      <c r="BJ149" s="2179"/>
    </row>
    <row r="150" spans="2:62" ht="20.25" customHeight="1">
      <c r="B150" s="2112"/>
      <c r="C150" s="2199"/>
      <c r="D150" s="2200"/>
      <c r="E150" s="932"/>
      <c r="F150" s="933">
        <f>C149</f>
        <v>0</v>
      </c>
      <c r="G150" s="932"/>
      <c r="H150" s="933">
        <f>I149</f>
        <v>0</v>
      </c>
      <c r="I150" s="2201"/>
      <c r="J150" s="2202"/>
      <c r="K150" s="2203"/>
      <c r="L150" s="2204"/>
      <c r="M150" s="2204"/>
      <c r="N150" s="2200"/>
      <c r="O150" s="2141"/>
      <c r="P150" s="2142"/>
      <c r="Q150" s="2142"/>
      <c r="R150" s="2142"/>
      <c r="S150" s="2143"/>
      <c r="T150" s="926" t="s">
        <v>1543</v>
      </c>
      <c r="U150" s="927"/>
      <c r="V150" s="928"/>
      <c r="W150" s="914" t="str">
        <f>IF(W149="","",VLOOKUP(W149,'シフト記号表（従来型・ユニット型共通）'!$C$6:$L$47,10,FALSE))</f>
        <v/>
      </c>
      <c r="X150" s="915" t="str">
        <f>IF(X149="","",VLOOKUP(X149,'シフト記号表（従来型・ユニット型共通）'!$C$6:$L$47,10,FALSE))</f>
        <v/>
      </c>
      <c r="Y150" s="915" t="str">
        <f>IF(Y149="","",VLOOKUP(Y149,'シフト記号表（従来型・ユニット型共通）'!$C$6:$L$47,10,FALSE))</f>
        <v/>
      </c>
      <c r="Z150" s="915" t="str">
        <f>IF(Z149="","",VLOOKUP(Z149,'シフト記号表（従来型・ユニット型共通）'!$C$6:$L$47,10,FALSE))</f>
        <v/>
      </c>
      <c r="AA150" s="915" t="str">
        <f>IF(AA149="","",VLOOKUP(AA149,'シフト記号表（従来型・ユニット型共通）'!$C$6:$L$47,10,FALSE))</f>
        <v/>
      </c>
      <c r="AB150" s="915" t="str">
        <f>IF(AB149="","",VLOOKUP(AB149,'シフト記号表（従来型・ユニット型共通）'!$C$6:$L$47,10,FALSE))</f>
        <v/>
      </c>
      <c r="AC150" s="916" t="str">
        <f>IF(AC149="","",VLOOKUP(AC149,'シフト記号表（従来型・ユニット型共通）'!$C$6:$L$47,10,FALSE))</f>
        <v/>
      </c>
      <c r="AD150" s="914" t="str">
        <f>IF(AD149="","",VLOOKUP(AD149,'シフト記号表（従来型・ユニット型共通）'!$C$6:$L$47,10,FALSE))</f>
        <v/>
      </c>
      <c r="AE150" s="915" t="str">
        <f>IF(AE149="","",VLOOKUP(AE149,'シフト記号表（従来型・ユニット型共通）'!$C$6:$L$47,10,FALSE))</f>
        <v/>
      </c>
      <c r="AF150" s="915" t="str">
        <f>IF(AF149="","",VLOOKUP(AF149,'シフト記号表（従来型・ユニット型共通）'!$C$6:$L$47,10,FALSE))</f>
        <v/>
      </c>
      <c r="AG150" s="915" t="str">
        <f>IF(AG149="","",VLOOKUP(AG149,'シフト記号表（従来型・ユニット型共通）'!$C$6:$L$47,10,FALSE))</f>
        <v/>
      </c>
      <c r="AH150" s="915" t="str">
        <f>IF(AH149="","",VLOOKUP(AH149,'シフト記号表（従来型・ユニット型共通）'!$C$6:$L$47,10,FALSE))</f>
        <v/>
      </c>
      <c r="AI150" s="915" t="str">
        <f>IF(AI149="","",VLOOKUP(AI149,'シフト記号表（従来型・ユニット型共通）'!$C$6:$L$47,10,FALSE))</f>
        <v/>
      </c>
      <c r="AJ150" s="916" t="str">
        <f>IF(AJ149="","",VLOOKUP(AJ149,'シフト記号表（従来型・ユニット型共通）'!$C$6:$L$47,10,FALSE))</f>
        <v/>
      </c>
      <c r="AK150" s="914" t="str">
        <f>IF(AK149="","",VLOOKUP(AK149,'シフト記号表（従来型・ユニット型共通）'!$C$6:$L$47,10,FALSE))</f>
        <v/>
      </c>
      <c r="AL150" s="915" t="str">
        <f>IF(AL149="","",VLOOKUP(AL149,'シフト記号表（従来型・ユニット型共通）'!$C$6:$L$47,10,FALSE))</f>
        <v/>
      </c>
      <c r="AM150" s="915" t="str">
        <f>IF(AM149="","",VLOOKUP(AM149,'シフト記号表（従来型・ユニット型共通）'!$C$6:$L$47,10,FALSE))</f>
        <v/>
      </c>
      <c r="AN150" s="915" t="str">
        <f>IF(AN149="","",VLOOKUP(AN149,'シフト記号表（従来型・ユニット型共通）'!$C$6:$L$47,10,FALSE))</f>
        <v/>
      </c>
      <c r="AO150" s="915" t="str">
        <f>IF(AO149="","",VLOOKUP(AO149,'シフト記号表（従来型・ユニット型共通）'!$C$6:$L$47,10,FALSE))</f>
        <v/>
      </c>
      <c r="AP150" s="915" t="str">
        <f>IF(AP149="","",VLOOKUP(AP149,'シフト記号表（従来型・ユニット型共通）'!$C$6:$L$47,10,FALSE))</f>
        <v/>
      </c>
      <c r="AQ150" s="916" t="str">
        <f>IF(AQ149="","",VLOOKUP(AQ149,'シフト記号表（従来型・ユニット型共通）'!$C$6:$L$47,10,FALSE))</f>
        <v/>
      </c>
      <c r="AR150" s="914" t="str">
        <f>IF(AR149="","",VLOOKUP(AR149,'シフト記号表（従来型・ユニット型共通）'!$C$6:$L$47,10,FALSE))</f>
        <v/>
      </c>
      <c r="AS150" s="915" t="str">
        <f>IF(AS149="","",VLOOKUP(AS149,'シフト記号表（従来型・ユニット型共通）'!$C$6:$L$47,10,FALSE))</f>
        <v/>
      </c>
      <c r="AT150" s="915" t="str">
        <f>IF(AT149="","",VLOOKUP(AT149,'シフト記号表（従来型・ユニット型共通）'!$C$6:$L$47,10,FALSE))</f>
        <v/>
      </c>
      <c r="AU150" s="915" t="str">
        <f>IF(AU149="","",VLOOKUP(AU149,'シフト記号表（従来型・ユニット型共通）'!$C$6:$L$47,10,FALSE))</f>
        <v/>
      </c>
      <c r="AV150" s="915" t="str">
        <f>IF(AV149="","",VLOOKUP(AV149,'シフト記号表（従来型・ユニット型共通）'!$C$6:$L$47,10,FALSE))</f>
        <v/>
      </c>
      <c r="AW150" s="915" t="str">
        <f>IF(AW149="","",VLOOKUP(AW149,'シフト記号表（従来型・ユニット型共通）'!$C$6:$L$47,10,FALSE))</f>
        <v/>
      </c>
      <c r="AX150" s="916" t="str">
        <f>IF(AX149="","",VLOOKUP(AX149,'シフト記号表（従来型・ユニット型共通）'!$C$6:$L$47,10,FALSE))</f>
        <v/>
      </c>
      <c r="AY150" s="914" t="str">
        <f>IF(AY149="","",VLOOKUP(AY149,'シフト記号表（従来型・ユニット型共通）'!$C$6:$L$47,10,FALSE))</f>
        <v/>
      </c>
      <c r="AZ150" s="915" t="str">
        <f>IF(AZ149="","",VLOOKUP(AZ149,'シフト記号表（従来型・ユニット型共通）'!$C$6:$L$47,10,FALSE))</f>
        <v/>
      </c>
      <c r="BA150" s="915" t="str">
        <f>IF(BA149="","",VLOOKUP(BA149,'シフト記号表（従来型・ユニット型共通）'!$C$6:$L$47,10,FALSE))</f>
        <v/>
      </c>
      <c r="BB150" s="2196">
        <f>IF($BE$3="４週",SUM(W150:AX150),IF($BE$3="暦月",SUM(W150:BA150),""))</f>
        <v>0</v>
      </c>
      <c r="BC150" s="2197"/>
      <c r="BD150" s="2198">
        <f>IF($BE$3="４週",BB150/4,IF($BE$3="暦月",(BB150/($BE$8/7)),""))</f>
        <v>0</v>
      </c>
      <c r="BE150" s="2197"/>
      <c r="BF150" s="2193"/>
      <c r="BG150" s="2194"/>
      <c r="BH150" s="2194"/>
      <c r="BI150" s="2194"/>
      <c r="BJ150" s="2195"/>
    </row>
    <row r="151" spans="2:62" ht="20.25" customHeight="1">
      <c r="B151" s="2111">
        <f>B149+1</f>
        <v>68</v>
      </c>
      <c r="C151" s="2118"/>
      <c r="D151" s="2119"/>
      <c r="E151" s="909"/>
      <c r="F151" s="910"/>
      <c r="G151" s="909"/>
      <c r="H151" s="910"/>
      <c r="I151" s="2122"/>
      <c r="J151" s="2123"/>
      <c r="K151" s="2171"/>
      <c r="L151" s="2172"/>
      <c r="M151" s="2172"/>
      <c r="N151" s="2119"/>
      <c r="O151" s="2141"/>
      <c r="P151" s="2142"/>
      <c r="Q151" s="2142"/>
      <c r="R151" s="2142"/>
      <c r="S151" s="2143"/>
      <c r="T151" s="929" t="s">
        <v>1540</v>
      </c>
      <c r="U151" s="930"/>
      <c r="V151" s="931"/>
      <c r="W151" s="922"/>
      <c r="X151" s="923"/>
      <c r="Y151" s="923"/>
      <c r="Z151" s="923"/>
      <c r="AA151" s="923"/>
      <c r="AB151" s="923"/>
      <c r="AC151" s="924"/>
      <c r="AD151" s="922"/>
      <c r="AE151" s="923"/>
      <c r="AF151" s="923"/>
      <c r="AG151" s="923"/>
      <c r="AH151" s="923"/>
      <c r="AI151" s="923"/>
      <c r="AJ151" s="924"/>
      <c r="AK151" s="922"/>
      <c r="AL151" s="923"/>
      <c r="AM151" s="923"/>
      <c r="AN151" s="923"/>
      <c r="AO151" s="923"/>
      <c r="AP151" s="923"/>
      <c r="AQ151" s="924"/>
      <c r="AR151" s="922"/>
      <c r="AS151" s="923"/>
      <c r="AT151" s="923"/>
      <c r="AU151" s="923"/>
      <c r="AV151" s="923"/>
      <c r="AW151" s="923"/>
      <c r="AX151" s="924"/>
      <c r="AY151" s="922"/>
      <c r="AZ151" s="923"/>
      <c r="BA151" s="925"/>
      <c r="BB151" s="2173"/>
      <c r="BC151" s="2174"/>
      <c r="BD151" s="2175"/>
      <c r="BE151" s="2176"/>
      <c r="BF151" s="2177"/>
      <c r="BG151" s="2178"/>
      <c r="BH151" s="2178"/>
      <c r="BI151" s="2178"/>
      <c r="BJ151" s="2179"/>
    </row>
    <row r="152" spans="2:62" ht="20.25" customHeight="1">
      <c r="B152" s="2112"/>
      <c r="C152" s="2199"/>
      <c r="D152" s="2200"/>
      <c r="E152" s="932"/>
      <c r="F152" s="933">
        <f>C151</f>
        <v>0</v>
      </c>
      <c r="G152" s="932"/>
      <c r="H152" s="933">
        <f>I151</f>
        <v>0</v>
      </c>
      <c r="I152" s="2201"/>
      <c r="J152" s="2202"/>
      <c r="K152" s="2203"/>
      <c r="L152" s="2204"/>
      <c r="M152" s="2204"/>
      <c r="N152" s="2200"/>
      <c r="O152" s="2141"/>
      <c r="P152" s="2142"/>
      <c r="Q152" s="2142"/>
      <c r="R152" s="2142"/>
      <c r="S152" s="2143"/>
      <c r="T152" s="926" t="s">
        <v>1543</v>
      </c>
      <c r="U152" s="927"/>
      <c r="V152" s="928"/>
      <c r="W152" s="914" t="str">
        <f>IF(W151="","",VLOOKUP(W151,'シフト記号表（従来型・ユニット型共通）'!$C$6:$L$47,10,FALSE))</f>
        <v/>
      </c>
      <c r="X152" s="915" t="str">
        <f>IF(X151="","",VLOOKUP(X151,'シフト記号表（従来型・ユニット型共通）'!$C$6:$L$47,10,FALSE))</f>
        <v/>
      </c>
      <c r="Y152" s="915" t="str">
        <f>IF(Y151="","",VLOOKUP(Y151,'シフト記号表（従来型・ユニット型共通）'!$C$6:$L$47,10,FALSE))</f>
        <v/>
      </c>
      <c r="Z152" s="915" t="str">
        <f>IF(Z151="","",VLOOKUP(Z151,'シフト記号表（従来型・ユニット型共通）'!$C$6:$L$47,10,FALSE))</f>
        <v/>
      </c>
      <c r="AA152" s="915" t="str">
        <f>IF(AA151="","",VLOOKUP(AA151,'シフト記号表（従来型・ユニット型共通）'!$C$6:$L$47,10,FALSE))</f>
        <v/>
      </c>
      <c r="AB152" s="915" t="str">
        <f>IF(AB151="","",VLOOKUP(AB151,'シフト記号表（従来型・ユニット型共通）'!$C$6:$L$47,10,FALSE))</f>
        <v/>
      </c>
      <c r="AC152" s="916" t="str">
        <f>IF(AC151="","",VLOOKUP(AC151,'シフト記号表（従来型・ユニット型共通）'!$C$6:$L$47,10,FALSE))</f>
        <v/>
      </c>
      <c r="AD152" s="914" t="str">
        <f>IF(AD151="","",VLOOKUP(AD151,'シフト記号表（従来型・ユニット型共通）'!$C$6:$L$47,10,FALSE))</f>
        <v/>
      </c>
      <c r="AE152" s="915" t="str">
        <f>IF(AE151="","",VLOOKUP(AE151,'シフト記号表（従来型・ユニット型共通）'!$C$6:$L$47,10,FALSE))</f>
        <v/>
      </c>
      <c r="AF152" s="915" t="str">
        <f>IF(AF151="","",VLOOKUP(AF151,'シフト記号表（従来型・ユニット型共通）'!$C$6:$L$47,10,FALSE))</f>
        <v/>
      </c>
      <c r="AG152" s="915" t="str">
        <f>IF(AG151="","",VLOOKUP(AG151,'シフト記号表（従来型・ユニット型共通）'!$C$6:$L$47,10,FALSE))</f>
        <v/>
      </c>
      <c r="AH152" s="915" t="str">
        <f>IF(AH151="","",VLOOKUP(AH151,'シフト記号表（従来型・ユニット型共通）'!$C$6:$L$47,10,FALSE))</f>
        <v/>
      </c>
      <c r="AI152" s="915" t="str">
        <f>IF(AI151="","",VLOOKUP(AI151,'シフト記号表（従来型・ユニット型共通）'!$C$6:$L$47,10,FALSE))</f>
        <v/>
      </c>
      <c r="AJ152" s="916" t="str">
        <f>IF(AJ151="","",VLOOKUP(AJ151,'シフト記号表（従来型・ユニット型共通）'!$C$6:$L$47,10,FALSE))</f>
        <v/>
      </c>
      <c r="AK152" s="914" t="str">
        <f>IF(AK151="","",VLOOKUP(AK151,'シフト記号表（従来型・ユニット型共通）'!$C$6:$L$47,10,FALSE))</f>
        <v/>
      </c>
      <c r="AL152" s="915" t="str">
        <f>IF(AL151="","",VLOOKUP(AL151,'シフト記号表（従来型・ユニット型共通）'!$C$6:$L$47,10,FALSE))</f>
        <v/>
      </c>
      <c r="AM152" s="915" t="str">
        <f>IF(AM151="","",VLOOKUP(AM151,'シフト記号表（従来型・ユニット型共通）'!$C$6:$L$47,10,FALSE))</f>
        <v/>
      </c>
      <c r="AN152" s="915" t="str">
        <f>IF(AN151="","",VLOOKUP(AN151,'シフト記号表（従来型・ユニット型共通）'!$C$6:$L$47,10,FALSE))</f>
        <v/>
      </c>
      <c r="AO152" s="915" t="str">
        <f>IF(AO151="","",VLOOKUP(AO151,'シフト記号表（従来型・ユニット型共通）'!$C$6:$L$47,10,FALSE))</f>
        <v/>
      </c>
      <c r="AP152" s="915" t="str">
        <f>IF(AP151="","",VLOOKUP(AP151,'シフト記号表（従来型・ユニット型共通）'!$C$6:$L$47,10,FALSE))</f>
        <v/>
      </c>
      <c r="AQ152" s="916" t="str">
        <f>IF(AQ151="","",VLOOKUP(AQ151,'シフト記号表（従来型・ユニット型共通）'!$C$6:$L$47,10,FALSE))</f>
        <v/>
      </c>
      <c r="AR152" s="914" t="str">
        <f>IF(AR151="","",VLOOKUP(AR151,'シフト記号表（従来型・ユニット型共通）'!$C$6:$L$47,10,FALSE))</f>
        <v/>
      </c>
      <c r="AS152" s="915" t="str">
        <f>IF(AS151="","",VLOOKUP(AS151,'シフト記号表（従来型・ユニット型共通）'!$C$6:$L$47,10,FALSE))</f>
        <v/>
      </c>
      <c r="AT152" s="915" t="str">
        <f>IF(AT151="","",VLOOKUP(AT151,'シフト記号表（従来型・ユニット型共通）'!$C$6:$L$47,10,FALSE))</f>
        <v/>
      </c>
      <c r="AU152" s="915" t="str">
        <f>IF(AU151="","",VLOOKUP(AU151,'シフト記号表（従来型・ユニット型共通）'!$C$6:$L$47,10,FALSE))</f>
        <v/>
      </c>
      <c r="AV152" s="915" t="str">
        <f>IF(AV151="","",VLOOKUP(AV151,'シフト記号表（従来型・ユニット型共通）'!$C$6:$L$47,10,FALSE))</f>
        <v/>
      </c>
      <c r="AW152" s="915" t="str">
        <f>IF(AW151="","",VLOOKUP(AW151,'シフト記号表（従来型・ユニット型共通）'!$C$6:$L$47,10,FALSE))</f>
        <v/>
      </c>
      <c r="AX152" s="916" t="str">
        <f>IF(AX151="","",VLOOKUP(AX151,'シフト記号表（従来型・ユニット型共通）'!$C$6:$L$47,10,FALSE))</f>
        <v/>
      </c>
      <c r="AY152" s="914" t="str">
        <f>IF(AY151="","",VLOOKUP(AY151,'シフト記号表（従来型・ユニット型共通）'!$C$6:$L$47,10,FALSE))</f>
        <v/>
      </c>
      <c r="AZ152" s="915" t="str">
        <f>IF(AZ151="","",VLOOKUP(AZ151,'シフト記号表（従来型・ユニット型共通）'!$C$6:$L$47,10,FALSE))</f>
        <v/>
      </c>
      <c r="BA152" s="915" t="str">
        <f>IF(BA151="","",VLOOKUP(BA151,'シフト記号表（従来型・ユニット型共通）'!$C$6:$L$47,10,FALSE))</f>
        <v/>
      </c>
      <c r="BB152" s="2196">
        <f>IF($BE$3="４週",SUM(W152:AX152),IF($BE$3="暦月",SUM(W152:BA152),""))</f>
        <v>0</v>
      </c>
      <c r="BC152" s="2197"/>
      <c r="BD152" s="2198">
        <f>IF($BE$3="４週",BB152/4,IF($BE$3="暦月",(BB152/($BE$8/7)),""))</f>
        <v>0</v>
      </c>
      <c r="BE152" s="2197"/>
      <c r="BF152" s="2193"/>
      <c r="BG152" s="2194"/>
      <c r="BH152" s="2194"/>
      <c r="BI152" s="2194"/>
      <c r="BJ152" s="2195"/>
    </row>
    <row r="153" spans="2:62" ht="20.25" customHeight="1">
      <c r="B153" s="2111">
        <f>B151+1</f>
        <v>69</v>
      </c>
      <c r="C153" s="2118"/>
      <c r="D153" s="2119"/>
      <c r="E153" s="909"/>
      <c r="F153" s="910"/>
      <c r="G153" s="909"/>
      <c r="H153" s="910"/>
      <c r="I153" s="2122"/>
      <c r="J153" s="2123"/>
      <c r="K153" s="2171"/>
      <c r="L153" s="2172"/>
      <c r="M153" s="2172"/>
      <c r="N153" s="2119"/>
      <c r="O153" s="2141"/>
      <c r="P153" s="2142"/>
      <c r="Q153" s="2142"/>
      <c r="R153" s="2142"/>
      <c r="S153" s="2143"/>
      <c r="T153" s="929" t="s">
        <v>1540</v>
      </c>
      <c r="U153" s="930"/>
      <c r="V153" s="931"/>
      <c r="W153" s="922"/>
      <c r="X153" s="923"/>
      <c r="Y153" s="923"/>
      <c r="Z153" s="923"/>
      <c r="AA153" s="923"/>
      <c r="AB153" s="923"/>
      <c r="AC153" s="924"/>
      <c r="AD153" s="922"/>
      <c r="AE153" s="923"/>
      <c r="AF153" s="923"/>
      <c r="AG153" s="923"/>
      <c r="AH153" s="923"/>
      <c r="AI153" s="923"/>
      <c r="AJ153" s="924"/>
      <c r="AK153" s="922"/>
      <c r="AL153" s="923"/>
      <c r="AM153" s="923"/>
      <c r="AN153" s="923"/>
      <c r="AO153" s="923"/>
      <c r="AP153" s="923"/>
      <c r="AQ153" s="924"/>
      <c r="AR153" s="922"/>
      <c r="AS153" s="923"/>
      <c r="AT153" s="923"/>
      <c r="AU153" s="923"/>
      <c r="AV153" s="923"/>
      <c r="AW153" s="923"/>
      <c r="AX153" s="924"/>
      <c r="AY153" s="922"/>
      <c r="AZ153" s="923"/>
      <c r="BA153" s="925"/>
      <c r="BB153" s="2173"/>
      <c r="BC153" s="2174"/>
      <c r="BD153" s="2175"/>
      <c r="BE153" s="2176"/>
      <c r="BF153" s="2177"/>
      <c r="BG153" s="2178"/>
      <c r="BH153" s="2178"/>
      <c r="BI153" s="2178"/>
      <c r="BJ153" s="2179"/>
    </row>
    <row r="154" spans="2:62" ht="20.25" customHeight="1">
      <c r="B154" s="2112"/>
      <c r="C154" s="2199"/>
      <c r="D154" s="2200"/>
      <c r="E154" s="932"/>
      <c r="F154" s="933">
        <f>C153</f>
        <v>0</v>
      </c>
      <c r="G154" s="932"/>
      <c r="H154" s="933">
        <f>I153</f>
        <v>0</v>
      </c>
      <c r="I154" s="2201"/>
      <c r="J154" s="2202"/>
      <c r="K154" s="2203"/>
      <c r="L154" s="2204"/>
      <c r="M154" s="2204"/>
      <c r="N154" s="2200"/>
      <c r="O154" s="2141"/>
      <c r="P154" s="2142"/>
      <c r="Q154" s="2142"/>
      <c r="R154" s="2142"/>
      <c r="S154" s="2143"/>
      <c r="T154" s="926" t="s">
        <v>1543</v>
      </c>
      <c r="U154" s="927"/>
      <c r="V154" s="928"/>
      <c r="W154" s="914" t="str">
        <f>IF(W153="","",VLOOKUP(W153,'シフト記号表（従来型・ユニット型共通）'!$C$6:$L$47,10,FALSE))</f>
        <v/>
      </c>
      <c r="X154" s="915" t="str">
        <f>IF(X153="","",VLOOKUP(X153,'シフト記号表（従来型・ユニット型共通）'!$C$6:$L$47,10,FALSE))</f>
        <v/>
      </c>
      <c r="Y154" s="915" t="str">
        <f>IF(Y153="","",VLOOKUP(Y153,'シフト記号表（従来型・ユニット型共通）'!$C$6:$L$47,10,FALSE))</f>
        <v/>
      </c>
      <c r="Z154" s="915" t="str">
        <f>IF(Z153="","",VLOOKUP(Z153,'シフト記号表（従来型・ユニット型共通）'!$C$6:$L$47,10,FALSE))</f>
        <v/>
      </c>
      <c r="AA154" s="915" t="str">
        <f>IF(AA153="","",VLOOKUP(AA153,'シフト記号表（従来型・ユニット型共通）'!$C$6:$L$47,10,FALSE))</f>
        <v/>
      </c>
      <c r="AB154" s="915" t="str">
        <f>IF(AB153="","",VLOOKUP(AB153,'シフト記号表（従来型・ユニット型共通）'!$C$6:$L$47,10,FALSE))</f>
        <v/>
      </c>
      <c r="AC154" s="916" t="str">
        <f>IF(AC153="","",VLOOKUP(AC153,'シフト記号表（従来型・ユニット型共通）'!$C$6:$L$47,10,FALSE))</f>
        <v/>
      </c>
      <c r="AD154" s="914" t="str">
        <f>IF(AD153="","",VLOOKUP(AD153,'シフト記号表（従来型・ユニット型共通）'!$C$6:$L$47,10,FALSE))</f>
        <v/>
      </c>
      <c r="AE154" s="915" t="str">
        <f>IF(AE153="","",VLOOKUP(AE153,'シフト記号表（従来型・ユニット型共通）'!$C$6:$L$47,10,FALSE))</f>
        <v/>
      </c>
      <c r="AF154" s="915" t="str">
        <f>IF(AF153="","",VLOOKUP(AF153,'シフト記号表（従来型・ユニット型共通）'!$C$6:$L$47,10,FALSE))</f>
        <v/>
      </c>
      <c r="AG154" s="915" t="str">
        <f>IF(AG153="","",VLOOKUP(AG153,'シフト記号表（従来型・ユニット型共通）'!$C$6:$L$47,10,FALSE))</f>
        <v/>
      </c>
      <c r="AH154" s="915" t="str">
        <f>IF(AH153="","",VLOOKUP(AH153,'シフト記号表（従来型・ユニット型共通）'!$C$6:$L$47,10,FALSE))</f>
        <v/>
      </c>
      <c r="AI154" s="915" t="str">
        <f>IF(AI153="","",VLOOKUP(AI153,'シフト記号表（従来型・ユニット型共通）'!$C$6:$L$47,10,FALSE))</f>
        <v/>
      </c>
      <c r="AJ154" s="916" t="str">
        <f>IF(AJ153="","",VLOOKUP(AJ153,'シフト記号表（従来型・ユニット型共通）'!$C$6:$L$47,10,FALSE))</f>
        <v/>
      </c>
      <c r="AK154" s="914" t="str">
        <f>IF(AK153="","",VLOOKUP(AK153,'シフト記号表（従来型・ユニット型共通）'!$C$6:$L$47,10,FALSE))</f>
        <v/>
      </c>
      <c r="AL154" s="915" t="str">
        <f>IF(AL153="","",VLOOKUP(AL153,'シフト記号表（従来型・ユニット型共通）'!$C$6:$L$47,10,FALSE))</f>
        <v/>
      </c>
      <c r="AM154" s="915" t="str">
        <f>IF(AM153="","",VLOOKUP(AM153,'シフト記号表（従来型・ユニット型共通）'!$C$6:$L$47,10,FALSE))</f>
        <v/>
      </c>
      <c r="AN154" s="915" t="str">
        <f>IF(AN153="","",VLOOKUP(AN153,'シフト記号表（従来型・ユニット型共通）'!$C$6:$L$47,10,FALSE))</f>
        <v/>
      </c>
      <c r="AO154" s="915" t="str">
        <f>IF(AO153="","",VLOOKUP(AO153,'シフト記号表（従来型・ユニット型共通）'!$C$6:$L$47,10,FALSE))</f>
        <v/>
      </c>
      <c r="AP154" s="915" t="str">
        <f>IF(AP153="","",VLOOKUP(AP153,'シフト記号表（従来型・ユニット型共通）'!$C$6:$L$47,10,FALSE))</f>
        <v/>
      </c>
      <c r="AQ154" s="916" t="str">
        <f>IF(AQ153="","",VLOOKUP(AQ153,'シフト記号表（従来型・ユニット型共通）'!$C$6:$L$47,10,FALSE))</f>
        <v/>
      </c>
      <c r="AR154" s="914" t="str">
        <f>IF(AR153="","",VLOOKUP(AR153,'シフト記号表（従来型・ユニット型共通）'!$C$6:$L$47,10,FALSE))</f>
        <v/>
      </c>
      <c r="AS154" s="915" t="str">
        <f>IF(AS153="","",VLOOKUP(AS153,'シフト記号表（従来型・ユニット型共通）'!$C$6:$L$47,10,FALSE))</f>
        <v/>
      </c>
      <c r="AT154" s="915" t="str">
        <f>IF(AT153="","",VLOOKUP(AT153,'シフト記号表（従来型・ユニット型共通）'!$C$6:$L$47,10,FALSE))</f>
        <v/>
      </c>
      <c r="AU154" s="915" t="str">
        <f>IF(AU153="","",VLOOKUP(AU153,'シフト記号表（従来型・ユニット型共通）'!$C$6:$L$47,10,FALSE))</f>
        <v/>
      </c>
      <c r="AV154" s="915" t="str">
        <f>IF(AV153="","",VLOOKUP(AV153,'シフト記号表（従来型・ユニット型共通）'!$C$6:$L$47,10,FALSE))</f>
        <v/>
      </c>
      <c r="AW154" s="915" t="str">
        <f>IF(AW153="","",VLOOKUP(AW153,'シフト記号表（従来型・ユニット型共通）'!$C$6:$L$47,10,FALSE))</f>
        <v/>
      </c>
      <c r="AX154" s="916" t="str">
        <f>IF(AX153="","",VLOOKUP(AX153,'シフト記号表（従来型・ユニット型共通）'!$C$6:$L$47,10,FALSE))</f>
        <v/>
      </c>
      <c r="AY154" s="914" t="str">
        <f>IF(AY153="","",VLOOKUP(AY153,'シフト記号表（従来型・ユニット型共通）'!$C$6:$L$47,10,FALSE))</f>
        <v/>
      </c>
      <c r="AZ154" s="915" t="str">
        <f>IF(AZ153="","",VLOOKUP(AZ153,'シフト記号表（従来型・ユニット型共通）'!$C$6:$L$47,10,FALSE))</f>
        <v/>
      </c>
      <c r="BA154" s="915" t="str">
        <f>IF(BA153="","",VLOOKUP(BA153,'シフト記号表（従来型・ユニット型共通）'!$C$6:$L$47,10,FALSE))</f>
        <v/>
      </c>
      <c r="BB154" s="2196">
        <f>IF($BE$3="４週",SUM(W154:AX154),IF($BE$3="暦月",SUM(W154:BA154),""))</f>
        <v>0</v>
      </c>
      <c r="BC154" s="2197"/>
      <c r="BD154" s="2198">
        <f>IF($BE$3="４週",BB154/4,IF($BE$3="暦月",(BB154/($BE$8/7)),""))</f>
        <v>0</v>
      </c>
      <c r="BE154" s="2197"/>
      <c r="BF154" s="2193"/>
      <c r="BG154" s="2194"/>
      <c r="BH154" s="2194"/>
      <c r="BI154" s="2194"/>
      <c r="BJ154" s="2195"/>
    </row>
    <row r="155" spans="2:62" ht="20.25" customHeight="1">
      <c r="B155" s="2111">
        <f>B153+1</f>
        <v>70</v>
      </c>
      <c r="C155" s="2118"/>
      <c r="D155" s="2119"/>
      <c r="E155" s="909"/>
      <c r="F155" s="910"/>
      <c r="G155" s="909"/>
      <c r="H155" s="910"/>
      <c r="I155" s="2122"/>
      <c r="J155" s="2123"/>
      <c r="K155" s="2171"/>
      <c r="L155" s="2172"/>
      <c r="M155" s="2172"/>
      <c r="N155" s="2119"/>
      <c r="O155" s="2141"/>
      <c r="P155" s="2142"/>
      <c r="Q155" s="2142"/>
      <c r="R155" s="2142"/>
      <c r="S155" s="2143"/>
      <c r="T155" s="929" t="s">
        <v>1540</v>
      </c>
      <c r="U155" s="930"/>
      <c r="V155" s="931"/>
      <c r="W155" s="922"/>
      <c r="X155" s="923"/>
      <c r="Y155" s="923"/>
      <c r="Z155" s="923"/>
      <c r="AA155" s="923"/>
      <c r="AB155" s="923"/>
      <c r="AC155" s="924"/>
      <c r="AD155" s="922"/>
      <c r="AE155" s="923"/>
      <c r="AF155" s="923"/>
      <c r="AG155" s="923"/>
      <c r="AH155" s="923"/>
      <c r="AI155" s="923"/>
      <c r="AJ155" s="924"/>
      <c r="AK155" s="922"/>
      <c r="AL155" s="923"/>
      <c r="AM155" s="923"/>
      <c r="AN155" s="923"/>
      <c r="AO155" s="923"/>
      <c r="AP155" s="923"/>
      <c r="AQ155" s="924"/>
      <c r="AR155" s="922"/>
      <c r="AS155" s="923"/>
      <c r="AT155" s="923"/>
      <c r="AU155" s="923"/>
      <c r="AV155" s="923"/>
      <c r="AW155" s="923"/>
      <c r="AX155" s="924"/>
      <c r="AY155" s="922"/>
      <c r="AZ155" s="923"/>
      <c r="BA155" s="925"/>
      <c r="BB155" s="2173"/>
      <c r="BC155" s="2174"/>
      <c r="BD155" s="2175"/>
      <c r="BE155" s="2176"/>
      <c r="BF155" s="2177"/>
      <c r="BG155" s="2178"/>
      <c r="BH155" s="2178"/>
      <c r="BI155" s="2178"/>
      <c r="BJ155" s="2179"/>
    </row>
    <row r="156" spans="2:62" ht="20.25" customHeight="1">
      <c r="B156" s="2112"/>
      <c r="C156" s="2199"/>
      <c r="D156" s="2200"/>
      <c r="E156" s="932"/>
      <c r="F156" s="933">
        <f>C155</f>
        <v>0</v>
      </c>
      <c r="G156" s="932"/>
      <c r="H156" s="933">
        <f>I155</f>
        <v>0</v>
      </c>
      <c r="I156" s="2201"/>
      <c r="J156" s="2202"/>
      <c r="K156" s="2203"/>
      <c r="L156" s="2204"/>
      <c r="M156" s="2204"/>
      <c r="N156" s="2200"/>
      <c r="O156" s="2141"/>
      <c r="P156" s="2142"/>
      <c r="Q156" s="2142"/>
      <c r="R156" s="2142"/>
      <c r="S156" s="2143"/>
      <c r="T156" s="926" t="s">
        <v>1543</v>
      </c>
      <c r="U156" s="927"/>
      <c r="V156" s="928"/>
      <c r="W156" s="914" t="str">
        <f>IF(W155="","",VLOOKUP(W155,'シフト記号表（従来型・ユニット型共通）'!$C$6:$L$47,10,FALSE))</f>
        <v/>
      </c>
      <c r="X156" s="915" t="str">
        <f>IF(X155="","",VLOOKUP(X155,'シフト記号表（従来型・ユニット型共通）'!$C$6:$L$47,10,FALSE))</f>
        <v/>
      </c>
      <c r="Y156" s="915" t="str">
        <f>IF(Y155="","",VLOOKUP(Y155,'シフト記号表（従来型・ユニット型共通）'!$C$6:$L$47,10,FALSE))</f>
        <v/>
      </c>
      <c r="Z156" s="915" t="str">
        <f>IF(Z155="","",VLOOKUP(Z155,'シフト記号表（従来型・ユニット型共通）'!$C$6:$L$47,10,FALSE))</f>
        <v/>
      </c>
      <c r="AA156" s="915" t="str">
        <f>IF(AA155="","",VLOOKUP(AA155,'シフト記号表（従来型・ユニット型共通）'!$C$6:$L$47,10,FALSE))</f>
        <v/>
      </c>
      <c r="AB156" s="915" t="str">
        <f>IF(AB155="","",VLOOKUP(AB155,'シフト記号表（従来型・ユニット型共通）'!$C$6:$L$47,10,FALSE))</f>
        <v/>
      </c>
      <c r="AC156" s="916" t="str">
        <f>IF(AC155="","",VLOOKUP(AC155,'シフト記号表（従来型・ユニット型共通）'!$C$6:$L$47,10,FALSE))</f>
        <v/>
      </c>
      <c r="AD156" s="914" t="str">
        <f>IF(AD155="","",VLOOKUP(AD155,'シフト記号表（従来型・ユニット型共通）'!$C$6:$L$47,10,FALSE))</f>
        <v/>
      </c>
      <c r="AE156" s="915" t="str">
        <f>IF(AE155="","",VLOOKUP(AE155,'シフト記号表（従来型・ユニット型共通）'!$C$6:$L$47,10,FALSE))</f>
        <v/>
      </c>
      <c r="AF156" s="915" t="str">
        <f>IF(AF155="","",VLOOKUP(AF155,'シフト記号表（従来型・ユニット型共通）'!$C$6:$L$47,10,FALSE))</f>
        <v/>
      </c>
      <c r="AG156" s="915" t="str">
        <f>IF(AG155="","",VLOOKUP(AG155,'シフト記号表（従来型・ユニット型共通）'!$C$6:$L$47,10,FALSE))</f>
        <v/>
      </c>
      <c r="AH156" s="915" t="str">
        <f>IF(AH155="","",VLOOKUP(AH155,'シフト記号表（従来型・ユニット型共通）'!$C$6:$L$47,10,FALSE))</f>
        <v/>
      </c>
      <c r="AI156" s="915" t="str">
        <f>IF(AI155="","",VLOOKUP(AI155,'シフト記号表（従来型・ユニット型共通）'!$C$6:$L$47,10,FALSE))</f>
        <v/>
      </c>
      <c r="AJ156" s="916" t="str">
        <f>IF(AJ155="","",VLOOKUP(AJ155,'シフト記号表（従来型・ユニット型共通）'!$C$6:$L$47,10,FALSE))</f>
        <v/>
      </c>
      <c r="AK156" s="914" t="str">
        <f>IF(AK155="","",VLOOKUP(AK155,'シフト記号表（従来型・ユニット型共通）'!$C$6:$L$47,10,FALSE))</f>
        <v/>
      </c>
      <c r="AL156" s="915" t="str">
        <f>IF(AL155="","",VLOOKUP(AL155,'シフト記号表（従来型・ユニット型共通）'!$C$6:$L$47,10,FALSE))</f>
        <v/>
      </c>
      <c r="AM156" s="915" t="str">
        <f>IF(AM155="","",VLOOKUP(AM155,'シフト記号表（従来型・ユニット型共通）'!$C$6:$L$47,10,FALSE))</f>
        <v/>
      </c>
      <c r="AN156" s="915" t="str">
        <f>IF(AN155="","",VLOOKUP(AN155,'シフト記号表（従来型・ユニット型共通）'!$C$6:$L$47,10,FALSE))</f>
        <v/>
      </c>
      <c r="AO156" s="915" t="str">
        <f>IF(AO155="","",VLOOKUP(AO155,'シフト記号表（従来型・ユニット型共通）'!$C$6:$L$47,10,FALSE))</f>
        <v/>
      </c>
      <c r="AP156" s="915" t="str">
        <f>IF(AP155="","",VLOOKUP(AP155,'シフト記号表（従来型・ユニット型共通）'!$C$6:$L$47,10,FALSE))</f>
        <v/>
      </c>
      <c r="AQ156" s="916" t="str">
        <f>IF(AQ155="","",VLOOKUP(AQ155,'シフト記号表（従来型・ユニット型共通）'!$C$6:$L$47,10,FALSE))</f>
        <v/>
      </c>
      <c r="AR156" s="914" t="str">
        <f>IF(AR155="","",VLOOKUP(AR155,'シフト記号表（従来型・ユニット型共通）'!$C$6:$L$47,10,FALSE))</f>
        <v/>
      </c>
      <c r="AS156" s="915" t="str">
        <f>IF(AS155="","",VLOOKUP(AS155,'シフト記号表（従来型・ユニット型共通）'!$C$6:$L$47,10,FALSE))</f>
        <v/>
      </c>
      <c r="AT156" s="915" t="str">
        <f>IF(AT155="","",VLOOKUP(AT155,'シフト記号表（従来型・ユニット型共通）'!$C$6:$L$47,10,FALSE))</f>
        <v/>
      </c>
      <c r="AU156" s="915" t="str">
        <f>IF(AU155="","",VLOOKUP(AU155,'シフト記号表（従来型・ユニット型共通）'!$C$6:$L$47,10,FALSE))</f>
        <v/>
      </c>
      <c r="AV156" s="915" t="str">
        <f>IF(AV155="","",VLOOKUP(AV155,'シフト記号表（従来型・ユニット型共通）'!$C$6:$L$47,10,FALSE))</f>
        <v/>
      </c>
      <c r="AW156" s="915" t="str">
        <f>IF(AW155="","",VLOOKUP(AW155,'シフト記号表（従来型・ユニット型共通）'!$C$6:$L$47,10,FALSE))</f>
        <v/>
      </c>
      <c r="AX156" s="916" t="str">
        <f>IF(AX155="","",VLOOKUP(AX155,'シフト記号表（従来型・ユニット型共通）'!$C$6:$L$47,10,FALSE))</f>
        <v/>
      </c>
      <c r="AY156" s="914" t="str">
        <f>IF(AY155="","",VLOOKUP(AY155,'シフト記号表（従来型・ユニット型共通）'!$C$6:$L$47,10,FALSE))</f>
        <v/>
      </c>
      <c r="AZ156" s="915" t="str">
        <f>IF(AZ155="","",VLOOKUP(AZ155,'シフト記号表（従来型・ユニット型共通）'!$C$6:$L$47,10,FALSE))</f>
        <v/>
      </c>
      <c r="BA156" s="915" t="str">
        <f>IF(BA155="","",VLOOKUP(BA155,'シフト記号表（従来型・ユニット型共通）'!$C$6:$L$47,10,FALSE))</f>
        <v/>
      </c>
      <c r="BB156" s="2196">
        <f>IF($BE$3="４週",SUM(W156:AX156),IF($BE$3="暦月",SUM(W156:BA156),""))</f>
        <v>0</v>
      </c>
      <c r="BC156" s="2197"/>
      <c r="BD156" s="2198">
        <f>IF($BE$3="４週",BB156/4,IF($BE$3="暦月",(BB156/($BE$8/7)),""))</f>
        <v>0</v>
      </c>
      <c r="BE156" s="2197"/>
      <c r="BF156" s="2193"/>
      <c r="BG156" s="2194"/>
      <c r="BH156" s="2194"/>
      <c r="BI156" s="2194"/>
      <c r="BJ156" s="2195"/>
    </row>
    <row r="157" spans="2:62" ht="20.25" customHeight="1">
      <c r="B157" s="2111">
        <f>B155+1</f>
        <v>71</v>
      </c>
      <c r="C157" s="2118"/>
      <c r="D157" s="2119"/>
      <c r="E157" s="909"/>
      <c r="F157" s="910"/>
      <c r="G157" s="909"/>
      <c r="H157" s="910"/>
      <c r="I157" s="2122"/>
      <c r="J157" s="2123"/>
      <c r="K157" s="2171"/>
      <c r="L157" s="2172"/>
      <c r="M157" s="2172"/>
      <c r="N157" s="2119"/>
      <c r="O157" s="2141"/>
      <c r="P157" s="2142"/>
      <c r="Q157" s="2142"/>
      <c r="R157" s="2142"/>
      <c r="S157" s="2143"/>
      <c r="T157" s="929" t="s">
        <v>1540</v>
      </c>
      <c r="U157" s="930"/>
      <c r="V157" s="931"/>
      <c r="W157" s="922"/>
      <c r="X157" s="923"/>
      <c r="Y157" s="923"/>
      <c r="Z157" s="923"/>
      <c r="AA157" s="923"/>
      <c r="AB157" s="923"/>
      <c r="AC157" s="924"/>
      <c r="AD157" s="922"/>
      <c r="AE157" s="923"/>
      <c r="AF157" s="923"/>
      <c r="AG157" s="923"/>
      <c r="AH157" s="923"/>
      <c r="AI157" s="923"/>
      <c r="AJ157" s="924"/>
      <c r="AK157" s="922"/>
      <c r="AL157" s="923"/>
      <c r="AM157" s="923"/>
      <c r="AN157" s="923"/>
      <c r="AO157" s="923"/>
      <c r="AP157" s="923"/>
      <c r="AQ157" s="924"/>
      <c r="AR157" s="922"/>
      <c r="AS157" s="923"/>
      <c r="AT157" s="923"/>
      <c r="AU157" s="923"/>
      <c r="AV157" s="923"/>
      <c r="AW157" s="923"/>
      <c r="AX157" s="924"/>
      <c r="AY157" s="922"/>
      <c r="AZ157" s="923"/>
      <c r="BA157" s="925"/>
      <c r="BB157" s="2173"/>
      <c r="BC157" s="2174"/>
      <c r="BD157" s="2175"/>
      <c r="BE157" s="2176"/>
      <c r="BF157" s="2177"/>
      <c r="BG157" s="2178"/>
      <c r="BH157" s="2178"/>
      <c r="BI157" s="2178"/>
      <c r="BJ157" s="2179"/>
    </row>
    <row r="158" spans="2:62" ht="20.25" customHeight="1">
      <c r="B158" s="2112"/>
      <c r="C158" s="2199"/>
      <c r="D158" s="2200"/>
      <c r="E158" s="932"/>
      <c r="F158" s="933">
        <f>C157</f>
        <v>0</v>
      </c>
      <c r="G158" s="932"/>
      <c r="H158" s="933">
        <f>I157</f>
        <v>0</v>
      </c>
      <c r="I158" s="2201"/>
      <c r="J158" s="2202"/>
      <c r="K158" s="2203"/>
      <c r="L158" s="2204"/>
      <c r="M158" s="2204"/>
      <c r="N158" s="2200"/>
      <c r="O158" s="2141"/>
      <c r="P158" s="2142"/>
      <c r="Q158" s="2142"/>
      <c r="R158" s="2142"/>
      <c r="S158" s="2143"/>
      <c r="T158" s="926" t="s">
        <v>1543</v>
      </c>
      <c r="U158" s="927"/>
      <c r="V158" s="928"/>
      <c r="W158" s="914" t="str">
        <f>IF(W157="","",VLOOKUP(W157,'シフト記号表（従来型・ユニット型共通）'!$C$6:$L$47,10,FALSE))</f>
        <v/>
      </c>
      <c r="X158" s="915" t="str">
        <f>IF(X157="","",VLOOKUP(X157,'シフト記号表（従来型・ユニット型共通）'!$C$6:$L$47,10,FALSE))</f>
        <v/>
      </c>
      <c r="Y158" s="915" t="str">
        <f>IF(Y157="","",VLOOKUP(Y157,'シフト記号表（従来型・ユニット型共通）'!$C$6:$L$47,10,FALSE))</f>
        <v/>
      </c>
      <c r="Z158" s="915" t="str">
        <f>IF(Z157="","",VLOOKUP(Z157,'シフト記号表（従来型・ユニット型共通）'!$C$6:$L$47,10,FALSE))</f>
        <v/>
      </c>
      <c r="AA158" s="915" t="str">
        <f>IF(AA157="","",VLOOKUP(AA157,'シフト記号表（従来型・ユニット型共通）'!$C$6:$L$47,10,FALSE))</f>
        <v/>
      </c>
      <c r="AB158" s="915" t="str">
        <f>IF(AB157="","",VLOOKUP(AB157,'シフト記号表（従来型・ユニット型共通）'!$C$6:$L$47,10,FALSE))</f>
        <v/>
      </c>
      <c r="AC158" s="916" t="str">
        <f>IF(AC157="","",VLOOKUP(AC157,'シフト記号表（従来型・ユニット型共通）'!$C$6:$L$47,10,FALSE))</f>
        <v/>
      </c>
      <c r="AD158" s="914" t="str">
        <f>IF(AD157="","",VLOOKUP(AD157,'シフト記号表（従来型・ユニット型共通）'!$C$6:$L$47,10,FALSE))</f>
        <v/>
      </c>
      <c r="AE158" s="915" t="str">
        <f>IF(AE157="","",VLOOKUP(AE157,'シフト記号表（従来型・ユニット型共通）'!$C$6:$L$47,10,FALSE))</f>
        <v/>
      </c>
      <c r="AF158" s="915" t="str">
        <f>IF(AF157="","",VLOOKUP(AF157,'シフト記号表（従来型・ユニット型共通）'!$C$6:$L$47,10,FALSE))</f>
        <v/>
      </c>
      <c r="AG158" s="915" t="str">
        <f>IF(AG157="","",VLOOKUP(AG157,'シフト記号表（従来型・ユニット型共通）'!$C$6:$L$47,10,FALSE))</f>
        <v/>
      </c>
      <c r="AH158" s="915" t="str">
        <f>IF(AH157="","",VLOOKUP(AH157,'シフト記号表（従来型・ユニット型共通）'!$C$6:$L$47,10,FALSE))</f>
        <v/>
      </c>
      <c r="AI158" s="915" t="str">
        <f>IF(AI157="","",VLOOKUP(AI157,'シフト記号表（従来型・ユニット型共通）'!$C$6:$L$47,10,FALSE))</f>
        <v/>
      </c>
      <c r="AJ158" s="916" t="str">
        <f>IF(AJ157="","",VLOOKUP(AJ157,'シフト記号表（従来型・ユニット型共通）'!$C$6:$L$47,10,FALSE))</f>
        <v/>
      </c>
      <c r="AK158" s="914" t="str">
        <f>IF(AK157="","",VLOOKUP(AK157,'シフト記号表（従来型・ユニット型共通）'!$C$6:$L$47,10,FALSE))</f>
        <v/>
      </c>
      <c r="AL158" s="915" t="str">
        <f>IF(AL157="","",VLOOKUP(AL157,'シフト記号表（従来型・ユニット型共通）'!$C$6:$L$47,10,FALSE))</f>
        <v/>
      </c>
      <c r="AM158" s="915" t="str">
        <f>IF(AM157="","",VLOOKUP(AM157,'シフト記号表（従来型・ユニット型共通）'!$C$6:$L$47,10,FALSE))</f>
        <v/>
      </c>
      <c r="AN158" s="915" t="str">
        <f>IF(AN157="","",VLOOKUP(AN157,'シフト記号表（従来型・ユニット型共通）'!$C$6:$L$47,10,FALSE))</f>
        <v/>
      </c>
      <c r="AO158" s="915" t="str">
        <f>IF(AO157="","",VLOOKUP(AO157,'シフト記号表（従来型・ユニット型共通）'!$C$6:$L$47,10,FALSE))</f>
        <v/>
      </c>
      <c r="AP158" s="915" t="str">
        <f>IF(AP157="","",VLOOKUP(AP157,'シフト記号表（従来型・ユニット型共通）'!$C$6:$L$47,10,FALSE))</f>
        <v/>
      </c>
      <c r="AQ158" s="916" t="str">
        <f>IF(AQ157="","",VLOOKUP(AQ157,'シフト記号表（従来型・ユニット型共通）'!$C$6:$L$47,10,FALSE))</f>
        <v/>
      </c>
      <c r="AR158" s="914" t="str">
        <f>IF(AR157="","",VLOOKUP(AR157,'シフト記号表（従来型・ユニット型共通）'!$C$6:$L$47,10,FALSE))</f>
        <v/>
      </c>
      <c r="AS158" s="915" t="str">
        <f>IF(AS157="","",VLOOKUP(AS157,'シフト記号表（従来型・ユニット型共通）'!$C$6:$L$47,10,FALSE))</f>
        <v/>
      </c>
      <c r="AT158" s="915" t="str">
        <f>IF(AT157="","",VLOOKUP(AT157,'シフト記号表（従来型・ユニット型共通）'!$C$6:$L$47,10,FALSE))</f>
        <v/>
      </c>
      <c r="AU158" s="915" t="str">
        <f>IF(AU157="","",VLOOKUP(AU157,'シフト記号表（従来型・ユニット型共通）'!$C$6:$L$47,10,FALSE))</f>
        <v/>
      </c>
      <c r="AV158" s="915" t="str">
        <f>IF(AV157="","",VLOOKUP(AV157,'シフト記号表（従来型・ユニット型共通）'!$C$6:$L$47,10,FALSE))</f>
        <v/>
      </c>
      <c r="AW158" s="915" t="str">
        <f>IF(AW157="","",VLOOKUP(AW157,'シフト記号表（従来型・ユニット型共通）'!$C$6:$L$47,10,FALSE))</f>
        <v/>
      </c>
      <c r="AX158" s="916" t="str">
        <f>IF(AX157="","",VLOOKUP(AX157,'シフト記号表（従来型・ユニット型共通）'!$C$6:$L$47,10,FALSE))</f>
        <v/>
      </c>
      <c r="AY158" s="914" t="str">
        <f>IF(AY157="","",VLOOKUP(AY157,'シフト記号表（従来型・ユニット型共通）'!$C$6:$L$47,10,FALSE))</f>
        <v/>
      </c>
      <c r="AZ158" s="915" t="str">
        <f>IF(AZ157="","",VLOOKUP(AZ157,'シフト記号表（従来型・ユニット型共通）'!$C$6:$L$47,10,FALSE))</f>
        <v/>
      </c>
      <c r="BA158" s="915" t="str">
        <f>IF(BA157="","",VLOOKUP(BA157,'シフト記号表（従来型・ユニット型共通）'!$C$6:$L$47,10,FALSE))</f>
        <v/>
      </c>
      <c r="BB158" s="2196">
        <f>IF($BE$3="４週",SUM(W158:AX158),IF($BE$3="暦月",SUM(W158:BA158),""))</f>
        <v>0</v>
      </c>
      <c r="BC158" s="2197"/>
      <c r="BD158" s="2198">
        <f>IF($BE$3="４週",BB158/4,IF($BE$3="暦月",(BB158/($BE$8/7)),""))</f>
        <v>0</v>
      </c>
      <c r="BE158" s="2197"/>
      <c r="BF158" s="2193"/>
      <c r="BG158" s="2194"/>
      <c r="BH158" s="2194"/>
      <c r="BI158" s="2194"/>
      <c r="BJ158" s="2195"/>
    </row>
    <row r="159" spans="2:62" ht="20.25" customHeight="1">
      <c r="B159" s="2111">
        <f>B157+1</f>
        <v>72</v>
      </c>
      <c r="C159" s="2118"/>
      <c r="D159" s="2119"/>
      <c r="E159" s="909"/>
      <c r="F159" s="910"/>
      <c r="G159" s="909"/>
      <c r="H159" s="910"/>
      <c r="I159" s="2122"/>
      <c r="J159" s="2123"/>
      <c r="K159" s="2171"/>
      <c r="L159" s="2172"/>
      <c r="M159" s="2172"/>
      <c r="N159" s="2119"/>
      <c r="O159" s="2141"/>
      <c r="P159" s="2142"/>
      <c r="Q159" s="2142"/>
      <c r="R159" s="2142"/>
      <c r="S159" s="2143"/>
      <c r="T159" s="929" t="s">
        <v>1540</v>
      </c>
      <c r="U159" s="930"/>
      <c r="V159" s="931"/>
      <c r="W159" s="922"/>
      <c r="X159" s="923"/>
      <c r="Y159" s="923"/>
      <c r="Z159" s="923"/>
      <c r="AA159" s="923"/>
      <c r="AB159" s="923"/>
      <c r="AC159" s="924"/>
      <c r="AD159" s="922"/>
      <c r="AE159" s="923"/>
      <c r="AF159" s="923"/>
      <c r="AG159" s="923"/>
      <c r="AH159" s="923"/>
      <c r="AI159" s="923"/>
      <c r="AJ159" s="924"/>
      <c r="AK159" s="922"/>
      <c r="AL159" s="923"/>
      <c r="AM159" s="923"/>
      <c r="AN159" s="923"/>
      <c r="AO159" s="923"/>
      <c r="AP159" s="923"/>
      <c r="AQ159" s="924"/>
      <c r="AR159" s="922"/>
      <c r="AS159" s="923"/>
      <c r="AT159" s="923"/>
      <c r="AU159" s="923"/>
      <c r="AV159" s="923"/>
      <c r="AW159" s="923"/>
      <c r="AX159" s="924"/>
      <c r="AY159" s="922"/>
      <c r="AZ159" s="923"/>
      <c r="BA159" s="925"/>
      <c r="BB159" s="2173"/>
      <c r="BC159" s="2174"/>
      <c r="BD159" s="2175"/>
      <c r="BE159" s="2176"/>
      <c r="BF159" s="2177"/>
      <c r="BG159" s="2178"/>
      <c r="BH159" s="2178"/>
      <c r="BI159" s="2178"/>
      <c r="BJ159" s="2179"/>
    </row>
    <row r="160" spans="2:62" ht="20.25" customHeight="1">
      <c r="B160" s="2112"/>
      <c r="C160" s="2199"/>
      <c r="D160" s="2200"/>
      <c r="E160" s="932"/>
      <c r="F160" s="933">
        <f>C159</f>
        <v>0</v>
      </c>
      <c r="G160" s="932"/>
      <c r="H160" s="933">
        <f>I159</f>
        <v>0</v>
      </c>
      <c r="I160" s="2201"/>
      <c r="J160" s="2202"/>
      <c r="K160" s="2203"/>
      <c r="L160" s="2204"/>
      <c r="M160" s="2204"/>
      <c r="N160" s="2200"/>
      <c r="O160" s="2141"/>
      <c r="P160" s="2142"/>
      <c r="Q160" s="2142"/>
      <c r="R160" s="2142"/>
      <c r="S160" s="2143"/>
      <c r="T160" s="926" t="s">
        <v>1543</v>
      </c>
      <c r="U160" s="927"/>
      <c r="V160" s="928"/>
      <c r="W160" s="914" t="str">
        <f>IF(W159="","",VLOOKUP(W159,'シフト記号表（従来型・ユニット型共通）'!$C$6:$L$47,10,FALSE))</f>
        <v/>
      </c>
      <c r="X160" s="915" t="str">
        <f>IF(X159="","",VLOOKUP(X159,'シフト記号表（従来型・ユニット型共通）'!$C$6:$L$47,10,FALSE))</f>
        <v/>
      </c>
      <c r="Y160" s="915" t="str">
        <f>IF(Y159="","",VLOOKUP(Y159,'シフト記号表（従来型・ユニット型共通）'!$C$6:$L$47,10,FALSE))</f>
        <v/>
      </c>
      <c r="Z160" s="915" t="str">
        <f>IF(Z159="","",VLOOKUP(Z159,'シフト記号表（従来型・ユニット型共通）'!$C$6:$L$47,10,FALSE))</f>
        <v/>
      </c>
      <c r="AA160" s="915" t="str">
        <f>IF(AA159="","",VLOOKUP(AA159,'シフト記号表（従来型・ユニット型共通）'!$C$6:$L$47,10,FALSE))</f>
        <v/>
      </c>
      <c r="AB160" s="915" t="str">
        <f>IF(AB159="","",VLOOKUP(AB159,'シフト記号表（従来型・ユニット型共通）'!$C$6:$L$47,10,FALSE))</f>
        <v/>
      </c>
      <c r="AC160" s="916" t="str">
        <f>IF(AC159="","",VLOOKUP(AC159,'シフト記号表（従来型・ユニット型共通）'!$C$6:$L$47,10,FALSE))</f>
        <v/>
      </c>
      <c r="AD160" s="914" t="str">
        <f>IF(AD159="","",VLOOKUP(AD159,'シフト記号表（従来型・ユニット型共通）'!$C$6:$L$47,10,FALSE))</f>
        <v/>
      </c>
      <c r="AE160" s="915" t="str">
        <f>IF(AE159="","",VLOOKUP(AE159,'シフト記号表（従来型・ユニット型共通）'!$C$6:$L$47,10,FALSE))</f>
        <v/>
      </c>
      <c r="AF160" s="915" t="str">
        <f>IF(AF159="","",VLOOKUP(AF159,'シフト記号表（従来型・ユニット型共通）'!$C$6:$L$47,10,FALSE))</f>
        <v/>
      </c>
      <c r="AG160" s="915" t="str">
        <f>IF(AG159="","",VLOOKUP(AG159,'シフト記号表（従来型・ユニット型共通）'!$C$6:$L$47,10,FALSE))</f>
        <v/>
      </c>
      <c r="AH160" s="915" t="str">
        <f>IF(AH159="","",VLOOKUP(AH159,'シフト記号表（従来型・ユニット型共通）'!$C$6:$L$47,10,FALSE))</f>
        <v/>
      </c>
      <c r="AI160" s="915" t="str">
        <f>IF(AI159="","",VLOOKUP(AI159,'シフト記号表（従来型・ユニット型共通）'!$C$6:$L$47,10,FALSE))</f>
        <v/>
      </c>
      <c r="AJ160" s="916" t="str">
        <f>IF(AJ159="","",VLOOKUP(AJ159,'シフト記号表（従来型・ユニット型共通）'!$C$6:$L$47,10,FALSE))</f>
        <v/>
      </c>
      <c r="AK160" s="914" t="str">
        <f>IF(AK159="","",VLOOKUP(AK159,'シフト記号表（従来型・ユニット型共通）'!$C$6:$L$47,10,FALSE))</f>
        <v/>
      </c>
      <c r="AL160" s="915" t="str">
        <f>IF(AL159="","",VLOOKUP(AL159,'シフト記号表（従来型・ユニット型共通）'!$C$6:$L$47,10,FALSE))</f>
        <v/>
      </c>
      <c r="AM160" s="915" t="str">
        <f>IF(AM159="","",VLOOKUP(AM159,'シフト記号表（従来型・ユニット型共通）'!$C$6:$L$47,10,FALSE))</f>
        <v/>
      </c>
      <c r="AN160" s="915" t="str">
        <f>IF(AN159="","",VLOOKUP(AN159,'シフト記号表（従来型・ユニット型共通）'!$C$6:$L$47,10,FALSE))</f>
        <v/>
      </c>
      <c r="AO160" s="915" t="str">
        <f>IF(AO159="","",VLOOKUP(AO159,'シフト記号表（従来型・ユニット型共通）'!$C$6:$L$47,10,FALSE))</f>
        <v/>
      </c>
      <c r="AP160" s="915" t="str">
        <f>IF(AP159="","",VLOOKUP(AP159,'シフト記号表（従来型・ユニット型共通）'!$C$6:$L$47,10,FALSE))</f>
        <v/>
      </c>
      <c r="AQ160" s="916" t="str">
        <f>IF(AQ159="","",VLOOKUP(AQ159,'シフト記号表（従来型・ユニット型共通）'!$C$6:$L$47,10,FALSE))</f>
        <v/>
      </c>
      <c r="AR160" s="914" t="str">
        <f>IF(AR159="","",VLOOKUP(AR159,'シフト記号表（従来型・ユニット型共通）'!$C$6:$L$47,10,FALSE))</f>
        <v/>
      </c>
      <c r="AS160" s="915" t="str">
        <f>IF(AS159="","",VLOOKUP(AS159,'シフト記号表（従来型・ユニット型共通）'!$C$6:$L$47,10,FALSE))</f>
        <v/>
      </c>
      <c r="AT160" s="915" t="str">
        <f>IF(AT159="","",VLOOKUP(AT159,'シフト記号表（従来型・ユニット型共通）'!$C$6:$L$47,10,FALSE))</f>
        <v/>
      </c>
      <c r="AU160" s="915" t="str">
        <f>IF(AU159="","",VLOOKUP(AU159,'シフト記号表（従来型・ユニット型共通）'!$C$6:$L$47,10,FALSE))</f>
        <v/>
      </c>
      <c r="AV160" s="915" t="str">
        <f>IF(AV159="","",VLOOKUP(AV159,'シフト記号表（従来型・ユニット型共通）'!$C$6:$L$47,10,FALSE))</f>
        <v/>
      </c>
      <c r="AW160" s="915" t="str">
        <f>IF(AW159="","",VLOOKUP(AW159,'シフト記号表（従来型・ユニット型共通）'!$C$6:$L$47,10,FALSE))</f>
        <v/>
      </c>
      <c r="AX160" s="916" t="str">
        <f>IF(AX159="","",VLOOKUP(AX159,'シフト記号表（従来型・ユニット型共通）'!$C$6:$L$47,10,FALSE))</f>
        <v/>
      </c>
      <c r="AY160" s="914" t="str">
        <f>IF(AY159="","",VLOOKUP(AY159,'シフト記号表（従来型・ユニット型共通）'!$C$6:$L$47,10,FALSE))</f>
        <v/>
      </c>
      <c r="AZ160" s="915" t="str">
        <f>IF(AZ159="","",VLOOKUP(AZ159,'シフト記号表（従来型・ユニット型共通）'!$C$6:$L$47,10,FALSE))</f>
        <v/>
      </c>
      <c r="BA160" s="915" t="str">
        <f>IF(BA159="","",VLOOKUP(BA159,'シフト記号表（従来型・ユニット型共通）'!$C$6:$L$47,10,FALSE))</f>
        <v/>
      </c>
      <c r="BB160" s="2196">
        <f>IF($BE$3="４週",SUM(W160:AX160),IF($BE$3="暦月",SUM(W160:BA160),""))</f>
        <v>0</v>
      </c>
      <c r="BC160" s="2197"/>
      <c r="BD160" s="2198">
        <f>IF($BE$3="４週",BB160/4,IF($BE$3="暦月",(BB160/($BE$8/7)),""))</f>
        <v>0</v>
      </c>
      <c r="BE160" s="2197"/>
      <c r="BF160" s="2193"/>
      <c r="BG160" s="2194"/>
      <c r="BH160" s="2194"/>
      <c r="BI160" s="2194"/>
      <c r="BJ160" s="2195"/>
    </row>
    <row r="161" spans="2:62" ht="20.25" customHeight="1">
      <c r="B161" s="2111">
        <f>B159+1</f>
        <v>73</v>
      </c>
      <c r="C161" s="2118"/>
      <c r="D161" s="2119"/>
      <c r="E161" s="909"/>
      <c r="F161" s="910"/>
      <c r="G161" s="909"/>
      <c r="H161" s="910"/>
      <c r="I161" s="2122"/>
      <c r="J161" s="2123"/>
      <c r="K161" s="2171"/>
      <c r="L161" s="2172"/>
      <c r="M161" s="2172"/>
      <c r="N161" s="2119"/>
      <c r="O161" s="2141"/>
      <c r="P161" s="2142"/>
      <c r="Q161" s="2142"/>
      <c r="R161" s="2142"/>
      <c r="S161" s="2143"/>
      <c r="T161" s="929" t="s">
        <v>1540</v>
      </c>
      <c r="U161" s="930"/>
      <c r="V161" s="931"/>
      <c r="W161" s="922"/>
      <c r="X161" s="923"/>
      <c r="Y161" s="923"/>
      <c r="Z161" s="923"/>
      <c r="AA161" s="923"/>
      <c r="AB161" s="923"/>
      <c r="AC161" s="924"/>
      <c r="AD161" s="922"/>
      <c r="AE161" s="923"/>
      <c r="AF161" s="923"/>
      <c r="AG161" s="923"/>
      <c r="AH161" s="923"/>
      <c r="AI161" s="923"/>
      <c r="AJ161" s="924"/>
      <c r="AK161" s="922"/>
      <c r="AL161" s="923"/>
      <c r="AM161" s="923"/>
      <c r="AN161" s="923"/>
      <c r="AO161" s="923"/>
      <c r="AP161" s="923"/>
      <c r="AQ161" s="924"/>
      <c r="AR161" s="922"/>
      <c r="AS161" s="923"/>
      <c r="AT161" s="923"/>
      <c r="AU161" s="923"/>
      <c r="AV161" s="923"/>
      <c r="AW161" s="923"/>
      <c r="AX161" s="924"/>
      <c r="AY161" s="922"/>
      <c r="AZ161" s="923"/>
      <c r="BA161" s="925"/>
      <c r="BB161" s="2173"/>
      <c r="BC161" s="2174"/>
      <c r="BD161" s="2175"/>
      <c r="BE161" s="2176"/>
      <c r="BF161" s="2177"/>
      <c r="BG161" s="2178"/>
      <c r="BH161" s="2178"/>
      <c r="BI161" s="2178"/>
      <c r="BJ161" s="2179"/>
    </row>
    <row r="162" spans="2:62" ht="20.25" customHeight="1">
      <c r="B162" s="2112"/>
      <c r="C162" s="2199"/>
      <c r="D162" s="2200"/>
      <c r="E162" s="932"/>
      <c r="F162" s="933">
        <f>C161</f>
        <v>0</v>
      </c>
      <c r="G162" s="932"/>
      <c r="H162" s="933">
        <f>I161</f>
        <v>0</v>
      </c>
      <c r="I162" s="2201"/>
      <c r="J162" s="2202"/>
      <c r="K162" s="2203"/>
      <c r="L162" s="2204"/>
      <c r="M162" s="2204"/>
      <c r="N162" s="2200"/>
      <c r="O162" s="2141"/>
      <c r="P162" s="2142"/>
      <c r="Q162" s="2142"/>
      <c r="R162" s="2142"/>
      <c r="S162" s="2143"/>
      <c r="T162" s="926" t="s">
        <v>1543</v>
      </c>
      <c r="U162" s="927"/>
      <c r="V162" s="928"/>
      <c r="W162" s="914" t="str">
        <f>IF(W161="","",VLOOKUP(W161,'シフト記号表（従来型・ユニット型共通）'!$C$6:$L$47,10,FALSE))</f>
        <v/>
      </c>
      <c r="X162" s="915" t="str">
        <f>IF(X161="","",VLOOKUP(X161,'シフト記号表（従来型・ユニット型共通）'!$C$6:$L$47,10,FALSE))</f>
        <v/>
      </c>
      <c r="Y162" s="915" t="str">
        <f>IF(Y161="","",VLOOKUP(Y161,'シフト記号表（従来型・ユニット型共通）'!$C$6:$L$47,10,FALSE))</f>
        <v/>
      </c>
      <c r="Z162" s="915" t="str">
        <f>IF(Z161="","",VLOOKUP(Z161,'シフト記号表（従来型・ユニット型共通）'!$C$6:$L$47,10,FALSE))</f>
        <v/>
      </c>
      <c r="AA162" s="915" t="str">
        <f>IF(AA161="","",VLOOKUP(AA161,'シフト記号表（従来型・ユニット型共通）'!$C$6:$L$47,10,FALSE))</f>
        <v/>
      </c>
      <c r="AB162" s="915" t="str">
        <f>IF(AB161="","",VLOOKUP(AB161,'シフト記号表（従来型・ユニット型共通）'!$C$6:$L$47,10,FALSE))</f>
        <v/>
      </c>
      <c r="AC162" s="916" t="str">
        <f>IF(AC161="","",VLOOKUP(AC161,'シフト記号表（従来型・ユニット型共通）'!$C$6:$L$47,10,FALSE))</f>
        <v/>
      </c>
      <c r="AD162" s="914" t="str">
        <f>IF(AD161="","",VLOOKUP(AD161,'シフト記号表（従来型・ユニット型共通）'!$C$6:$L$47,10,FALSE))</f>
        <v/>
      </c>
      <c r="AE162" s="915" t="str">
        <f>IF(AE161="","",VLOOKUP(AE161,'シフト記号表（従来型・ユニット型共通）'!$C$6:$L$47,10,FALSE))</f>
        <v/>
      </c>
      <c r="AF162" s="915" t="str">
        <f>IF(AF161="","",VLOOKUP(AF161,'シフト記号表（従来型・ユニット型共通）'!$C$6:$L$47,10,FALSE))</f>
        <v/>
      </c>
      <c r="AG162" s="915" t="str">
        <f>IF(AG161="","",VLOOKUP(AG161,'シフト記号表（従来型・ユニット型共通）'!$C$6:$L$47,10,FALSE))</f>
        <v/>
      </c>
      <c r="AH162" s="915" t="str">
        <f>IF(AH161="","",VLOOKUP(AH161,'シフト記号表（従来型・ユニット型共通）'!$C$6:$L$47,10,FALSE))</f>
        <v/>
      </c>
      <c r="AI162" s="915" t="str">
        <f>IF(AI161="","",VLOOKUP(AI161,'シフト記号表（従来型・ユニット型共通）'!$C$6:$L$47,10,FALSE))</f>
        <v/>
      </c>
      <c r="AJ162" s="916" t="str">
        <f>IF(AJ161="","",VLOOKUP(AJ161,'シフト記号表（従来型・ユニット型共通）'!$C$6:$L$47,10,FALSE))</f>
        <v/>
      </c>
      <c r="AK162" s="914" t="str">
        <f>IF(AK161="","",VLOOKUP(AK161,'シフト記号表（従来型・ユニット型共通）'!$C$6:$L$47,10,FALSE))</f>
        <v/>
      </c>
      <c r="AL162" s="915" t="str">
        <f>IF(AL161="","",VLOOKUP(AL161,'シフト記号表（従来型・ユニット型共通）'!$C$6:$L$47,10,FALSE))</f>
        <v/>
      </c>
      <c r="AM162" s="915" t="str">
        <f>IF(AM161="","",VLOOKUP(AM161,'シフト記号表（従来型・ユニット型共通）'!$C$6:$L$47,10,FALSE))</f>
        <v/>
      </c>
      <c r="AN162" s="915" t="str">
        <f>IF(AN161="","",VLOOKUP(AN161,'シフト記号表（従来型・ユニット型共通）'!$C$6:$L$47,10,FALSE))</f>
        <v/>
      </c>
      <c r="AO162" s="915" t="str">
        <f>IF(AO161="","",VLOOKUP(AO161,'シフト記号表（従来型・ユニット型共通）'!$C$6:$L$47,10,FALSE))</f>
        <v/>
      </c>
      <c r="AP162" s="915" t="str">
        <f>IF(AP161="","",VLOOKUP(AP161,'シフト記号表（従来型・ユニット型共通）'!$C$6:$L$47,10,FALSE))</f>
        <v/>
      </c>
      <c r="AQ162" s="916" t="str">
        <f>IF(AQ161="","",VLOOKUP(AQ161,'シフト記号表（従来型・ユニット型共通）'!$C$6:$L$47,10,FALSE))</f>
        <v/>
      </c>
      <c r="AR162" s="914" t="str">
        <f>IF(AR161="","",VLOOKUP(AR161,'シフト記号表（従来型・ユニット型共通）'!$C$6:$L$47,10,FALSE))</f>
        <v/>
      </c>
      <c r="AS162" s="915" t="str">
        <f>IF(AS161="","",VLOOKUP(AS161,'シフト記号表（従来型・ユニット型共通）'!$C$6:$L$47,10,FALSE))</f>
        <v/>
      </c>
      <c r="AT162" s="915" t="str">
        <f>IF(AT161="","",VLOOKUP(AT161,'シフト記号表（従来型・ユニット型共通）'!$C$6:$L$47,10,FALSE))</f>
        <v/>
      </c>
      <c r="AU162" s="915" t="str">
        <f>IF(AU161="","",VLOOKUP(AU161,'シフト記号表（従来型・ユニット型共通）'!$C$6:$L$47,10,FALSE))</f>
        <v/>
      </c>
      <c r="AV162" s="915" t="str">
        <f>IF(AV161="","",VLOOKUP(AV161,'シフト記号表（従来型・ユニット型共通）'!$C$6:$L$47,10,FALSE))</f>
        <v/>
      </c>
      <c r="AW162" s="915" t="str">
        <f>IF(AW161="","",VLOOKUP(AW161,'シフト記号表（従来型・ユニット型共通）'!$C$6:$L$47,10,FALSE))</f>
        <v/>
      </c>
      <c r="AX162" s="916" t="str">
        <f>IF(AX161="","",VLOOKUP(AX161,'シフト記号表（従来型・ユニット型共通）'!$C$6:$L$47,10,FALSE))</f>
        <v/>
      </c>
      <c r="AY162" s="914" t="str">
        <f>IF(AY161="","",VLOOKUP(AY161,'シフト記号表（従来型・ユニット型共通）'!$C$6:$L$47,10,FALSE))</f>
        <v/>
      </c>
      <c r="AZ162" s="915" t="str">
        <f>IF(AZ161="","",VLOOKUP(AZ161,'シフト記号表（従来型・ユニット型共通）'!$C$6:$L$47,10,FALSE))</f>
        <v/>
      </c>
      <c r="BA162" s="915" t="str">
        <f>IF(BA161="","",VLOOKUP(BA161,'シフト記号表（従来型・ユニット型共通）'!$C$6:$L$47,10,FALSE))</f>
        <v/>
      </c>
      <c r="BB162" s="2196">
        <f>IF($BE$3="４週",SUM(W162:AX162),IF($BE$3="暦月",SUM(W162:BA162),""))</f>
        <v>0</v>
      </c>
      <c r="BC162" s="2197"/>
      <c r="BD162" s="2198">
        <f>IF($BE$3="４週",BB162/4,IF($BE$3="暦月",(BB162/($BE$8/7)),""))</f>
        <v>0</v>
      </c>
      <c r="BE162" s="2197"/>
      <c r="BF162" s="2193"/>
      <c r="BG162" s="2194"/>
      <c r="BH162" s="2194"/>
      <c r="BI162" s="2194"/>
      <c r="BJ162" s="2195"/>
    </row>
    <row r="163" spans="2:62" ht="20.25" customHeight="1">
      <c r="B163" s="2111">
        <f>B161+1</f>
        <v>74</v>
      </c>
      <c r="C163" s="2118"/>
      <c r="D163" s="2119"/>
      <c r="E163" s="909"/>
      <c r="F163" s="910"/>
      <c r="G163" s="909"/>
      <c r="H163" s="910"/>
      <c r="I163" s="2122"/>
      <c r="J163" s="2123"/>
      <c r="K163" s="2171"/>
      <c r="L163" s="2172"/>
      <c r="M163" s="2172"/>
      <c r="N163" s="2119"/>
      <c r="O163" s="2141"/>
      <c r="P163" s="2142"/>
      <c r="Q163" s="2142"/>
      <c r="R163" s="2142"/>
      <c r="S163" s="2143"/>
      <c r="T163" s="929" t="s">
        <v>1540</v>
      </c>
      <c r="U163" s="930"/>
      <c r="V163" s="931"/>
      <c r="W163" s="922"/>
      <c r="X163" s="923"/>
      <c r="Y163" s="923"/>
      <c r="Z163" s="923"/>
      <c r="AA163" s="923"/>
      <c r="AB163" s="923"/>
      <c r="AC163" s="924"/>
      <c r="AD163" s="922"/>
      <c r="AE163" s="923"/>
      <c r="AF163" s="923"/>
      <c r="AG163" s="923"/>
      <c r="AH163" s="923"/>
      <c r="AI163" s="923"/>
      <c r="AJ163" s="924"/>
      <c r="AK163" s="922"/>
      <c r="AL163" s="923"/>
      <c r="AM163" s="923"/>
      <c r="AN163" s="923"/>
      <c r="AO163" s="923"/>
      <c r="AP163" s="923"/>
      <c r="AQ163" s="924"/>
      <c r="AR163" s="922"/>
      <c r="AS163" s="923"/>
      <c r="AT163" s="923"/>
      <c r="AU163" s="923"/>
      <c r="AV163" s="923"/>
      <c r="AW163" s="923"/>
      <c r="AX163" s="924"/>
      <c r="AY163" s="922"/>
      <c r="AZ163" s="923"/>
      <c r="BA163" s="925"/>
      <c r="BB163" s="2173"/>
      <c r="BC163" s="2174"/>
      <c r="BD163" s="2175"/>
      <c r="BE163" s="2176"/>
      <c r="BF163" s="2177"/>
      <c r="BG163" s="2178"/>
      <c r="BH163" s="2178"/>
      <c r="BI163" s="2178"/>
      <c r="BJ163" s="2179"/>
    </row>
    <row r="164" spans="2:62" ht="20.25" customHeight="1">
      <c r="B164" s="2112"/>
      <c r="C164" s="2199"/>
      <c r="D164" s="2200"/>
      <c r="E164" s="932"/>
      <c r="F164" s="933">
        <f>C163</f>
        <v>0</v>
      </c>
      <c r="G164" s="932"/>
      <c r="H164" s="933">
        <f>I163</f>
        <v>0</v>
      </c>
      <c r="I164" s="2201"/>
      <c r="J164" s="2202"/>
      <c r="K164" s="2203"/>
      <c r="L164" s="2204"/>
      <c r="M164" s="2204"/>
      <c r="N164" s="2200"/>
      <c r="O164" s="2141"/>
      <c r="P164" s="2142"/>
      <c r="Q164" s="2142"/>
      <c r="R164" s="2142"/>
      <c r="S164" s="2143"/>
      <c r="T164" s="926" t="s">
        <v>1543</v>
      </c>
      <c r="U164" s="927"/>
      <c r="V164" s="928"/>
      <c r="W164" s="914" t="str">
        <f>IF(W163="","",VLOOKUP(W163,'シフト記号表（従来型・ユニット型共通）'!$C$6:$L$47,10,FALSE))</f>
        <v/>
      </c>
      <c r="X164" s="915" t="str">
        <f>IF(X163="","",VLOOKUP(X163,'シフト記号表（従来型・ユニット型共通）'!$C$6:$L$47,10,FALSE))</f>
        <v/>
      </c>
      <c r="Y164" s="915" t="str">
        <f>IF(Y163="","",VLOOKUP(Y163,'シフト記号表（従来型・ユニット型共通）'!$C$6:$L$47,10,FALSE))</f>
        <v/>
      </c>
      <c r="Z164" s="915" t="str">
        <f>IF(Z163="","",VLOOKUP(Z163,'シフト記号表（従来型・ユニット型共通）'!$C$6:$L$47,10,FALSE))</f>
        <v/>
      </c>
      <c r="AA164" s="915" t="str">
        <f>IF(AA163="","",VLOOKUP(AA163,'シフト記号表（従来型・ユニット型共通）'!$C$6:$L$47,10,FALSE))</f>
        <v/>
      </c>
      <c r="AB164" s="915" t="str">
        <f>IF(AB163="","",VLOOKUP(AB163,'シフト記号表（従来型・ユニット型共通）'!$C$6:$L$47,10,FALSE))</f>
        <v/>
      </c>
      <c r="AC164" s="916" t="str">
        <f>IF(AC163="","",VLOOKUP(AC163,'シフト記号表（従来型・ユニット型共通）'!$C$6:$L$47,10,FALSE))</f>
        <v/>
      </c>
      <c r="AD164" s="914" t="str">
        <f>IF(AD163="","",VLOOKUP(AD163,'シフト記号表（従来型・ユニット型共通）'!$C$6:$L$47,10,FALSE))</f>
        <v/>
      </c>
      <c r="AE164" s="915" t="str">
        <f>IF(AE163="","",VLOOKUP(AE163,'シフト記号表（従来型・ユニット型共通）'!$C$6:$L$47,10,FALSE))</f>
        <v/>
      </c>
      <c r="AF164" s="915" t="str">
        <f>IF(AF163="","",VLOOKUP(AF163,'シフト記号表（従来型・ユニット型共通）'!$C$6:$L$47,10,FALSE))</f>
        <v/>
      </c>
      <c r="AG164" s="915" t="str">
        <f>IF(AG163="","",VLOOKUP(AG163,'シフト記号表（従来型・ユニット型共通）'!$C$6:$L$47,10,FALSE))</f>
        <v/>
      </c>
      <c r="AH164" s="915" t="str">
        <f>IF(AH163="","",VLOOKUP(AH163,'シフト記号表（従来型・ユニット型共通）'!$C$6:$L$47,10,FALSE))</f>
        <v/>
      </c>
      <c r="AI164" s="915" t="str">
        <f>IF(AI163="","",VLOOKUP(AI163,'シフト記号表（従来型・ユニット型共通）'!$C$6:$L$47,10,FALSE))</f>
        <v/>
      </c>
      <c r="AJ164" s="916" t="str">
        <f>IF(AJ163="","",VLOOKUP(AJ163,'シフト記号表（従来型・ユニット型共通）'!$C$6:$L$47,10,FALSE))</f>
        <v/>
      </c>
      <c r="AK164" s="914" t="str">
        <f>IF(AK163="","",VLOOKUP(AK163,'シフト記号表（従来型・ユニット型共通）'!$C$6:$L$47,10,FALSE))</f>
        <v/>
      </c>
      <c r="AL164" s="915" t="str">
        <f>IF(AL163="","",VLOOKUP(AL163,'シフト記号表（従来型・ユニット型共通）'!$C$6:$L$47,10,FALSE))</f>
        <v/>
      </c>
      <c r="AM164" s="915" t="str">
        <f>IF(AM163="","",VLOOKUP(AM163,'シフト記号表（従来型・ユニット型共通）'!$C$6:$L$47,10,FALSE))</f>
        <v/>
      </c>
      <c r="AN164" s="915" t="str">
        <f>IF(AN163="","",VLOOKUP(AN163,'シフト記号表（従来型・ユニット型共通）'!$C$6:$L$47,10,FALSE))</f>
        <v/>
      </c>
      <c r="AO164" s="915" t="str">
        <f>IF(AO163="","",VLOOKUP(AO163,'シフト記号表（従来型・ユニット型共通）'!$C$6:$L$47,10,FALSE))</f>
        <v/>
      </c>
      <c r="AP164" s="915" t="str">
        <f>IF(AP163="","",VLOOKUP(AP163,'シフト記号表（従来型・ユニット型共通）'!$C$6:$L$47,10,FALSE))</f>
        <v/>
      </c>
      <c r="AQ164" s="916" t="str">
        <f>IF(AQ163="","",VLOOKUP(AQ163,'シフト記号表（従来型・ユニット型共通）'!$C$6:$L$47,10,FALSE))</f>
        <v/>
      </c>
      <c r="AR164" s="914" t="str">
        <f>IF(AR163="","",VLOOKUP(AR163,'シフト記号表（従来型・ユニット型共通）'!$C$6:$L$47,10,FALSE))</f>
        <v/>
      </c>
      <c r="AS164" s="915" t="str">
        <f>IF(AS163="","",VLOOKUP(AS163,'シフト記号表（従来型・ユニット型共通）'!$C$6:$L$47,10,FALSE))</f>
        <v/>
      </c>
      <c r="AT164" s="915" t="str">
        <f>IF(AT163="","",VLOOKUP(AT163,'シフト記号表（従来型・ユニット型共通）'!$C$6:$L$47,10,FALSE))</f>
        <v/>
      </c>
      <c r="AU164" s="915" t="str">
        <f>IF(AU163="","",VLOOKUP(AU163,'シフト記号表（従来型・ユニット型共通）'!$C$6:$L$47,10,FALSE))</f>
        <v/>
      </c>
      <c r="AV164" s="915" t="str">
        <f>IF(AV163="","",VLOOKUP(AV163,'シフト記号表（従来型・ユニット型共通）'!$C$6:$L$47,10,FALSE))</f>
        <v/>
      </c>
      <c r="AW164" s="915" t="str">
        <f>IF(AW163="","",VLOOKUP(AW163,'シフト記号表（従来型・ユニット型共通）'!$C$6:$L$47,10,FALSE))</f>
        <v/>
      </c>
      <c r="AX164" s="916" t="str">
        <f>IF(AX163="","",VLOOKUP(AX163,'シフト記号表（従来型・ユニット型共通）'!$C$6:$L$47,10,FALSE))</f>
        <v/>
      </c>
      <c r="AY164" s="914" t="str">
        <f>IF(AY163="","",VLOOKUP(AY163,'シフト記号表（従来型・ユニット型共通）'!$C$6:$L$47,10,FALSE))</f>
        <v/>
      </c>
      <c r="AZ164" s="915" t="str">
        <f>IF(AZ163="","",VLOOKUP(AZ163,'シフト記号表（従来型・ユニット型共通）'!$C$6:$L$47,10,FALSE))</f>
        <v/>
      </c>
      <c r="BA164" s="915" t="str">
        <f>IF(BA163="","",VLOOKUP(BA163,'シフト記号表（従来型・ユニット型共通）'!$C$6:$L$47,10,FALSE))</f>
        <v/>
      </c>
      <c r="BB164" s="2196">
        <f>IF($BE$3="４週",SUM(W164:AX164),IF($BE$3="暦月",SUM(W164:BA164),""))</f>
        <v>0</v>
      </c>
      <c r="BC164" s="2197"/>
      <c r="BD164" s="2198">
        <f>IF($BE$3="４週",BB164/4,IF($BE$3="暦月",(BB164/($BE$8/7)),""))</f>
        <v>0</v>
      </c>
      <c r="BE164" s="2197"/>
      <c r="BF164" s="2193"/>
      <c r="BG164" s="2194"/>
      <c r="BH164" s="2194"/>
      <c r="BI164" s="2194"/>
      <c r="BJ164" s="2195"/>
    </row>
    <row r="165" spans="2:62" ht="20.25" customHeight="1">
      <c r="B165" s="2111">
        <f>B163+1</f>
        <v>75</v>
      </c>
      <c r="C165" s="2118"/>
      <c r="D165" s="2119"/>
      <c r="E165" s="909"/>
      <c r="F165" s="910"/>
      <c r="G165" s="909"/>
      <c r="H165" s="910"/>
      <c r="I165" s="2122"/>
      <c r="J165" s="2123"/>
      <c r="K165" s="2171"/>
      <c r="L165" s="2172"/>
      <c r="M165" s="2172"/>
      <c r="N165" s="2119"/>
      <c r="O165" s="2141"/>
      <c r="P165" s="2142"/>
      <c r="Q165" s="2142"/>
      <c r="R165" s="2142"/>
      <c r="S165" s="2143"/>
      <c r="T165" s="929" t="s">
        <v>1540</v>
      </c>
      <c r="U165" s="930"/>
      <c r="V165" s="931"/>
      <c r="W165" s="922"/>
      <c r="X165" s="923"/>
      <c r="Y165" s="923"/>
      <c r="Z165" s="923"/>
      <c r="AA165" s="923"/>
      <c r="AB165" s="923"/>
      <c r="AC165" s="924"/>
      <c r="AD165" s="922"/>
      <c r="AE165" s="923"/>
      <c r="AF165" s="923"/>
      <c r="AG165" s="923"/>
      <c r="AH165" s="923"/>
      <c r="AI165" s="923"/>
      <c r="AJ165" s="924"/>
      <c r="AK165" s="922"/>
      <c r="AL165" s="923"/>
      <c r="AM165" s="923"/>
      <c r="AN165" s="923"/>
      <c r="AO165" s="923"/>
      <c r="AP165" s="923"/>
      <c r="AQ165" s="924"/>
      <c r="AR165" s="922"/>
      <c r="AS165" s="923"/>
      <c r="AT165" s="923"/>
      <c r="AU165" s="923"/>
      <c r="AV165" s="923"/>
      <c r="AW165" s="923"/>
      <c r="AX165" s="924"/>
      <c r="AY165" s="922"/>
      <c r="AZ165" s="923"/>
      <c r="BA165" s="925"/>
      <c r="BB165" s="2173"/>
      <c r="BC165" s="2174"/>
      <c r="BD165" s="2175"/>
      <c r="BE165" s="2176"/>
      <c r="BF165" s="2177"/>
      <c r="BG165" s="2178"/>
      <c r="BH165" s="2178"/>
      <c r="BI165" s="2178"/>
      <c r="BJ165" s="2179"/>
    </row>
    <row r="166" spans="2:62" ht="20.25" customHeight="1">
      <c r="B166" s="2112"/>
      <c r="C166" s="2199"/>
      <c r="D166" s="2200"/>
      <c r="E166" s="932"/>
      <c r="F166" s="933">
        <f>C165</f>
        <v>0</v>
      </c>
      <c r="G166" s="932"/>
      <c r="H166" s="933">
        <f>I165</f>
        <v>0</v>
      </c>
      <c r="I166" s="2201"/>
      <c r="J166" s="2202"/>
      <c r="K166" s="2203"/>
      <c r="L166" s="2204"/>
      <c r="M166" s="2204"/>
      <c r="N166" s="2200"/>
      <c r="O166" s="2141"/>
      <c r="P166" s="2142"/>
      <c r="Q166" s="2142"/>
      <c r="R166" s="2142"/>
      <c r="S166" s="2143"/>
      <c r="T166" s="926" t="s">
        <v>1543</v>
      </c>
      <c r="U166" s="927"/>
      <c r="V166" s="928"/>
      <c r="W166" s="914" t="str">
        <f>IF(W165="","",VLOOKUP(W165,'シフト記号表（従来型・ユニット型共通）'!$C$6:$L$47,10,FALSE))</f>
        <v/>
      </c>
      <c r="X166" s="915" t="str">
        <f>IF(X165="","",VLOOKUP(X165,'シフト記号表（従来型・ユニット型共通）'!$C$6:$L$47,10,FALSE))</f>
        <v/>
      </c>
      <c r="Y166" s="915" t="str">
        <f>IF(Y165="","",VLOOKUP(Y165,'シフト記号表（従来型・ユニット型共通）'!$C$6:$L$47,10,FALSE))</f>
        <v/>
      </c>
      <c r="Z166" s="915" t="str">
        <f>IF(Z165="","",VLOOKUP(Z165,'シフト記号表（従来型・ユニット型共通）'!$C$6:$L$47,10,FALSE))</f>
        <v/>
      </c>
      <c r="AA166" s="915" t="str">
        <f>IF(AA165="","",VLOOKUP(AA165,'シフト記号表（従来型・ユニット型共通）'!$C$6:$L$47,10,FALSE))</f>
        <v/>
      </c>
      <c r="AB166" s="915" t="str">
        <f>IF(AB165="","",VLOOKUP(AB165,'シフト記号表（従来型・ユニット型共通）'!$C$6:$L$47,10,FALSE))</f>
        <v/>
      </c>
      <c r="AC166" s="916" t="str">
        <f>IF(AC165="","",VLOOKUP(AC165,'シフト記号表（従来型・ユニット型共通）'!$C$6:$L$47,10,FALSE))</f>
        <v/>
      </c>
      <c r="AD166" s="914" t="str">
        <f>IF(AD165="","",VLOOKUP(AD165,'シフト記号表（従来型・ユニット型共通）'!$C$6:$L$47,10,FALSE))</f>
        <v/>
      </c>
      <c r="AE166" s="915" t="str">
        <f>IF(AE165="","",VLOOKUP(AE165,'シフト記号表（従来型・ユニット型共通）'!$C$6:$L$47,10,FALSE))</f>
        <v/>
      </c>
      <c r="AF166" s="915" t="str">
        <f>IF(AF165="","",VLOOKUP(AF165,'シフト記号表（従来型・ユニット型共通）'!$C$6:$L$47,10,FALSE))</f>
        <v/>
      </c>
      <c r="AG166" s="915" t="str">
        <f>IF(AG165="","",VLOOKUP(AG165,'シフト記号表（従来型・ユニット型共通）'!$C$6:$L$47,10,FALSE))</f>
        <v/>
      </c>
      <c r="AH166" s="915" t="str">
        <f>IF(AH165="","",VLOOKUP(AH165,'シフト記号表（従来型・ユニット型共通）'!$C$6:$L$47,10,FALSE))</f>
        <v/>
      </c>
      <c r="AI166" s="915" t="str">
        <f>IF(AI165="","",VLOOKUP(AI165,'シフト記号表（従来型・ユニット型共通）'!$C$6:$L$47,10,FALSE))</f>
        <v/>
      </c>
      <c r="AJ166" s="916" t="str">
        <f>IF(AJ165="","",VLOOKUP(AJ165,'シフト記号表（従来型・ユニット型共通）'!$C$6:$L$47,10,FALSE))</f>
        <v/>
      </c>
      <c r="AK166" s="914" t="str">
        <f>IF(AK165="","",VLOOKUP(AK165,'シフト記号表（従来型・ユニット型共通）'!$C$6:$L$47,10,FALSE))</f>
        <v/>
      </c>
      <c r="AL166" s="915" t="str">
        <f>IF(AL165="","",VLOOKUP(AL165,'シフト記号表（従来型・ユニット型共通）'!$C$6:$L$47,10,FALSE))</f>
        <v/>
      </c>
      <c r="AM166" s="915" t="str">
        <f>IF(AM165="","",VLOOKUP(AM165,'シフト記号表（従来型・ユニット型共通）'!$C$6:$L$47,10,FALSE))</f>
        <v/>
      </c>
      <c r="AN166" s="915" t="str">
        <f>IF(AN165="","",VLOOKUP(AN165,'シフト記号表（従来型・ユニット型共通）'!$C$6:$L$47,10,FALSE))</f>
        <v/>
      </c>
      <c r="AO166" s="915" t="str">
        <f>IF(AO165="","",VLOOKUP(AO165,'シフト記号表（従来型・ユニット型共通）'!$C$6:$L$47,10,FALSE))</f>
        <v/>
      </c>
      <c r="AP166" s="915" t="str">
        <f>IF(AP165="","",VLOOKUP(AP165,'シフト記号表（従来型・ユニット型共通）'!$C$6:$L$47,10,FALSE))</f>
        <v/>
      </c>
      <c r="AQ166" s="916" t="str">
        <f>IF(AQ165="","",VLOOKUP(AQ165,'シフト記号表（従来型・ユニット型共通）'!$C$6:$L$47,10,FALSE))</f>
        <v/>
      </c>
      <c r="AR166" s="914" t="str">
        <f>IF(AR165="","",VLOOKUP(AR165,'シフト記号表（従来型・ユニット型共通）'!$C$6:$L$47,10,FALSE))</f>
        <v/>
      </c>
      <c r="AS166" s="915" t="str">
        <f>IF(AS165="","",VLOOKUP(AS165,'シフト記号表（従来型・ユニット型共通）'!$C$6:$L$47,10,FALSE))</f>
        <v/>
      </c>
      <c r="AT166" s="915" t="str">
        <f>IF(AT165="","",VLOOKUP(AT165,'シフト記号表（従来型・ユニット型共通）'!$C$6:$L$47,10,FALSE))</f>
        <v/>
      </c>
      <c r="AU166" s="915" t="str">
        <f>IF(AU165="","",VLOOKUP(AU165,'シフト記号表（従来型・ユニット型共通）'!$C$6:$L$47,10,FALSE))</f>
        <v/>
      </c>
      <c r="AV166" s="915" t="str">
        <f>IF(AV165="","",VLOOKUP(AV165,'シフト記号表（従来型・ユニット型共通）'!$C$6:$L$47,10,FALSE))</f>
        <v/>
      </c>
      <c r="AW166" s="915" t="str">
        <f>IF(AW165="","",VLOOKUP(AW165,'シフト記号表（従来型・ユニット型共通）'!$C$6:$L$47,10,FALSE))</f>
        <v/>
      </c>
      <c r="AX166" s="916" t="str">
        <f>IF(AX165="","",VLOOKUP(AX165,'シフト記号表（従来型・ユニット型共通）'!$C$6:$L$47,10,FALSE))</f>
        <v/>
      </c>
      <c r="AY166" s="914" t="str">
        <f>IF(AY165="","",VLOOKUP(AY165,'シフト記号表（従来型・ユニット型共通）'!$C$6:$L$47,10,FALSE))</f>
        <v/>
      </c>
      <c r="AZ166" s="915" t="str">
        <f>IF(AZ165="","",VLOOKUP(AZ165,'シフト記号表（従来型・ユニット型共通）'!$C$6:$L$47,10,FALSE))</f>
        <v/>
      </c>
      <c r="BA166" s="915" t="str">
        <f>IF(BA165="","",VLOOKUP(BA165,'シフト記号表（従来型・ユニット型共通）'!$C$6:$L$47,10,FALSE))</f>
        <v/>
      </c>
      <c r="BB166" s="2196">
        <f>IF($BE$3="４週",SUM(W166:AX166),IF($BE$3="暦月",SUM(W166:BA166),""))</f>
        <v>0</v>
      </c>
      <c r="BC166" s="2197"/>
      <c r="BD166" s="2198">
        <f>IF($BE$3="４週",BB166/4,IF($BE$3="暦月",(BB166/($BE$8/7)),""))</f>
        <v>0</v>
      </c>
      <c r="BE166" s="2197"/>
      <c r="BF166" s="2193"/>
      <c r="BG166" s="2194"/>
      <c r="BH166" s="2194"/>
      <c r="BI166" s="2194"/>
      <c r="BJ166" s="2195"/>
    </row>
    <row r="167" spans="2:62" ht="20.25" customHeight="1">
      <c r="B167" s="2111">
        <f>B165+1</f>
        <v>76</v>
      </c>
      <c r="C167" s="2118"/>
      <c r="D167" s="2119"/>
      <c r="E167" s="909"/>
      <c r="F167" s="910"/>
      <c r="G167" s="909"/>
      <c r="H167" s="910"/>
      <c r="I167" s="2122"/>
      <c r="J167" s="2123"/>
      <c r="K167" s="2171"/>
      <c r="L167" s="2172"/>
      <c r="M167" s="2172"/>
      <c r="N167" s="2119"/>
      <c r="O167" s="2141"/>
      <c r="P167" s="2142"/>
      <c r="Q167" s="2142"/>
      <c r="R167" s="2142"/>
      <c r="S167" s="2143"/>
      <c r="T167" s="929" t="s">
        <v>1540</v>
      </c>
      <c r="U167" s="930"/>
      <c r="V167" s="931"/>
      <c r="W167" s="922"/>
      <c r="X167" s="923"/>
      <c r="Y167" s="923"/>
      <c r="Z167" s="923"/>
      <c r="AA167" s="923"/>
      <c r="AB167" s="923"/>
      <c r="AC167" s="924"/>
      <c r="AD167" s="922"/>
      <c r="AE167" s="923"/>
      <c r="AF167" s="923"/>
      <c r="AG167" s="923"/>
      <c r="AH167" s="923"/>
      <c r="AI167" s="923"/>
      <c r="AJ167" s="924"/>
      <c r="AK167" s="922"/>
      <c r="AL167" s="923"/>
      <c r="AM167" s="923"/>
      <c r="AN167" s="923"/>
      <c r="AO167" s="923"/>
      <c r="AP167" s="923"/>
      <c r="AQ167" s="924"/>
      <c r="AR167" s="922"/>
      <c r="AS167" s="923"/>
      <c r="AT167" s="923"/>
      <c r="AU167" s="923"/>
      <c r="AV167" s="923"/>
      <c r="AW167" s="923"/>
      <c r="AX167" s="924"/>
      <c r="AY167" s="922"/>
      <c r="AZ167" s="923"/>
      <c r="BA167" s="925"/>
      <c r="BB167" s="2173"/>
      <c r="BC167" s="2174"/>
      <c r="BD167" s="2175"/>
      <c r="BE167" s="2176"/>
      <c r="BF167" s="2177"/>
      <c r="BG167" s="2178"/>
      <c r="BH167" s="2178"/>
      <c r="BI167" s="2178"/>
      <c r="BJ167" s="2179"/>
    </row>
    <row r="168" spans="2:62" ht="20.25" customHeight="1">
      <c r="B168" s="2112"/>
      <c r="C168" s="2199"/>
      <c r="D168" s="2200"/>
      <c r="E168" s="932"/>
      <c r="F168" s="933">
        <f>C167</f>
        <v>0</v>
      </c>
      <c r="G168" s="932"/>
      <c r="H168" s="933">
        <f>I167</f>
        <v>0</v>
      </c>
      <c r="I168" s="2201"/>
      <c r="J168" s="2202"/>
      <c r="K168" s="2203"/>
      <c r="L168" s="2204"/>
      <c r="M168" s="2204"/>
      <c r="N168" s="2200"/>
      <c r="O168" s="2141"/>
      <c r="P168" s="2142"/>
      <c r="Q168" s="2142"/>
      <c r="R168" s="2142"/>
      <c r="S168" s="2143"/>
      <c r="T168" s="926" t="s">
        <v>1543</v>
      </c>
      <c r="U168" s="927"/>
      <c r="V168" s="928"/>
      <c r="W168" s="914" t="str">
        <f>IF(W167="","",VLOOKUP(W167,'シフト記号表（従来型・ユニット型共通）'!$C$6:$L$47,10,FALSE))</f>
        <v/>
      </c>
      <c r="X168" s="915" t="str">
        <f>IF(X167="","",VLOOKUP(X167,'シフト記号表（従来型・ユニット型共通）'!$C$6:$L$47,10,FALSE))</f>
        <v/>
      </c>
      <c r="Y168" s="915" t="str">
        <f>IF(Y167="","",VLOOKUP(Y167,'シフト記号表（従来型・ユニット型共通）'!$C$6:$L$47,10,FALSE))</f>
        <v/>
      </c>
      <c r="Z168" s="915" t="str">
        <f>IF(Z167="","",VLOOKUP(Z167,'シフト記号表（従来型・ユニット型共通）'!$C$6:$L$47,10,FALSE))</f>
        <v/>
      </c>
      <c r="AA168" s="915" t="str">
        <f>IF(AA167="","",VLOOKUP(AA167,'シフト記号表（従来型・ユニット型共通）'!$C$6:$L$47,10,FALSE))</f>
        <v/>
      </c>
      <c r="AB168" s="915" t="str">
        <f>IF(AB167="","",VLOOKUP(AB167,'シフト記号表（従来型・ユニット型共通）'!$C$6:$L$47,10,FALSE))</f>
        <v/>
      </c>
      <c r="AC168" s="916" t="str">
        <f>IF(AC167="","",VLOOKUP(AC167,'シフト記号表（従来型・ユニット型共通）'!$C$6:$L$47,10,FALSE))</f>
        <v/>
      </c>
      <c r="AD168" s="914" t="str">
        <f>IF(AD167="","",VLOOKUP(AD167,'シフト記号表（従来型・ユニット型共通）'!$C$6:$L$47,10,FALSE))</f>
        <v/>
      </c>
      <c r="AE168" s="915" t="str">
        <f>IF(AE167="","",VLOOKUP(AE167,'シフト記号表（従来型・ユニット型共通）'!$C$6:$L$47,10,FALSE))</f>
        <v/>
      </c>
      <c r="AF168" s="915" t="str">
        <f>IF(AF167="","",VLOOKUP(AF167,'シフト記号表（従来型・ユニット型共通）'!$C$6:$L$47,10,FALSE))</f>
        <v/>
      </c>
      <c r="AG168" s="915" t="str">
        <f>IF(AG167="","",VLOOKUP(AG167,'シフト記号表（従来型・ユニット型共通）'!$C$6:$L$47,10,FALSE))</f>
        <v/>
      </c>
      <c r="AH168" s="915" t="str">
        <f>IF(AH167="","",VLOOKUP(AH167,'シフト記号表（従来型・ユニット型共通）'!$C$6:$L$47,10,FALSE))</f>
        <v/>
      </c>
      <c r="AI168" s="915" t="str">
        <f>IF(AI167="","",VLOOKUP(AI167,'シフト記号表（従来型・ユニット型共通）'!$C$6:$L$47,10,FALSE))</f>
        <v/>
      </c>
      <c r="AJ168" s="916" t="str">
        <f>IF(AJ167="","",VLOOKUP(AJ167,'シフト記号表（従来型・ユニット型共通）'!$C$6:$L$47,10,FALSE))</f>
        <v/>
      </c>
      <c r="AK168" s="914" t="str">
        <f>IF(AK167="","",VLOOKUP(AK167,'シフト記号表（従来型・ユニット型共通）'!$C$6:$L$47,10,FALSE))</f>
        <v/>
      </c>
      <c r="AL168" s="915" t="str">
        <f>IF(AL167="","",VLOOKUP(AL167,'シフト記号表（従来型・ユニット型共通）'!$C$6:$L$47,10,FALSE))</f>
        <v/>
      </c>
      <c r="AM168" s="915" t="str">
        <f>IF(AM167="","",VLOOKUP(AM167,'シフト記号表（従来型・ユニット型共通）'!$C$6:$L$47,10,FALSE))</f>
        <v/>
      </c>
      <c r="AN168" s="915" t="str">
        <f>IF(AN167="","",VLOOKUP(AN167,'シフト記号表（従来型・ユニット型共通）'!$C$6:$L$47,10,FALSE))</f>
        <v/>
      </c>
      <c r="AO168" s="915" t="str">
        <f>IF(AO167="","",VLOOKUP(AO167,'シフト記号表（従来型・ユニット型共通）'!$C$6:$L$47,10,FALSE))</f>
        <v/>
      </c>
      <c r="AP168" s="915" t="str">
        <f>IF(AP167="","",VLOOKUP(AP167,'シフト記号表（従来型・ユニット型共通）'!$C$6:$L$47,10,FALSE))</f>
        <v/>
      </c>
      <c r="AQ168" s="916" t="str">
        <f>IF(AQ167="","",VLOOKUP(AQ167,'シフト記号表（従来型・ユニット型共通）'!$C$6:$L$47,10,FALSE))</f>
        <v/>
      </c>
      <c r="AR168" s="914" t="str">
        <f>IF(AR167="","",VLOOKUP(AR167,'シフト記号表（従来型・ユニット型共通）'!$C$6:$L$47,10,FALSE))</f>
        <v/>
      </c>
      <c r="AS168" s="915" t="str">
        <f>IF(AS167="","",VLOOKUP(AS167,'シフト記号表（従来型・ユニット型共通）'!$C$6:$L$47,10,FALSE))</f>
        <v/>
      </c>
      <c r="AT168" s="915" t="str">
        <f>IF(AT167="","",VLOOKUP(AT167,'シフト記号表（従来型・ユニット型共通）'!$C$6:$L$47,10,FALSE))</f>
        <v/>
      </c>
      <c r="AU168" s="915" t="str">
        <f>IF(AU167="","",VLOOKUP(AU167,'シフト記号表（従来型・ユニット型共通）'!$C$6:$L$47,10,FALSE))</f>
        <v/>
      </c>
      <c r="AV168" s="915" t="str">
        <f>IF(AV167="","",VLOOKUP(AV167,'シフト記号表（従来型・ユニット型共通）'!$C$6:$L$47,10,FALSE))</f>
        <v/>
      </c>
      <c r="AW168" s="915" t="str">
        <f>IF(AW167="","",VLOOKUP(AW167,'シフト記号表（従来型・ユニット型共通）'!$C$6:$L$47,10,FALSE))</f>
        <v/>
      </c>
      <c r="AX168" s="916" t="str">
        <f>IF(AX167="","",VLOOKUP(AX167,'シフト記号表（従来型・ユニット型共通）'!$C$6:$L$47,10,FALSE))</f>
        <v/>
      </c>
      <c r="AY168" s="914" t="str">
        <f>IF(AY167="","",VLOOKUP(AY167,'シフト記号表（従来型・ユニット型共通）'!$C$6:$L$47,10,FALSE))</f>
        <v/>
      </c>
      <c r="AZ168" s="915" t="str">
        <f>IF(AZ167="","",VLOOKUP(AZ167,'シフト記号表（従来型・ユニット型共通）'!$C$6:$L$47,10,FALSE))</f>
        <v/>
      </c>
      <c r="BA168" s="915" t="str">
        <f>IF(BA167="","",VLOOKUP(BA167,'シフト記号表（従来型・ユニット型共通）'!$C$6:$L$47,10,FALSE))</f>
        <v/>
      </c>
      <c r="BB168" s="2196">
        <f>IF($BE$3="４週",SUM(W168:AX168),IF($BE$3="暦月",SUM(W168:BA168),""))</f>
        <v>0</v>
      </c>
      <c r="BC168" s="2197"/>
      <c r="BD168" s="2198">
        <f>IF($BE$3="４週",BB168/4,IF($BE$3="暦月",(BB168/($BE$8/7)),""))</f>
        <v>0</v>
      </c>
      <c r="BE168" s="2197"/>
      <c r="BF168" s="2193"/>
      <c r="BG168" s="2194"/>
      <c r="BH168" s="2194"/>
      <c r="BI168" s="2194"/>
      <c r="BJ168" s="2195"/>
    </row>
    <row r="169" spans="2:62" ht="20.25" customHeight="1">
      <c r="B169" s="2111">
        <f>B167+1</f>
        <v>77</v>
      </c>
      <c r="C169" s="2118"/>
      <c r="D169" s="2119"/>
      <c r="E169" s="909"/>
      <c r="F169" s="910"/>
      <c r="G169" s="909"/>
      <c r="H169" s="910"/>
      <c r="I169" s="2122"/>
      <c r="J169" s="2123"/>
      <c r="K169" s="2171"/>
      <c r="L169" s="2172"/>
      <c r="M169" s="2172"/>
      <c r="N169" s="2119"/>
      <c r="O169" s="2141"/>
      <c r="P169" s="2142"/>
      <c r="Q169" s="2142"/>
      <c r="R169" s="2142"/>
      <c r="S169" s="2143"/>
      <c r="T169" s="929" t="s">
        <v>1540</v>
      </c>
      <c r="U169" s="930"/>
      <c r="V169" s="931"/>
      <c r="W169" s="922"/>
      <c r="X169" s="923"/>
      <c r="Y169" s="923"/>
      <c r="Z169" s="923"/>
      <c r="AA169" s="923"/>
      <c r="AB169" s="923"/>
      <c r="AC169" s="924"/>
      <c r="AD169" s="922"/>
      <c r="AE169" s="923"/>
      <c r="AF169" s="923"/>
      <c r="AG169" s="923"/>
      <c r="AH169" s="923"/>
      <c r="AI169" s="923"/>
      <c r="AJ169" s="924"/>
      <c r="AK169" s="922"/>
      <c r="AL169" s="923"/>
      <c r="AM169" s="923"/>
      <c r="AN169" s="923"/>
      <c r="AO169" s="923"/>
      <c r="AP169" s="923"/>
      <c r="AQ169" s="924"/>
      <c r="AR169" s="922"/>
      <c r="AS169" s="923"/>
      <c r="AT169" s="923"/>
      <c r="AU169" s="923"/>
      <c r="AV169" s="923"/>
      <c r="AW169" s="923"/>
      <c r="AX169" s="924"/>
      <c r="AY169" s="922"/>
      <c r="AZ169" s="923"/>
      <c r="BA169" s="925"/>
      <c r="BB169" s="2173"/>
      <c r="BC169" s="2174"/>
      <c r="BD169" s="2175"/>
      <c r="BE169" s="2176"/>
      <c r="BF169" s="2177"/>
      <c r="BG169" s="2178"/>
      <c r="BH169" s="2178"/>
      <c r="BI169" s="2178"/>
      <c r="BJ169" s="2179"/>
    </row>
    <row r="170" spans="2:62" ht="20.25" customHeight="1">
      <c r="B170" s="2112"/>
      <c r="C170" s="2199"/>
      <c r="D170" s="2200"/>
      <c r="E170" s="932"/>
      <c r="F170" s="933">
        <f>C169</f>
        <v>0</v>
      </c>
      <c r="G170" s="932"/>
      <c r="H170" s="933">
        <f>I169</f>
        <v>0</v>
      </c>
      <c r="I170" s="2201"/>
      <c r="J170" s="2202"/>
      <c r="K170" s="2203"/>
      <c r="L170" s="2204"/>
      <c r="M170" s="2204"/>
      <c r="N170" s="2200"/>
      <c r="O170" s="2141"/>
      <c r="P170" s="2142"/>
      <c r="Q170" s="2142"/>
      <c r="R170" s="2142"/>
      <c r="S170" s="2143"/>
      <c r="T170" s="926" t="s">
        <v>1543</v>
      </c>
      <c r="U170" s="927"/>
      <c r="V170" s="928"/>
      <c r="W170" s="914" t="str">
        <f>IF(W169="","",VLOOKUP(W169,'シフト記号表（従来型・ユニット型共通）'!$C$6:$L$47,10,FALSE))</f>
        <v/>
      </c>
      <c r="X170" s="915" t="str">
        <f>IF(X169="","",VLOOKUP(X169,'シフト記号表（従来型・ユニット型共通）'!$C$6:$L$47,10,FALSE))</f>
        <v/>
      </c>
      <c r="Y170" s="915" t="str">
        <f>IF(Y169="","",VLOOKUP(Y169,'シフト記号表（従来型・ユニット型共通）'!$C$6:$L$47,10,FALSE))</f>
        <v/>
      </c>
      <c r="Z170" s="915" t="str">
        <f>IF(Z169="","",VLOOKUP(Z169,'シフト記号表（従来型・ユニット型共通）'!$C$6:$L$47,10,FALSE))</f>
        <v/>
      </c>
      <c r="AA170" s="915" t="str">
        <f>IF(AA169="","",VLOOKUP(AA169,'シフト記号表（従来型・ユニット型共通）'!$C$6:$L$47,10,FALSE))</f>
        <v/>
      </c>
      <c r="AB170" s="915" t="str">
        <f>IF(AB169="","",VLOOKUP(AB169,'シフト記号表（従来型・ユニット型共通）'!$C$6:$L$47,10,FALSE))</f>
        <v/>
      </c>
      <c r="AC170" s="916" t="str">
        <f>IF(AC169="","",VLOOKUP(AC169,'シフト記号表（従来型・ユニット型共通）'!$C$6:$L$47,10,FALSE))</f>
        <v/>
      </c>
      <c r="AD170" s="914" t="str">
        <f>IF(AD169="","",VLOOKUP(AD169,'シフト記号表（従来型・ユニット型共通）'!$C$6:$L$47,10,FALSE))</f>
        <v/>
      </c>
      <c r="AE170" s="915" t="str">
        <f>IF(AE169="","",VLOOKUP(AE169,'シフト記号表（従来型・ユニット型共通）'!$C$6:$L$47,10,FALSE))</f>
        <v/>
      </c>
      <c r="AF170" s="915" t="str">
        <f>IF(AF169="","",VLOOKUP(AF169,'シフト記号表（従来型・ユニット型共通）'!$C$6:$L$47,10,FALSE))</f>
        <v/>
      </c>
      <c r="AG170" s="915" t="str">
        <f>IF(AG169="","",VLOOKUP(AG169,'シフト記号表（従来型・ユニット型共通）'!$C$6:$L$47,10,FALSE))</f>
        <v/>
      </c>
      <c r="AH170" s="915" t="str">
        <f>IF(AH169="","",VLOOKUP(AH169,'シフト記号表（従来型・ユニット型共通）'!$C$6:$L$47,10,FALSE))</f>
        <v/>
      </c>
      <c r="AI170" s="915" t="str">
        <f>IF(AI169="","",VLOOKUP(AI169,'シフト記号表（従来型・ユニット型共通）'!$C$6:$L$47,10,FALSE))</f>
        <v/>
      </c>
      <c r="AJ170" s="916" t="str">
        <f>IF(AJ169="","",VLOOKUP(AJ169,'シフト記号表（従来型・ユニット型共通）'!$C$6:$L$47,10,FALSE))</f>
        <v/>
      </c>
      <c r="AK170" s="914" t="str">
        <f>IF(AK169="","",VLOOKUP(AK169,'シフト記号表（従来型・ユニット型共通）'!$C$6:$L$47,10,FALSE))</f>
        <v/>
      </c>
      <c r="AL170" s="915" t="str">
        <f>IF(AL169="","",VLOOKUP(AL169,'シフト記号表（従来型・ユニット型共通）'!$C$6:$L$47,10,FALSE))</f>
        <v/>
      </c>
      <c r="AM170" s="915" t="str">
        <f>IF(AM169="","",VLOOKUP(AM169,'シフト記号表（従来型・ユニット型共通）'!$C$6:$L$47,10,FALSE))</f>
        <v/>
      </c>
      <c r="AN170" s="915" t="str">
        <f>IF(AN169="","",VLOOKUP(AN169,'シフト記号表（従来型・ユニット型共通）'!$C$6:$L$47,10,FALSE))</f>
        <v/>
      </c>
      <c r="AO170" s="915" t="str">
        <f>IF(AO169="","",VLOOKUP(AO169,'シフト記号表（従来型・ユニット型共通）'!$C$6:$L$47,10,FALSE))</f>
        <v/>
      </c>
      <c r="AP170" s="915" t="str">
        <f>IF(AP169="","",VLOOKUP(AP169,'シフト記号表（従来型・ユニット型共通）'!$C$6:$L$47,10,FALSE))</f>
        <v/>
      </c>
      <c r="AQ170" s="916" t="str">
        <f>IF(AQ169="","",VLOOKUP(AQ169,'シフト記号表（従来型・ユニット型共通）'!$C$6:$L$47,10,FALSE))</f>
        <v/>
      </c>
      <c r="AR170" s="914" t="str">
        <f>IF(AR169="","",VLOOKUP(AR169,'シフト記号表（従来型・ユニット型共通）'!$C$6:$L$47,10,FALSE))</f>
        <v/>
      </c>
      <c r="AS170" s="915" t="str">
        <f>IF(AS169="","",VLOOKUP(AS169,'シフト記号表（従来型・ユニット型共通）'!$C$6:$L$47,10,FALSE))</f>
        <v/>
      </c>
      <c r="AT170" s="915" t="str">
        <f>IF(AT169="","",VLOOKUP(AT169,'シフト記号表（従来型・ユニット型共通）'!$C$6:$L$47,10,FALSE))</f>
        <v/>
      </c>
      <c r="AU170" s="915" t="str">
        <f>IF(AU169="","",VLOOKUP(AU169,'シフト記号表（従来型・ユニット型共通）'!$C$6:$L$47,10,FALSE))</f>
        <v/>
      </c>
      <c r="AV170" s="915" t="str">
        <f>IF(AV169="","",VLOOKUP(AV169,'シフト記号表（従来型・ユニット型共通）'!$C$6:$L$47,10,FALSE))</f>
        <v/>
      </c>
      <c r="AW170" s="915" t="str">
        <f>IF(AW169="","",VLOOKUP(AW169,'シフト記号表（従来型・ユニット型共通）'!$C$6:$L$47,10,FALSE))</f>
        <v/>
      </c>
      <c r="AX170" s="916" t="str">
        <f>IF(AX169="","",VLOOKUP(AX169,'シフト記号表（従来型・ユニット型共通）'!$C$6:$L$47,10,FALSE))</f>
        <v/>
      </c>
      <c r="AY170" s="914" t="str">
        <f>IF(AY169="","",VLOOKUP(AY169,'シフト記号表（従来型・ユニット型共通）'!$C$6:$L$47,10,FALSE))</f>
        <v/>
      </c>
      <c r="AZ170" s="915" t="str">
        <f>IF(AZ169="","",VLOOKUP(AZ169,'シフト記号表（従来型・ユニット型共通）'!$C$6:$L$47,10,FALSE))</f>
        <v/>
      </c>
      <c r="BA170" s="915" t="str">
        <f>IF(BA169="","",VLOOKUP(BA169,'シフト記号表（従来型・ユニット型共通）'!$C$6:$L$47,10,FALSE))</f>
        <v/>
      </c>
      <c r="BB170" s="2196">
        <f>IF($BE$3="４週",SUM(W170:AX170),IF($BE$3="暦月",SUM(W170:BA170),""))</f>
        <v>0</v>
      </c>
      <c r="BC170" s="2197"/>
      <c r="BD170" s="2198">
        <f>IF($BE$3="４週",BB170/4,IF($BE$3="暦月",(BB170/($BE$8/7)),""))</f>
        <v>0</v>
      </c>
      <c r="BE170" s="2197"/>
      <c r="BF170" s="2193"/>
      <c r="BG170" s="2194"/>
      <c r="BH170" s="2194"/>
      <c r="BI170" s="2194"/>
      <c r="BJ170" s="2195"/>
    </row>
    <row r="171" spans="2:62" ht="20.25" customHeight="1">
      <c r="B171" s="2111">
        <f>B169+1</f>
        <v>78</v>
      </c>
      <c r="C171" s="2118"/>
      <c r="D171" s="2119"/>
      <c r="E171" s="909"/>
      <c r="F171" s="910"/>
      <c r="G171" s="909"/>
      <c r="H171" s="910"/>
      <c r="I171" s="2122"/>
      <c r="J171" s="2123"/>
      <c r="K171" s="2171"/>
      <c r="L171" s="2172"/>
      <c r="M171" s="2172"/>
      <c r="N171" s="2119"/>
      <c r="O171" s="2141"/>
      <c r="P171" s="2142"/>
      <c r="Q171" s="2142"/>
      <c r="R171" s="2142"/>
      <c r="S171" s="2143"/>
      <c r="T171" s="929" t="s">
        <v>1540</v>
      </c>
      <c r="U171" s="930"/>
      <c r="V171" s="931"/>
      <c r="W171" s="922"/>
      <c r="X171" s="923"/>
      <c r="Y171" s="923"/>
      <c r="Z171" s="923"/>
      <c r="AA171" s="923"/>
      <c r="AB171" s="923"/>
      <c r="AC171" s="924"/>
      <c r="AD171" s="922"/>
      <c r="AE171" s="923"/>
      <c r="AF171" s="923"/>
      <c r="AG171" s="923"/>
      <c r="AH171" s="923"/>
      <c r="AI171" s="923"/>
      <c r="AJ171" s="924"/>
      <c r="AK171" s="922"/>
      <c r="AL171" s="923"/>
      <c r="AM171" s="923"/>
      <c r="AN171" s="923"/>
      <c r="AO171" s="923"/>
      <c r="AP171" s="923"/>
      <c r="AQ171" s="924"/>
      <c r="AR171" s="922"/>
      <c r="AS171" s="923"/>
      <c r="AT171" s="923"/>
      <c r="AU171" s="923"/>
      <c r="AV171" s="923"/>
      <c r="AW171" s="923"/>
      <c r="AX171" s="924"/>
      <c r="AY171" s="922"/>
      <c r="AZ171" s="923"/>
      <c r="BA171" s="925"/>
      <c r="BB171" s="2173"/>
      <c r="BC171" s="2174"/>
      <c r="BD171" s="2175"/>
      <c r="BE171" s="2176"/>
      <c r="BF171" s="2177"/>
      <c r="BG171" s="2178"/>
      <c r="BH171" s="2178"/>
      <c r="BI171" s="2178"/>
      <c r="BJ171" s="2179"/>
    </row>
    <row r="172" spans="2:62" ht="20.25" customHeight="1">
      <c r="B172" s="2112"/>
      <c r="C172" s="2199"/>
      <c r="D172" s="2200"/>
      <c r="E172" s="932"/>
      <c r="F172" s="933">
        <f>C171</f>
        <v>0</v>
      </c>
      <c r="G172" s="932"/>
      <c r="H172" s="933">
        <f>I171</f>
        <v>0</v>
      </c>
      <c r="I172" s="2201"/>
      <c r="J172" s="2202"/>
      <c r="K172" s="2203"/>
      <c r="L172" s="2204"/>
      <c r="M172" s="2204"/>
      <c r="N172" s="2200"/>
      <c r="O172" s="2141"/>
      <c r="P172" s="2142"/>
      <c r="Q172" s="2142"/>
      <c r="R172" s="2142"/>
      <c r="S172" s="2143"/>
      <c r="T172" s="926" t="s">
        <v>1543</v>
      </c>
      <c r="U172" s="927"/>
      <c r="V172" s="928"/>
      <c r="W172" s="914" t="str">
        <f>IF(W171="","",VLOOKUP(W171,'シフト記号表（従来型・ユニット型共通）'!$C$6:$L$47,10,FALSE))</f>
        <v/>
      </c>
      <c r="X172" s="915" t="str">
        <f>IF(X171="","",VLOOKUP(X171,'シフト記号表（従来型・ユニット型共通）'!$C$6:$L$47,10,FALSE))</f>
        <v/>
      </c>
      <c r="Y172" s="915" t="str">
        <f>IF(Y171="","",VLOOKUP(Y171,'シフト記号表（従来型・ユニット型共通）'!$C$6:$L$47,10,FALSE))</f>
        <v/>
      </c>
      <c r="Z172" s="915" t="str">
        <f>IF(Z171="","",VLOOKUP(Z171,'シフト記号表（従来型・ユニット型共通）'!$C$6:$L$47,10,FALSE))</f>
        <v/>
      </c>
      <c r="AA172" s="915" t="str">
        <f>IF(AA171="","",VLOOKUP(AA171,'シフト記号表（従来型・ユニット型共通）'!$C$6:$L$47,10,FALSE))</f>
        <v/>
      </c>
      <c r="AB172" s="915" t="str">
        <f>IF(AB171="","",VLOOKUP(AB171,'シフト記号表（従来型・ユニット型共通）'!$C$6:$L$47,10,FALSE))</f>
        <v/>
      </c>
      <c r="AC172" s="916" t="str">
        <f>IF(AC171="","",VLOOKUP(AC171,'シフト記号表（従来型・ユニット型共通）'!$C$6:$L$47,10,FALSE))</f>
        <v/>
      </c>
      <c r="AD172" s="914" t="str">
        <f>IF(AD171="","",VLOOKUP(AD171,'シフト記号表（従来型・ユニット型共通）'!$C$6:$L$47,10,FALSE))</f>
        <v/>
      </c>
      <c r="AE172" s="915" t="str">
        <f>IF(AE171="","",VLOOKUP(AE171,'シフト記号表（従来型・ユニット型共通）'!$C$6:$L$47,10,FALSE))</f>
        <v/>
      </c>
      <c r="AF172" s="915" t="str">
        <f>IF(AF171="","",VLOOKUP(AF171,'シフト記号表（従来型・ユニット型共通）'!$C$6:$L$47,10,FALSE))</f>
        <v/>
      </c>
      <c r="AG172" s="915" t="str">
        <f>IF(AG171="","",VLOOKUP(AG171,'シフト記号表（従来型・ユニット型共通）'!$C$6:$L$47,10,FALSE))</f>
        <v/>
      </c>
      <c r="AH172" s="915" t="str">
        <f>IF(AH171="","",VLOOKUP(AH171,'シフト記号表（従来型・ユニット型共通）'!$C$6:$L$47,10,FALSE))</f>
        <v/>
      </c>
      <c r="AI172" s="915" t="str">
        <f>IF(AI171="","",VLOOKUP(AI171,'シフト記号表（従来型・ユニット型共通）'!$C$6:$L$47,10,FALSE))</f>
        <v/>
      </c>
      <c r="AJ172" s="916" t="str">
        <f>IF(AJ171="","",VLOOKUP(AJ171,'シフト記号表（従来型・ユニット型共通）'!$C$6:$L$47,10,FALSE))</f>
        <v/>
      </c>
      <c r="AK172" s="914" t="str">
        <f>IF(AK171="","",VLOOKUP(AK171,'シフト記号表（従来型・ユニット型共通）'!$C$6:$L$47,10,FALSE))</f>
        <v/>
      </c>
      <c r="AL172" s="915" t="str">
        <f>IF(AL171="","",VLOOKUP(AL171,'シフト記号表（従来型・ユニット型共通）'!$C$6:$L$47,10,FALSE))</f>
        <v/>
      </c>
      <c r="AM172" s="915" t="str">
        <f>IF(AM171="","",VLOOKUP(AM171,'シフト記号表（従来型・ユニット型共通）'!$C$6:$L$47,10,FALSE))</f>
        <v/>
      </c>
      <c r="AN172" s="915" t="str">
        <f>IF(AN171="","",VLOOKUP(AN171,'シフト記号表（従来型・ユニット型共通）'!$C$6:$L$47,10,FALSE))</f>
        <v/>
      </c>
      <c r="AO172" s="915" t="str">
        <f>IF(AO171="","",VLOOKUP(AO171,'シフト記号表（従来型・ユニット型共通）'!$C$6:$L$47,10,FALSE))</f>
        <v/>
      </c>
      <c r="AP172" s="915" t="str">
        <f>IF(AP171="","",VLOOKUP(AP171,'シフト記号表（従来型・ユニット型共通）'!$C$6:$L$47,10,FALSE))</f>
        <v/>
      </c>
      <c r="AQ172" s="916" t="str">
        <f>IF(AQ171="","",VLOOKUP(AQ171,'シフト記号表（従来型・ユニット型共通）'!$C$6:$L$47,10,FALSE))</f>
        <v/>
      </c>
      <c r="AR172" s="914" t="str">
        <f>IF(AR171="","",VLOOKUP(AR171,'シフト記号表（従来型・ユニット型共通）'!$C$6:$L$47,10,FALSE))</f>
        <v/>
      </c>
      <c r="AS172" s="915" t="str">
        <f>IF(AS171="","",VLOOKUP(AS171,'シフト記号表（従来型・ユニット型共通）'!$C$6:$L$47,10,FALSE))</f>
        <v/>
      </c>
      <c r="AT172" s="915" t="str">
        <f>IF(AT171="","",VLOOKUP(AT171,'シフト記号表（従来型・ユニット型共通）'!$C$6:$L$47,10,FALSE))</f>
        <v/>
      </c>
      <c r="AU172" s="915" t="str">
        <f>IF(AU171="","",VLOOKUP(AU171,'シフト記号表（従来型・ユニット型共通）'!$C$6:$L$47,10,FALSE))</f>
        <v/>
      </c>
      <c r="AV172" s="915" t="str">
        <f>IF(AV171="","",VLOOKUP(AV171,'シフト記号表（従来型・ユニット型共通）'!$C$6:$L$47,10,FALSE))</f>
        <v/>
      </c>
      <c r="AW172" s="915" t="str">
        <f>IF(AW171="","",VLOOKUP(AW171,'シフト記号表（従来型・ユニット型共通）'!$C$6:$L$47,10,FALSE))</f>
        <v/>
      </c>
      <c r="AX172" s="916" t="str">
        <f>IF(AX171="","",VLOOKUP(AX171,'シフト記号表（従来型・ユニット型共通）'!$C$6:$L$47,10,FALSE))</f>
        <v/>
      </c>
      <c r="AY172" s="914" t="str">
        <f>IF(AY171="","",VLOOKUP(AY171,'シフト記号表（従来型・ユニット型共通）'!$C$6:$L$47,10,FALSE))</f>
        <v/>
      </c>
      <c r="AZ172" s="915" t="str">
        <f>IF(AZ171="","",VLOOKUP(AZ171,'シフト記号表（従来型・ユニット型共通）'!$C$6:$L$47,10,FALSE))</f>
        <v/>
      </c>
      <c r="BA172" s="915" t="str">
        <f>IF(BA171="","",VLOOKUP(BA171,'シフト記号表（従来型・ユニット型共通）'!$C$6:$L$47,10,FALSE))</f>
        <v/>
      </c>
      <c r="BB172" s="2196">
        <f>IF($BE$3="４週",SUM(W172:AX172),IF($BE$3="暦月",SUM(W172:BA172),""))</f>
        <v>0</v>
      </c>
      <c r="BC172" s="2197"/>
      <c r="BD172" s="2198">
        <f>IF($BE$3="４週",BB172/4,IF($BE$3="暦月",(BB172/($BE$8/7)),""))</f>
        <v>0</v>
      </c>
      <c r="BE172" s="2197"/>
      <c r="BF172" s="2193"/>
      <c r="BG172" s="2194"/>
      <c r="BH172" s="2194"/>
      <c r="BI172" s="2194"/>
      <c r="BJ172" s="2195"/>
    </row>
    <row r="173" spans="2:62" ht="20.25" customHeight="1">
      <c r="B173" s="2111">
        <f>B171+1</f>
        <v>79</v>
      </c>
      <c r="C173" s="2118"/>
      <c r="D173" s="2119"/>
      <c r="E173" s="909"/>
      <c r="F173" s="910"/>
      <c r="G173" s="909"/>
      <c r="H173" s="910"/>
      <c r="I173" s="2122"/>
      <c r="J173" s="2123"/>
      <c r="K173" s="2171"/>
      <c r="L173" s="2172"/>
      <c r="M173" s="2172"/>
      <c r="N173" s="2119"/>
      <c r="O173" s="2141"/>
      <c r="P173" s="2142"/>
      <c r="Q173" s="2142"/>
      <c r="R173" s="2142"/>
      <c r="S173" s="2143"/>
      <c r="T173" s="929" t="s">
        <v>1540</v>
      </c>
      <c r="U173" s="930"/>
      <c r="V173" s="931"/>
      <c r="W173" s="922"/>
      <c r="X173" s="923"/>
      <c r="Y173" s="923"/>
      <c r="Z173" s="923"/>
      <c r="AA173" s="923"/>
      <c r="AB173" s="923"/>
      <c r="AC173" s="924"/>
      <c r="AD173" s="922"/>
      <c r="AE173" s="923"/>
      <c r="AF173" s="923"/>
      <c r="AG173" s="923"/>
      <c r="AH173" s="923"/>
      <c r="AI173" s="923"/>
      <c r="AJ173" s="924"/>
      <c r="AK173" s="922"/>
      <c r="AL173" s="923"/>
      <c r="AM173" s="923"/>
      <c r="AN173" s="923"/>
      <c r="AO173" s="923"/>
      <c r="AP173" s="923"/>
      <c r="AQ173" s="924"/>
      <c r="AR173" s="922"/>
      <c r="AS173" s="923"/>
      <c r="AT173" s="923"/>
      <c r="AU173" s="923"/>
      <c r="AV173" s="923"/>
      <c r="AW173" s="923"/>
      <c r="AX173" s="924"/>
      <c r="AY173" s="922"/>
      <c r="AZ173" s="923"/>
      <c r="BA173" s="925"/>
      <c r="BB173" s="2173"/>
      <c r="BC173" s="2174"/>
      <c r="BD173" s="2175"/>
      <c r="BE173" s="2176"/>
      <c r="BF173" s="2177"/>
      <c r="BG173" s="2178"/>
      <c r="BH173" s="2178"/>
      <c r="BI173" s="2178"/>
      <c r="BJ173" s="2179"/>
    </row>
    <row r="174" spans="2:62" ht="20.25" customHeight="1">
      <c r="B174" s="2112"/>
      <c r="C174" s="2199"/>
      <c r="D174" s="2200"/>
      <c r="E174" s="932"/>
      <c r="F174" s="933">
        <f>C173</f>
        <v>0</v>
      </c>
      <c r="G174" s="932"/>
      <c r="H174" s="933">
        <f>I173</f>
        <v>0</v>
      </c>
      <c r="I174" s="2201"/>
      <c r="J174" s="2202"/>
      <c r="K174" s="2203"/>
      <c r="L174" s="2204"/>
      <c r="M174" s="2204"/>
      <c r="N174" s="2200"/>
      <c r="O174" s="2141"/>
      <c r="P174" s="2142"/>
      <c r="Q174" s="2142"/>
      <c r="R174" s="2142"/>
      <c r="S174" s="2143"/>
      <c r="T174" s="926" t="s">
        <v>1543</v>
      </c>
      <c r="U174" s="927"/>
      <c r="V174" s="928"/>
      <c r="W174" s="914" t="str">
        <f>IF(W173="","",VLOOKUP(W173,'シフト記号表（従来型・ユニット型共通）'!$C$6:$L$47,10,FALSE))</f>
        <v/>
      </c>
      <c r="X174" s="915" t="str">
        <f>IF(X173="","",VLOOKUP(X173,'シフト記号表（従来型・ユニット型共通）'!$C$6:$L$47,10,FALSE))</f>
        <v/>
      </c>
      <c r="Y174" s="915" t="str">
        <f>IF(Y173="","",VLOOKUP(Y173,'シフト記号表（従来型・ユニット型共通）'!$C$6:$L$47,10,FALSE))</f>
        <v/>
      </c>
      <c r="Z174" s="915" t="str">
        <f>IF(Z173="","",VLOOKUP(Z173,'シフト記号表（従来型・ユニット型共通）'!$C$6:$L$47,10,FALSE))</f>
        <v/>
      </c>
      <c r="AA174" s="915" t="str">
        <f>IF(AA173="","",VLOOKUP(AA173,'シフト記号表（従来型・ユニット型共通）'!$C$6:$L$47,10,FALSE))</f>
        <v/>
      </c>
      <c r="AB174" s="915" t="str">
        <f>IF(AB173="","",VLOOKUP(AB173,'シフト記号表（従来型・ユニット型共通）'!$C$6:$L$47,10,FALSE))</f>
        <v/>
      </c>
      <c r="AC174" s="916" t="str">
        <f>IF(AC173="","",VLOOKUP(AC173,'シフト記号表（従来型・ユニット型共通）'!$C$6:$L$47,10,FALSE))</f>
        <v/>
      </c>
      <c r="AD174" s="914" t="str">
        <f>IF(AD173="","",VLOOKUP(AD173,'シフト記号表（従来型・ユニット型共通）'!$C$6:$L$47,10,FALSE))</f>
        <v/>
      </c>
      <c r="AE174" s="915" t="str">
        <f>IF(AE173="","",VLOOKUP(AE173,'シフト記号表（従来型・ユニット型共通）'!$C$6:$L$47,10,FALSE))</f>
        <v/>
      </c>
      <c r="AF174" s="915" t="str">
        <f>IF(AF173="","",VLOOKUP(AF173,'シフト記号表（従来型・ユニット型共通）'!$C$6:$L$47,10,FALSE))</f>
        <v/>
      </c>
      <c r="AG174" s="915" t="str">
        <f>IF(AG173="","",VLOOKUP(AG173,'シフト記号表（従来型・ユニット型共通）'!$C$6:$L$47,10,FALSE))</f>
        <v/>
      </c>
      <c r="AH174" s="915" t="str">
        <f>IF(AH173="","",VLOOKUP(AH173,'シフト記号表（従来型・ユニット型共通）'!$C$6:$L$47,10,FALSE))</f>
        <v/>
      </c>
      <c r="AI174" s="915" t="str">
        <f>IF(AI173="","",VLOOKUP(AI173,'シフト記号表（従来型・ユニット型共通）'!$C$6:$L$47,10,FALSE))</f>
        <v/>
      </c>
      <c r="AJ174" s="916" t="str">
        <f>IF(AJ173="","",VLOOKUP(AJ173,'シフト記号表（従来型・ユニット型共通）'!$C$6:$L$47,10,FALSE))</f>
        <v/>
      </c>
      <c r="AK174" s="914" t="str">
        <f>IF(AK173="","",VLOOKUP(AK173,'シフト記号表（従来型・ユニット型共通）'!$C$6:$L$47,10,FALSE))</f>
        <v/>
      </c>
      <c r="AL174" s="915" t="str">
        <f>IF(AL173="","",VLOOKUP(AL173,'シフト記号表（従来型・ユニット型共通）'!$C$6:$L$47,10,FALSE))</f>
        <v/>
      </c>
      <c r="AM174" s="915" t="str">
        <f>IF(AM173="","",VLOOKUP(AM173,'シフト記号表（従来型・ユニット型共通）'!$C$6:$L$47,10,FALSE))</f>
        <v/>
      </c>
      <c r="AN174" s="915" t="str">
        <f>IF(AN173="","",VLOOKUP(AN173,'シフト記号表（従来型・ユニット型共通）'!$C$6:$L$47,10,FALSE))</f>
        <v/>
      </c>
      <c r="AO174" s="915" t="str">
        <f>IF(AO173="","",VLOOKUP(AO173,'シフト記号表（従来型・ユニット型共通）'!$C$6:$L$47,10,FALSE))</f>
        <v/>
      </c>
      <c r="AP174" s="915" t="str">
        <f>IF(AP173="","",VLOOKUP(AP173,'シフト記号表（従来型・ユニット型共通）'!$C$6:$L$47,10,FALSE))</f>
        <v/>
      </c>
      <c r="AQ174" s="916" t="str">
        <f>IF(AQ173="","",VLOOKUP(AQ173,'シフト記号表（従来型・ユニット型共通）'!$C$6:$L$47,10,FALSE))</f>
        <v/>
      </c>
      <c r="AR174" s="914" t="str">
        <f>IF(AR173="","",VLOOKUP(AR173,'シフト記号表（従来型・ユニット型共通）'!$C$6:$L$47,10,FALSE))</f>
        <v/>
      </c>
      <c r="AS174" s="915" t="str">
        <f>IF(AS173="","",VLOOKUP(AS173,'シフト記号表（従来型・ユニット型共通）'!$C$6:$L$47,10,FALSE))</f>
        <v/>
      </c>
      <c r="AT174" s="915" t="str">
        <f>IF(AT173="","",VLOOKUP(AT173,'シフト記号表（従来型・ユニット型共通）'!$C$6:$L$47,10,FALSE))</f>
        <v/>
      </c>
      <c r="AU174" s="915" t="str">
        <f>IF(AU173="","",VLOOKUP(AU173,'シフト記号表（従来型・ユニット型共通）'!$C$6:$L$47,10,FALSE))</f>
        <v/>
      </c>
      <c r="AV174" s="915" t="str">
        <f>IF(AV173="","",VLOOKUP(AV173,'シフト記号表（従来型・ユニット型共通）'!$C$6:$L$47,10,FALSE))</f>
        <v/>
      </c>
      <c r="AW174" s="915" t="str">
        <f>IF(AW173="","",VLOOKUP(AW173,'シフト記号表（従来型・ユニット型共通）'!$C$6:$L$47,10,FALSE))</f>
        <v/>
      </c>
      <c r="AX174" s="916" t="str">
        <f>IF(AX173="","",VLOOKUP(AX173,'シフト記号表（従来型・ユニット型共通）'!$C$6:$L$47,10,FALSE))</f>
        <v/>
      </c>
      <c r="AY174" s="914" t="str">
        <f>IF(AY173="","",VLOOKUP(AY173,'シフト記号表（従来型・ユニット型共通）'!$C$6:$L$47,10,FALSE))</f>
        <v/>
      </c>
      <c r="AZ174" s="915" t="str">
        <f>IF(AZ173="","",VLOOKUP(AZ173,'シフト記号表（従来型・ユニット型共通）'!$C$6:$L$47,10,FALSE))</f>
        <v/>
      </c>
      <c r="BA174" s="915" t="str">
        <f>IF(BA173="","",VLOOKUP(BA173,'シフト記号表（従来型・ユニット型共通）'!$C$6:$L$47,10,FALSE))</f>
        <v/>
      </c>
      <c r="BB174" s="2196">
        <f>IF($BE$3="４週",SUM(W174:AX174),IF($BE$3="暦月",SUM(W174:BA174),""))</f>
        <v>0</v>
      </c>
      <c r="BC174" s="2197"/>
      <c r="BD174" s="2198">
        <f>IF($BE$3="４週",BB174/4,IF($BE$3="暦月",(BB174/($BE$8/7)),""))</f>
        <v>0</v>
      </c>
      <c r="BE174" s="2197"/>
      <c r="BF174" s="2193"/>
      <c r="BG174" s="2194"/>
      <c r="BH174" s="2194"/>
      <c r="BI174" s="2194"/>
      <c r="BJ174" s="2195"/>
    </row>
    <row r="175" spans="2:62" ht="20.25" customHeight="1">
      <c r="B175" s="2111">
        <f>B173+1</f>
        <v>80</v>
      </c>
      <c r="C175" s="2118"/>
      <c r="D175" s="2119"/>
      <c r="E175" s="909"/>
      <c r="F175" s="910"/>
      <c r="G175" s="909"/>
      <c r="H175" s="910"/>
      <c r="I175" s="2122"/>
      <c r="J175" s="2123"/>
      <c r="K175" s="2171"/>
      <c r="L175" s="2172"/>
      <c r="M175" s="2172"/>
      <c r="N175" s="2119"/>
      <c r="O175" s="2141"/>
      <c r="P175" s="2142"/>
      <c r="Q175" s="2142"/>
      <c r="R175" s="2142"/>
      <c r="S175" s="2143"/>
      <c r="T175" s="929" t="s">
        <v>1540</v>
      </c>
      <c r="U175" s="930"/>
      <c r="V175" s="931"/>
      <c r="W175" s="922"/>
      <c r="X175" s="923"/>
      <c r="Y175" s="923"/>
      <c r="Z175" s="923"/>
      <c r="AA175" s="923"/>
      <c r="AB175" s="923"/>
      <c r="AC175" s="924"/>
      <c r="AD175" s="922"/>
      <c r="AE175" s="923"/>
      <c r="AF175" s="923"/>
      <c r="AG175" s="923"/>
      <c r="AH175" s="923"/>
      <c r="AI175" s="923"/>
      <c r="AJ175" s="924"/>
      <c r="AK175" s="922"/>
      <c r="AL175" s="923"/>
      <c r="AM175" s="923"/>
      <c r="AN175" s="923"/>
      <c r="AO175" s="923"/>
      <c r="AP175" s="923"/>
      <c r="AQ175" s="924"/>
      <c r="AR175" s="922"/>
      <c r="AS175" s="923"/>
      <c r="AT175" s="923"/>
      <c r="AU175" s="923"/>
      <c r="AV175" s="923"/>
      <c r="AW175" s="923"/>
      <c r="AX175" s="924"/>
      <c r="AY175" s="922"/>
      <c r="AZ175" s="923"/>
      <c r="BA175" s="925"/>
      <c r="BB175" s="2173"/>
      <c r="BC175" s="2174"/>
      <c r="BD175" s="2175"/>
      <c r="BE175" s="2176"/>
      <c r="BF175" s="2177"/>
      <c r="BG175" s="2178"/>
      <c r="BH175" s="2178"/>
      <c r="BI175" s="2178"/>
      <c r="BJ175" s="2179"/>
    </row>
    <row r="176" spans="2:62" ht="20.25" customHeight="1">
      <c r="B176" s="2112"/>
      <c r="C176" s="2199"/>
      <c r="D176" s="2200"/>
      <c r="E176" s="932"/>
      <c r="F176" s="933">
        <f>C175</f>
        <v>0</v>
      </c>
      <c r="G176" s="932"/>
      <c r="H176" s="933">
        <f>I175</f>
        <v>0</v>
      </c>
      <c r="I176" s="2201"/>
      <c r="J176" s="2202"/>
      <c r="K176" s="2203"/>
      <c r="L176" s="2204"/>
      <c r="M176" s="2204"/>
      <c r="N176" s="2200"/>
      <c r="O176" s="2141"/>
      <c r="P176" s="2142"/>
      <c r="Q176" s="2142"/>
      <c r="R176" s="2142"/>
      <c r="S176" s="2143"/>
      <c r="T176" s="926" t="s">
        <v>1543</v>
      </c>
      <c r="U176" s="927"/>
      <c r="V176" s="928"/>
      <c r="W176" s="914" t="str">
        <f>IF(W175="","",VLOOKUP(W175,'シフト記号表（従来型・ユニット型共通）'!$C$6:$L$47,10,FALSE))</f>
        <v/>
      </c>
      <c r="X176" s="915" t="str">
        <f>IF(X175="","",VLOOKUP(X175,'シフト記号表（従来型・ユニット型共通）'!$C$6:$L$47,10,FALSE))</f>
        <v/>
      </c>
      <c r="Y176" s="915" t="str">
        <f>IF(Y175="","",VLOOKUP(Y175,'シフト記号表（従来型・ユニット型共通）'!$C$6:$L$47,10,FALSE))</f>
        <v/>
      </c>
      <c r="Z176" s="915" t="str">
        <f>IF(Z175="","",VLOOKUP(Z175,'シフト記号表（従来型・ユニット型共通）'!$C$6:$L$47,10,FALSE))</f>
        <v/>
      </c>
      <c r="AA176" s="915" t="str">
        <f>IF(AA175="","",VLOOKUP(AA175,'シフト記号表（従来型・ユニット型共通）'!$C$6:$L$47,10,FALSE))</f>
        <v/>
      </c>
      <c r="AB176" s="915" t="str">
        <f>IF(AB175="","",VLOOKUP(AB175,'シフト記号表（従来型・ユニット型共通）'!$C$6:$L$47,10,FALSE))</f>
        <v/>
      </c>
      <c r="AC176" s="916" t="str">
        <f>IF(AC175="","",VLOOKUP(AC175,'シフト記号表（従来型・ユニット型共通）'!$C$6:$L$47,10,FALSE))</f>
        <v/>
      </c>
      <c r="AD176" s="914" t="str">
        <f>IF(AD175="","",VLOOKUP(AD175,'シフト記号表（従来型・ユニット型共通）'!$C$6:$L$47,10,FALSE))</f>
        <v/>
      </c>
      <c r="AE176" s="915" t="str">
        <f>IF(AE175="","",VLOOKUP(AE175,'シフト記号表（従来型・ユニット型共通）'!$C$6:$L$47,10,FALSE))</f>
        <v/>
      </c>
      <c r="AF176" s="915" t="str">
        <f>IF(AF175="","",VLOOKUP(AF175,'シフト記号表（従来型・ユニット型共通）'!$C$6:$L$47,10,FALSE))</f>
        <v/>
      </c>
      <c r="AG176" s="915" t="str">
        <f>IF(AG175="","",VLOOKUP(AG175,'シフト記号表（従来型・ユニット型共通）'!$C$6:$L$47,10,FALSE))</f>
        <v/>
      </c>
      <c r="AH176" s="915" t="str">
        <f>IF(AH175="","",VLOOKUP(AH175,'シフト記号表（従来型・ユニット型共通）'!$C$6:$L$47,10,FALSE))</f>
        <v/>
      </c>
      <c r="AI176" s="915" t="str">
        <f>IF(AI175="","",VLOOKUP(AI175,'シフト記号表（従来型・ユニット型共通）'!$C$6:$L$47,10,FALSE))</f>
        <v/>
      </c>
      <c r="AJ176" s="916" t="str">
        <f>IF(AJ175="","",VLOOKUP(AJ175,'シフト記号表（従来型・ユニット型共通）'!$C$6:$L$47,10,FALSE))</f>
        <v/>
      </c>
      <c r="AK176" s="914" t="str">
        <f>IF(AK175="","",VLOOKUP(AK175,'シフト記号表（従来型・ユニット型共通）'!$C$6:$L$47,10,FALSE))</f>
        <v/>
      </c>
      <c r="AL176" s="915" t="str">
        <f>IF(AL175="","",VLOOKUP(AL175,'シフト記号表（従来型・ユニット型共通）'!$C$6:$L$47,10,FALSE))</f>
        <v/>
      </c>
      <c r="AM176" s="915" t="str">
        <f>IF(AM175="","",VLOOKUP(AM175,'シフト記号表（従来型・ユニット型共通）'!$C$6:$L$47,10,FALSE))</f>
        <v/>
      </c>
      <c r="AN176" s="915" t="str">
        <f>IF(AN175="","",VLOOKUP(AN175,'シフト記号表（従来型・ユニット型共通）'!$C$6:$L$47,10,FALSE))</f>
        <v/>
      </c>
      <c r="AO176" s="915" t="str">
        <f>IF(AO175="","",VLOOKUP(AO175,'シフト記号表（従来型・ユニット型共通）'!$C$6:$L$47,10,FALSE))</f>
        <v/>
      </c>
      <c r="AP176" s="915" t="str">
        <f>IF(AP175="","",VLOOKUP(AP175,'シフト記号表（従来型・ユニット型共通）'!$C$6:$L$47,10,FALSE))</f>
        <v/>
      </c>
      <c r="AQ176" s="916" t="str">
        <f>IF(AQ175="","",VLOOKUP(AQ175,'シフト記号表（従来型・ユニット型共通）'!$C$6:$L$47,10,FALSE))</f>
        <v/>
      </c>
      <c r="AR176" s="914" t="str">
        <f>IF(AR175="","",VLOOKUP(AR175,'シフト記号表（従来型・ユニット型共通）'!$C$6:$L$47,10,FALSE))</f>
        <v/>
      </c>
      <c r="AS176" s="915" t="str">
        <f>IF(AS175="","",VLOOKUP(AS175,'シフト記号表（従来型・ユニット型共通）'!$C$6:$L$47,10,FALSE))</f>
        <v/>
      </c>
      <c r="AT176" s="915" t="str">
        <f>IF(AT175="","",VLOOKUP(AT175,'シフト記号表（従来型・ユニット型共通）'!$C$6:$L$47,10,FALSE))</f>
        <v/>
      </c>
      <c r="AU176" s="915" t="str">
        <f>IF(AU175="","",VLOOKUP(AU175,'シフト記号表（従来型・ユニット型共通）'!$C$6:$L$47,10,FALSE))</f>
        <v/>
      </c>
      <c r="AV176" s="915" t="str">
        <f>IF(AV175="","",VLOOKUP(AV175,'シフト記号表（従来型・ユニット型共通）'!$C$6:$L$47,10,FALSE))</f>
        <v/>
      </c>
      <c r="AW176" s="915" t="str">
        <f>IF(AW175="","",VLOOKUP(AW175,'シフト記号表（従来型・ユニット型共通）'!$C$6:$L$47,10,FALSE))</f>
        <v/>
      </c>
      <c r="AX176" s="916" t="str">
        <f>IF(AX175="","",VLOOKUP(AX175,'シフト記号表（従来型・ユニット型共通）'!$C$6:$L$47,10,FALSE))</f>
        <v/>
      </c>
      <c r="AY176" s="914" t="str">
        <f>IF(AY175="","",VLOOKUP(AY175,'シフト記号表（従来型・ユニット型共通）'!$C$6:$L$47,10,FALSE))</f>
        <v/>
      </c>
      <c r="AZ176" s="915" t="str">
        <f>IF(AZ175="","",VLOOKUP(AZ175,'シフト記号表（従来型・ユニット型共通）'!$C$6:$L$47,10,FALSE))</f>
        <v/>
      </c>
      <c r="BA176" s="915" t="str">
        <f>IF(BA175="","",VLOOKUP(BA175,'シフト記号表（従来型・ユニット型共通）'!$C$6:$L$47,10,FALSE))</f>
        <v/>
      </c>
      <c r="BB176" s="2196">
        <f>IF($BE$3="４週",SUM(W176:AX176),IF($BE$3="暦月",SUM(W176:BA176),""))</f>
        <v>0</v>
      </c>
      <c r="BC176" s="2197"/>
      <c r="BD176" s="2198">
        <f>IF($BE$3="４週",BB176/4,IF($BE$3="暦月",(BB176/($BE$8/7)),""))</f>
        <v>0</v>
      </c>
      <c r="BE176" s="2197"/>
      <c r="BF176" s="2193"/>
      <c r="BG176" s="2194"/>
      <c r="BH176" s="2194"/>
      <c r="BI176" s="2194"/>
      <c r="BJ176" s="2195"/>
    </row>
    <row r="177" spans="2:62" ht="20.25" customHeight="1">
      <c r="B177" s="2111">
        <f>B175+1</f>
        <v>81</v>
      </c>
      <c r="C177" s="2118"/>
      <c r="D177" s="2119"/>
      <c r="E177" s="909"/>
      <c r="F177" s="910"/>
      <c r="G177" s="909"/>
      <c r="H177" s="910"/>
      <c r="I177" s="2122"/>
      <c r="J177" s="2123"/>
      <c r="K177" s="2171"/>
      <c r="L177" s="2172"/>
      <c r="M177" s="2172"/>
      <c r="N177" s="2119"/>
      <c r="O177" s="2141"/>
      <c r="P177" s="2142"/>
      <c r="Q177" s="2142"/>
      <c r="R177" s="2142"/>
      <c r="S177" s="2143"/>
      <c r="T177" s="929" t="s">
        <v>1540</v>
      </c>
      <c r="U177" s="930"/>
      <c r="V177" s="931"/>
      <c r="W177" s="922"/>
      <c r="X177" s="923"/>
      <c r="Y177" s="923"/>
      <c r="Z177" s="923"/>
      <c r="AA177" s="923"/>
      <c r="AB177" s="923"/>
      <c r="AC177" s="924"/>
      <c r="AD177" s="922"/>
      <c r="AE177" s="923"/>
      <c r="AF177" s="923"/>
      <c r="AG177" s="923"/>
      <c r="AH177" s="923"/>
      <c r="AI177" s="923"/>
      <c r="AJ177" s="924"/>
      <c r="AK177" s="922"/>
      <c r="AL177" s="923"/>
      <c r="AM177" s="923"/>
      <c r="AN177" s="923"/>
      <c r="AO177" s="923"/>
      <c r="AP177" s="923"/>
      <c r="AQ177" s="924"/>
      <c r="AR177" s="922"/>
      <c r="AS177" s="923"/>
      <c r="AT177" s="923"/>
      <c r="AU177" s="923"/>
      <c r="AV177" s="923"/>
      <c r="AW177" s="923"/>
      <c r="AX177" s="924"/>
      <c r="AY177" s="922"/>
      <c r="AZ177" s="923"/>
      <c r="BA177" s="925"/>
      <c r="BB177" s="2173"/>
      <c r="BC177" s="2174"/>
      <c r="BD177" s="2175"/>
      <c r="BE177" s="2176"/>
      <c r="BF177" s="2177"/>
      <c r="BG177" s="2178"/>
      <c r="BH177" s="2178"/>
      <c r="BI177" s="2178"/>
      <c r="BJ177" s="2179"/>
    </row>
    <row r="178" spans="2:62" ht="20.25" customHeight="1">
      <c r="B178" s="2112"/>
      <c r="C178" s="2199"/>
      <c r="D178" s="2200"/>
      <c r="E178" s="932"/>
      <c r="F178" s="933">
        <f>C177</f>
        <v>0</v>
      </c>
      <c r="G178" s="932"/>
      <c r="H178" s="933">
        <f>I177</f>
        <v>0</v>
      </c>
      <c r="I178" s="2201"/>
      <c r="J178" s="2202"/>
      <c r="K178" s="2203"/>
      <c r="L178" s="2204"/>
      <c r="M178" s="2204"/>
      <c r="N178" s="2200"/>
      <c r="O178" s="2141"/>
      <c r="P178" s="2142"/>
      <c r="Q178" s="2142"/>
      <c r="R178" s="2142"/>
      <c r="S178" s="2143"/>
      <c r="T178" s="926" t="s">
        <v>1543</v>
      </c>
      <c r="U178" s="927"/>
      <c r="V178" s="928"/>
      <c r="W178" s="914" t="str">
        <f>IF(W177="","",VLOOKUP(W177,'シフト記号表（従来型・ユニット型共通）'!$C$6:$L$47,10,FALSE))</f>
        <v/>
      </c>
      <c r="X178" s="915" t="str">
        <f>IF(X177="","",VLOOKUP(X177,'シフト記号表（従来型・ユニット型共通）'!$C$6:$L$47,10,FALSE))</f>
        <v/>
      </c>
      <c r="Y178" s="915" t="str">
        <f>IF(Y177="","",VLOOKUP(Y177,'シフト記号表（従来型・ユニット型共通）'!$C$6:$L$47,10,FALSE))</f>
        <v/>
      </c>
      <c r="Z178" s="915" t="str">
        <f>IF(Z177="","",VLOOKUP(Z177,'シフト記号表（従来型・ユニット型共通）'!$C$6:$L$47,10,FALSE))</f>
        <v/>
      </c>
      <c r="AA178" s="915" t="str">
        <f>IF(AA177="","",VLOOKUP(AA177,'シフト記号表（従来型・ユニット型共通）'!$C$6:$L$47,10,FALSE))</f>
        <v/>
      </c>
      <c r="AB178" s="915" t="str">
        <f>IF(AB177="","",VLOOKUP(AB177,'シフト記号表（従来型・ユニット型共通）'!$C$6:$L$47,10,FALSE))</f>
        <v/>
      </c>
      <c r="AC178" s="916" t="str">
        <f>IF(AC177="","",VLOOKUP(AC177,'シフト記号表（従来型・ユニット型共通）'!$C$6:$L$47,10,FALSE))</f>
        <v/>
      </c>
      <c r="AD178" s="914" t="str">
        <f>IF(AD177="","",VLOOKUP(AD177,'シフト記号表（従来型・ユニット型共通）'!$C$6:$L$47,10,FALSE))</f>
        <v/>
      </c>
      <c r="AE178" s="915" t="str">
        <f>IF(AE177="","",VLOOKUP(AE177,'シフト記号表（従来型・ユニット型共通）'!$C$6:$L$47,10,FALSE))</f>
        <v/>
      </c>
      <c r="AF178" s="915" t="str">
        <f>IF(AF177="","",VLOOKUP(AF177,'シフト記号表（従来型・ユニット型共通）'!$C$6:$L$47,10,FALSE))</f>
        <v/>
      </c>
      <c r="AG178" s="915" t="str">
        <f>IF(AG177="","",VLOOKUP(AG177,'シフト記号表（従来型・ユニット型共通）'!$C$6:$L$47,10,FALSE))</f>
        <v/>
      </c>
      <c r="AH178" s="915" t="str">
        <f>IF(AH177="","",VLOOKUP(AH177,'シフト記号表（従来型・ユニット型共通）'!$C$6:$L$47,10,FALSE))</f>
        <v/>
      </c>
      <c r="AI178" s="915" t="str">
        <f>IF(AI177="","",VLOOKUP(AI177,'シフト記号表（従来型・ユニット型共通）'!$C$6:$L$47,10,FALSE))</f>
        <v/>
      </c>
      <c r="AJ178" s="916" t="str">
        <f>IF(AJ177="","",VLOOKUP(AJ177,'シフト記号表（従来型・ユニット型共通）'!$C$6:$L$47,10,FALSE))</f>
        <v/>
      </c>
      <c r="AK178" s="914" t="str">
        <f>IF(AK177="","",VLOOKUP(AK177,'シフト記号表（従来型・ユニット型共通）'!$C$6:$L$47,10,FALSE))</f>
        <v/>
      </c>
      <c r="AL178" s="915" t="str">
        <f>IF(AL177="","",VLOOKUP(AL177,'シフト記号表（従来型・ユニット型共通）'!$C$6:$L$47,10,FALSE))</f>
        <v/>
      </c>
      <c r="AM178" s="915" t="str">
        <f>IF(AM177="","",VLOOKUP(AM177,'シフト記号表（従来型・ユニット型共通）'!$C$6:$L$47,10,FALSE))</f>
        <v/>
      </c>
      <c r="AN178" s="915" t="str">
        <f>IF(AN177="","",VLOOKUP(AN177,'シフト記号表（従来型・ユニット型共通）'!$C$6:$L$47,10,FALSE))</f>
        <v/>
      </c>
      <c r="AO178" s="915" t="str">
        <f>IF(AO177="","",VLOOKUP(AO177,'シフト記号表（従来型・ユニット型共通）'!$C$6:$L$47,10,FALSE))</f>
        <v/>
      </c>
      <c r="AP178" s="915" t="str">
        <f>IF(AP177="","",VLOOKUP(AP177,'シフト記号表（従来型・ユニット型共通）'!$C$6:$L$47,10,FALSE))</f>
        <v/>
      </c>
      <c r="AQ178" s="916" t="str">
        <f>IF(AQ177="","",VLOOKUP(AQ177,'シフト記号表（従来型・ユニット型共通）'!$C$6:$L$47,10,FALSE))</f>
        <v/>
      </c>
      <c r="AR178" s="914" t="str">
        <f>IF(AR177="","",VLOOKUP(AR177,'シフト記号表（従来型・ユニット型共通）'!$C$6:$L$47,10,FALSE))</f>
        <v/>
      </c>
      <c r="AS178" s="915" t="str">
        <f>IF(AS177="","",VLOOKUP(AS177,'シフト記号表（従来型・ユニット型共通）'!$C$6:$L$47,10,FALSE))</f>
        <v/>
      </c>
      <c r="AT178" s="915" t="str">
        <f>IF(AT177="","",VLOOKUP(AT177,'シフト記号表（従来型・ユニット型共通）'!$C$6:$L$47,10,FALSE))</f>
        <v/>
      </c>
      <c r="AU178" s="915" t="str">
        <f>IF(AU177="","",VLOOKUP(AU177,'シフト記号表（従来型・ユニット型共通）'!$C$6:$L$47,10,FALSE))</f>
        <v/>
      </c>
      <c r="AV178" s="915" t="str">
        <f>IF(AV177="","",VLOOKUP(AV177,'シフト記号表（従来型・ユニット型共通）'!$C$6:$L$47,10,FALSE))</f>
        <v/>
      </c>
      <c r="AW178" s="915" t="str">
        <f>IF(AW177="","",VLOOKUP(AW177,'シフト記号表（従来型・ユニット型共通）'!$C$6:$L$47,10,FALSE))</f>
        <v/>
      </c>
      <c r="AX178" s="916" t="str">
        <f>IF(AX177="","",VLOOKUP(AX177,'シフト記号表（従来型・ユニット型共通）'!$C$6:$L$47,10,FALSE))</f>
        <v/>
      </c>
      <c r="AY178" s="914" t="str">
        <f>IF(AY177="","",VLOOKUP(AY177,'シフト記号表（従来型・ユニット型共通）'!$C$6:$L$47,10,FALSE))</f>
        <v/>
      </c>
      <c r="AZ178" s="915" t="str">
        <f>IF(AZ177="","",VLOOKUP(AZ177,'シフト記号表（従来型・ユニット型共通）'!$C$6:$L$47,10,FALSE))</f>
        <v/>
      </c>
      <c r="BA178" s="915" t="str">
        <f>IF(BA177="","",VLOOKUP(BA177,'シフト記号表（従来型・ユニット型共通）'!$C$6:$L$47,10,FALSE))</f>
        <v/>
      </c>
      <c r="BB178" s="2196">
        <f>IF($BE$3="４週",SUM(W178:AX178),IF($BE$3="暦月",SUM(W178:BA178),""))</f>
        <v>0</v>
      </c>
      <c r="BC178" s="2197"/>
      <c r="BD178" s="2198">
        <f>IF($BE$3="４週",BB178/4,IF($BE$3="暦月",(BB178/($BE$8/7)),""))</f>
        <v>0</v>
      </c>
      <c r="BE178" s="2197"/>
      <c r="BF178" s="2193"/>
      <c r="BG178" s="2194"/>
      <c r="BH178" s="2194"/>
      <c r="BI178" s="2194"/>
      <c r="BJ178" s="2195"/>
    </row>
    <row r="179" spans="2:62" ht="20.25" customHeight="1">
      <c r="B179" s="2111">
        <f>B177+1</f>
        <v>82</v>
      </c>
      <c r="C179" s="2118"/>
      <c r="D179" s="2119"/>
      <c r="E179" s="909"/>
      <c r="F179" s="910"/>
      <c r="G179" s="909"/>
      <c r="H179" s="910"/>
      <c r="I179" s="2122"/>
      <c r="J179" s="2123"/>
      <c r="K179" s="2171"/>
      <c r="L179" s="2172"/>
      <c r="M179" s="2172"/>
      <c r="N179" s="2119"/>
      <c r="O179" s="2141"/>
      <c r="P179" s="2142"/>
      <c r="Q179" s="2142"/>
      <c r="R179" s="2142"/>
      <c r="S179" s="2143"/>
      <c r="T179" s="929" t="s">
        <v>1540</v>
      </c>
      <c r="U179" s="930"/>
      <c r="V179" s="931"/>
      <c r="W179" s="922"/>
      <c r="X179" s="923"/>
      <c r="Y179" s="923"/>
      <c r="Z179" s="923"/>
      <c r="AA179" s="923"/>
      <c r="AB179" s="923"/>
      <c r="AC179" s="924"/>
      <c r="AD179" s="922"/>
      <c r="AE179" s="923"/>
      <c r="AF179" s="923"/>
      <c r="AG179" s="923"/>
      <c r="AH179" s="923"/>
      <c r="AI179" s="923"/>
      <c r="AJ179" s="924"/>
      <c r="AK179" s="922"/>
      <c r="AL179" s="923"/>
      <c r="AM179" s="923"/>
      <c r="AN179" s="923"/>
      <c r="AO179" s="923"/>
      <c r="AP179" s="923"/>
      <c r="AQ179" s="924"/>
      <c r="AR179" s="922"/>
      <c r="AS179" s="923"/>
      <c r="AT179" s="923"/>
      <c r="AU179" s="923"/>
      <c r="AV179" s="923"/>
      <c r="AW179" s="923"/>
      <c r="AX179" s="924"/>
      <c r="AY179" s="922"/>
      <c r="AZ179" s="923"/>
      <c r="BA179" s="925"/>
      <c r="BB179" s="2173"/>
      <c r="BC179" s="2174"/>
      <c r="BD179" s="2175"/>
      <c r="BE179" s="2176"/>
      <c r="BF179" s="2177"/>
      <c r="BG179" s="2178"/>
      <c r="BH179" s="2178"/>
      <c r="BI179" s="2178"/>
      <c r="BJ179" s="2179"/>
    </row>
    <row r="180" spans="2:62" ht="20.25" customHeight="1">
      <c r="B180" s="2112"/>
      <c r="C180" s="2199"/>
      <c r="D180" s="2200"/>
      <c r="E180" s="932"/>
      <c r="F180" s="933">
        <f>C179</f>
        <v>0</v>
      </c>
      <c r="G180" s="932"/>
      <c r="H180" s="933">
        <f>I179</f>
        <v>0</v>
      </c>
      <c r="I180" s="2201"/>
      <c r="J180" s="2202"/>
      <c r="K180" s="2203"/>
      <c r="L180" s="2204"/>
      <c r="M180" s="2204"/>
      <c r="N180" s="2200"/>
      <c r="O180" s="2141"/>
      <c r="P180" s="2142"/>
      <c r="Q180" s="2142"/>
      <c r="R180" s="2142"/>
      <c r="S180" s="2143"/>
      <c r="T180" s="926" t="s">
        <v>1543</v>
      </c>
      <c r="U180" s="927"/>
      <c r="V180" s="928"/>
      <c r="W180" s="914" t="str">
        <f>IF(W179="","",VLOOKUP(W179,'シフト記号表（従来型・ユニット型共通）'!$C$6:$L$47,10,FALSE))</f>
        <v/>
      </c>
      <c r="X180" s="915" t="str">
        <f>IF(X179="","",VLOOKUP(X179,'シフト記号表（従来型・ユニット型共通）'!$C$6:$L$47,10,FALSE))</f>
        <v/>
      </c>
      <c r="Y180" s="915" t="str">
        <f>IF(Y179="","",VLOOKUP(Y179,'シフト記号表（従来型・ユニット型共通）'!$C$6:$L$47,10,FALSE))</f>
        <v/>
      </c>
      <c r="Z180" s="915" t="str">
        <f>IF(Z179="","",VLOOKUP(Z179,'シフト記号表（従来型・ユニット型共通）'!$C$6:$L$47,10,FALSE))</f>
        <v/>
      </c>
      <c r="AA180" s="915" t="str">
        <f>IF(AA179="","",VLOOKUP(AA179,'シフト記号表（従来型・ユニット型共通）'!$C$6:$L$47,10,FALSE))</f>
        <v/>
      </c>
      <c r="AB180" s="915" t="str">
        <f>IF(AB179="","",VLOOKUP(AB179,'シフト記号表（従来型・ユニット型共通）'!$C$6:$L$47,10,FALSE))</f>
        <v/>
      </c>
      <c r="AC180" s="916" t="str">
        <f>IF(AC179="","",VLOOKUP(AC179,'シフト記号表（従来型・ユニット型共通）'!$C$6:$L$47,10,FALSE))</f>
        <v/>
      </c>
      <c r="AD180" s="914" t="str">
        <f>IF(AD179="","",VLOOKUP(AD179,'シフト記号表（従来型・ユニット型共通）'!$C$6:$L$47,10,FALSE))</f>
        <v/>
      </c>
      <c r="AE180" s="915" t="str">
        <f>IF(AE179="","",VLOOKUP(AE179,'シフト記号表（従来型・ユニット型共通）'!$C$6:$L$47,10,FALSE))</f>
        <v/>
      </c>
      <c r="AF180" s="915" t="str">
        <f>IF(AF179="","",VLOOKUP(AF179,'シフト記号表（従来型・ユニット型共通）'!$C$6:$L$47,10,FALSE))</f>
        <v/>
      </c>
      <c r="AG180" s="915" t="str">
        <f>IF(AG179="","",VLOOKUP(AG179,'シフト記号表（従来型・ユニット型共通）'!$C$6:$L$47,10,FALSE))</f>
        <v/>
      </c>
      <c r="AH180" s="915" t="str">
        <f>IF(AH179="","",VLOOKUP(AH179,'シフト記号表（従来型・ユニット型共通）'!$C$6:$L$47,10,FALSE))</f>
        <v/>
      </c>
      <c r="AI180" s="915" t="str">
        <f>IF(AI179="","",VLOOKUP(AI179,'シフト記号表（従来型・ユニット型共通）'!$C$6:$L$47,10,FALSE))</f>
        <v/>
      </c>
      <c r="AJ180" s="916" t="str">
        <f>IF(AJ179="","",VLOOKUP(AJ179,'シフト記号表（従来型・ユニット型共通）'!$C$6:$L$47,10,FALSE))</f>
        <v/>
      </c>
      <c r="AK180" s="914" t="str">
        <f>IF(AK179="","",VLOOKUP(AK179,'シフト記号表（従来型・ユニット型共通）'!$C$6:$L$47,10,FALSE))</f>
        <v/>
      </c>
      <c r="AL180" s="915" t="str">
        <f>IF(AL179="","",VLOOKUP(AL179,'シフト記号表（従来型・ユニット型共通）'!$C$6:$L$47,10,FALSE))</f>
        <v/>
      </c>
      <c r="AM180" s="915" t="str">
        <f>IF(AM179="","",VLOOKUP(AM179,'シフト記号表（従来型・ユニット型共通）'!$C$6:$L$47,10,FALSE))</f>
        <v/>
      </c>
      <c r="AN180" s="915" t="str">
        <f>IF(AN179="","",VLOOKUP(AN179,'シフト記号表（従来型・ユニット型共通）'!$C$6:$L$47,10,FALSE))</f>
        <v/>
      </c>
      <c r="AO180" s="915" t="str">
        <f>IF(AO179="","",VLOOKUP(AO179,'シフト記号表（従来型・ユニット型共通）'!$C$6:$L$47,10,FALSE))</f>
        <v/>
      </c>
      <c r="AP180" s="915" t="str">
        <f>IF(AP179="","",VLOOKUP(AP179,'シフト記号表（従来型・ユニット型共通）'!$C$6:$L$47,10,FALSE))</f>
        <v/>
      </c>
      <c r="AQ180" s="916" t="str">
        <f>IF(AQ179="","",VLOOKUP(AQ179,'シフト記号表（従来型・ユニット型共通）'!$C$6:$L$47,10,FALSE))</f>
        <v/>
      </c>
      <c r="AR180" s="914" t="str">
        <f>IF(AR179="","",VLOOKUP(AR179,'シフト記号表（従来型・ユニット型共通）'!$C$6:$L$47,10,FALSE))</f>
        <v/>
      </c>
      <c r="AS180" s="915" t="str">
        <f>IF(AS179="","",VLOOKUP(AS179,'シフト記号表（従来型・ユニット型共通）'!$C$6:$L$47,10,FALSE))</f>
        <v/>
      </c>
      <c r="AT180" s="915" t="str">
        <f>IF(AT179="","",VLOOKUP(AT179,'シフト記号表（従来型・ユニット型共通）'!$C$6:$L$47,10,FALSE))</f>
        <v/>
      </c>
      <c r="AU180" s="915" t="str">
        <f>IF(AU179="","",VLOOKUP(AU179,'シフト記号表（従来型・ユニット型共通）'!$C$6:$L$47,10,FALSE))</f>
        <v/>
      </c>
      <c r="AV180" s="915" t="str">
        <f>IF(AV179="","",VLOOKUP(AV179,'シフト記号表（従来型・ユニット型共通）'!$C$6:$L$47,10,FALSE))</f>
        <v/>
      </c>
      <c r="AW180" s="915" t="str">
        <f>IF(AW179="","",VLOOKUP(AW179,'シフト記号表（従来型・ユニット型共通）'!$C$6:$L$47,10,FALSE))</f>
        <v/>
      </c>
      <c r="AX180" s="916" t="str">
        <f>IF(AX179="","",VLOOKUP(AX179,'シフト記号表（従来型・ユニット型共通）'!$C$6:$L$47,10,FALSE))</f>
        <v/>
      </c>
      <c r="AY180" s="914" t="str">
        <f>IF(AY179="","",VLOOKUP(AY179,'シフト記号表（従来型・ユニット型共通）'!$C$6:$L$47,10,FALSE))</f>
        <v/>
      </c>
      <c r="AZ180" s="915" t="str">
        <f>IF(AZ179="","",VLOOKUP(AZ179,'シフト記号表（従来型・ユニット型共通）'!$C$6:$L$47,10,FALSE))</f>
        <v/>
      </c>
      <c r="BA180" s="915" t="str">
        <f>IF(BA179="","",VLOOKUP(BA179,'シフト記号表（従来型・ユニット型共通）'!$C$6:$L$47,10,FALSE))</f>
        <v/>
      </c>
      <c r="BB180" s="2196">
        <f>IF($BE$3="４週",SUM(W180:AX180),IF($BE$3="暦月",SUM(W180:BA180),""))</f>
        <v>0</v>
      </c>
      <c r="BC180" s="2197"/>
      <c r="BD180" s="2198">
        <f>IF($BE$3="４週",BB180/4,IF($BE$3="暦月",(BB180/($BE$8/7)),""))</f>
        <v>0</v>
      </c>
      <c r="BE180" s="2197"/>
      <c r="BF180" s="2193"/>
      <c r="BG180" s="2194"/>
      <c r="BH180" s="2194"/>
      <c r="BI180" s="2194"/>
      <c r="BJ180" s="2195"/>
    </row>
    <row r="181" spans="2:62" ht="20.25" customHeight="1">
      <c r="B181" s="2111">
        <f>B179+1</f>
        <v>83</v>
      </c>
      <c r="C181" s="2118"/>
      <c r="D181" s="2119"/>
      <c r="E181" s="909"/>
      <c r="F181" s="910"/>
      <c r="G181" s="909"/>
      <c r="H181" s="910"/>
      <c r="I181" s="2122"/>
      <c r="J181" s="2123"/>
      <c r="K181" s="2171"/>
      <c r="L181" s="2172"/>
      <c r="M181" s="2172"/>
      <c r="N181" s="2119"/>
      <c r="O181" s="2141"/>
      <c r="P181" s="2142"/>
      <c r="Q181" s="2142"/>
      <c r="R181" s="2142"/>
      <c r="S181" s="2143"/>
      <c r="T181" s="929" t="s">
        <v>1540</v>
      </c>
      <c r="U181" s="930"/>
      <c r="V181" s="931"/>
      <c r="W181" s="922"/>
      <c r="X181" s="923"/>
      <c r="Y181" s="923"/>
      <c r="Z181" s="923"/>
      <c r="AA181" s="923"/>
      <c r="AB181" s="923"/>
      <c r="AC181" s="924"/>
      <c r="AD181" s="922"/>
      <c r="AE181" s="923"/>
      <c r="AF181" s="923"/>
      <c r="AG181" s="923"/>
      <c r="AH181" s="923"/>
      <c r="AI181" s="923"/>
      <c r="AJ181" s="924"/>
      <c r="AK181" s="922"/>
      <c r="AL181" s="923"/>
      <c r="AM181" s="923"/>
      <c r="AN181" s="923"/>
      <c r="AO181" s="923"/>
      <c r="AP181" s="923"/>
      <c r="AQ181" s="924"/>
      <c r="AR181" s="922"/>
      <c r="AS181" s="923"/>
      <c r="AT181" s="923"/>
      <c r="AU181" s="923"/>
      <c r="AV181" s="923"/>
      <c r="AW181" s="923"/>
      <c r="AX181" s="924"/>
      <c r="AY181" s="922"/>
      <c r="AZ181" s="923"/>
      <c r="BA181" s="925"/>
      <c r="BB181" s="2173"/>
      <c r="BC181" s="2174"/>
      <c r="BD181" s="2175"/>
      <c r="BE181" s="2176"/>
      <c r="BF181" s="2177"/>
      <c r="BG181" s="2178"/>
      <c r="BH181" s="2178"/>
      <c r="BI181" s="2178"/>
      <c r="BJ181" s="2179"/>
    </row>
    <row r="182" spans="2:62" ht="20.25" customHeight="1">
      <c r="B182" s="2112"/>
      <c r="C182" s="2199"/>
      <c r="D182" s="2200"/>
      <c r="E182" s="932"/>
      <c r="F182" s="933">
        <f>C181</f>
        <v>0</v>
      </c>
      <c r="G182" s="932"/>
      <c r="H182" s="933">
        <f>I181</f>
        <v>0</v>
      </c>
      <c r="I182" s="2201"/>
      <c r="J182" s="2202"/>
      <c r="K182" s="2203"/>
      <c r="L182" s="2204"/>
      <c r="M182" s="2204"/>
      <c r="N182" s="2200"/>
      <c r="O182" s="2141"/>
      <c r="P182" s="2142"/>
      <c r="Q182" s="2142"/>
      <c r="R182" s="2142"/>
      <c r="S182" s="2143"/>
      <c r="T182" s="926" t="s">
        <v>1543</v>
      </c>
      <c r="U182" s="927"/>
      <c r="V182" s="928"/>
      <c r="W182" s="914" t="str">
        <f>IF(W181="","",VLOOKUP(W181,'シフト記号表（従来型・ユニット型共通）'!$C$6:$L$47,10,FALSE))</f>
        <v/>
      </c>
      <c r="X182" s="915" t="str">
        <f>IF(X181="","",VLOOKUP(X181,'シフト記号表（従来型・ユニット型共通）'!$C$6:$L$47,10,FALSE))</f>
        <v/>
      </c>
      <c r="Y182" s="915" t="str">
        <f>IF(Y181="","",VLOOKUP(Y181,'シフト記号表（従来型・ユニット型共通）'!$C$6:$L$47,10,FALSE))</f>
        <v/>
      </c>
      <c r="Z182" s="915" t="str">
        <f>IF(Z181="","",VLOOKUP(Z181,'シフト記号表（従来型・ユニット型共通）'!$C$6:$L$47,10,FALSE))</f>
        <v/>
      </c>
      <c r="AA182" s="915" t="str">
        <f>IF(AA181="","",VLOOKUP(AA181,'シフト記号表（従来型・ユニット型共通）'!$C$6:$L$47,10,FALSE))</f>
        <v/>
      </c>
      <c r="AB182" s="915" t="str">
        <f>IF(AB181="","",VLOOKUP(AB181,'シフト記号表（従来型・ユニット型共通）'!$C$6:$L$47,10,FALSE))</f>
        <v/>
      </c>
      <c r="AC182" s="916" t="str">
        <f>IF(AC181="","",VLOOKUP(AC181,'シフト記号表（従来型・ユニット型共通）'!$C$6:$L$47,10,FALSE))</f>
        <v/>
      </c>
      <c r="AD182" s="914" t="str">
        <f>IF(AD181="","",VLOOKUP(AD181,'シフト記号表（従来型・ユニット型共通）'!$C$6:$L$47,10,FALSE))</f>
        <v/>
      </c>
      <c r="AE182" s="915" t="str">
        <f>IF(AE181="","",VLOOKUP(AE181,'シフト記号表（従来型・ユニット型共通）'!$C$6:$L$47,10,FALSE))</f>
        <v/>
      </c>
      <c r="AF182" s="915" t="str">
        <f>IF(AF181="","",VLOOKUP(AF181,'シフト記号表（従来型・ユニット型共通）'!$C$6:$L$47,10,FALSE))</f>
        <v/>
      </c>
      <c r="AG182" s="915" t="str">
        <f>IF(AG181="","",VLOOKUP(AG181,'シフト記号表（従来型・ユニット型共通）'!$C$6:$L$47,10,FALSE))</f>
        <v/>
      </c>
      <c r="AH182" s="915" t="str">
        <f>IF(AH181="","",VLOOKUP(AH181,'シフト記号表（従来型・ユニット型共通）'!$C$6:$L$47,10,FALSE))</f>
        <v/>
      </c>
      <c r="AI182" s="915" t="str">
        <f>IF(AI181="","",VLOOKUP(AI181,'シフト記号表（従来型・ユニット型共通）'!$C$6:$L$47,10,FALSE))</f>
        <v/>
      </c>
      <c r="AJ182" s="916" t="str">
        <f>IF(AJ181="","",VLOOKUP(AJ181,'シフト記号表（従来型・ユニット型共通）'!$C$6:$L$47,10,FALSE))</f>
        <v/>
      </c>
      <c r="AK182" s="914" t="str">
        <f>IF(AK181="","",VLOOKUP(AK181,'シフト記号表（従来型・ユニット型共通）'!$C$6:$L$47,10,FALSE))</f>
        <v/>
      </c>
      <c r="AL182" s="915" t="str">
        <f>IF(AL181="","",VLOOKUP(AL181,'シフト記号表（従来型・ユニット型共通）'!$C$6:$L$47,10,FALSE))</f>
        <v/>
      </c>
      <c r="AM182" s="915" t="str">
        <f>IF(AM181="","",VLOOKUP(AM181,'シフト記号表（従来型・ユニット型共通）'!$C$6:$L$47,10,FALSE))</f>
        <v/>
      </c>
      <c r="AN182" s="915" t="str">
        <f>IF(AN181="","",VLOOKUP(AN181,'シフト記号表（従来型・ユニット型共通）'!$C$6:$L$47,10,FALSE))</f>
        <v/>
      </c>
      <c r="AO182" s="915" t="str">
        <f>IF(AO181="","",VLOOKUP(AO181,'シフト記号表（従来型・ユニット型共通）'!$C$6:$L$47,10,FALSE))</f>
        <v/>
      </c>
      <c r="AP182" s="915" t="str">
        <f>IF(AP181="","",VLOOKUP(AP181,'シフト記号表（従来型・ユニット型共通）'!$C$6:$L$47,10,FALSE))</f>
        <v/>
      </c>
      <c r="AQ182" s="916" t="str">
        <f>IF(AQ181="","",VLOOKUP(AQ181,'シフト記号表（従来型・ユニット型共通）'!$C$6:$L$47,10,FALSE))</f>
        <v/>
      </c>
      <c r="AR182" s="914" t="str">
        <f>IF(AR181="","",VLOOKUP(AR181,'シフト記号表（従来型・ユニット型共通）'!$C$6:$L$47,10,FALSE))</f>
        <v/>
      </c>
      <c r="AS182" s="915" t="str">
        <f>IF(AS181="","",VLOOKUP(AS181,'シフト記号表（従来型・ユニット型共通）'!$C$6:$L$47,10,FALSE))</f>
        <v/>
      </c>
      <c r="AT182" s="915" t="str">
        <f>IF(AT181="","",VLOOKUP(AT181,'シフト記号表（従来型・ユニット型共通）'!$C$6:$L$47,10,FALSE))</f>
        <v/>
      </c>
      <c r="AU182" s="915" t="str">
        <f>IF(AU181="","",VLOOKUP(AU181,'シフト記号表（従来型・ユニット型共通）'!$C$6:$L$47,10,FALSE))</f>
        <v/>
      </c>
      <c r="AV182" s="915" t="str">
        <f>IF(AV181="","",VLOOKUP(AV181,'シフト記号表（従来型・ユニット型共通）'!$C$6:$L$47,10,FALSE))</f>
        <v/>
      </c>
      <c r="AW182" s="915" t="str">
        <f>IF(AW181="","",VLOOKUP(AW181,'シフト記号表（従来型・ユニット型共通）'!$C$6:$L$47,10,FALSE))</f>
        <v/>
      </c>
      <c r="AX182" s="916" t="str">
        <f>IF(AX181="","",VLOOKUP(AX181,'シフト記号表（従来型・ユニット型共通）'!$C$6:$L$47,10,FALSE))</f>
        <v/>
      </c>
      <c r="AY182" s="914" t="str">
        <f>IF(AY181="","",VLOOKUP(AY181,'シフト記号表（従来型・ユニット型共通）'!$C$6:$L$47,10,FALSE))</f>
        <v/>
      </c>
      <c r="AZ182" s="915" t="str">
        <f>IF(AZ181="","",VLOOKUP(AZ181,'シフト記号表（従来型・ユニット型共通）'!$C$6:$L$47,10,FALSE))</f>
        <v/>
      </c>
      <c r="BA182" s="915" t="str">
        <f>IF(BA181="","",VLOOKUP(BA181,'シフト記号表（従来型・ユニット型共通）'!$C$6:$L$47,10,FALSE))</f>
        <v/>
      </c>
      <c r="BB182" s="2196">
        <f>IF($BE$3="４週",SUM(W182:AX182),IF($BE$3="暦月",SUM(W182:BA182),""))</f>
        <v>0</v>
      </c>
      <c r="BC182" s="2197"/>
      <c r="BD182" s="2198">
        <f>IF($BE$3="４週",BB182/4,IF($BE$3="暦月",(BB182/($BE$8/7)),""))</f>
        <v>0</v>
      </c>
      <c r="BE182" s="2197"/>
      <c r="BF182" s="2193"/>
      <c r="BG182" s="2194"/>
      <c r="BH182" s="2194"/>
      <c r="BI182" s="2194"/>
      <c r="BJ182" s="2195"/>
    </row>
    <row r="183" spans="2:62" ht="20.25" customHeight="1">
      <c r="B183" s="2111">
        <f>B181+1</f>
        <v>84</v>
      </c>
      <c r="C183" s="2118"/>
      <c r="D183" s="2119"/>
      <c r="E183" s="909"/>
      <c r="F183" s="910"/>
      <c r="G183" s="909"/>
      <c r="H183" s="910"/>
      <c r="I183" s="2122"/>
      <c r="J183" s="2123"/>
      <c r="K183" s="2171"/>
      <c r="L183" s="2172"/>
      <c r="M183" s="2172"/>
      <c r="N183" s="2119"/>
      <c r="O183" s="2141"/>
      <c r="P183" s="2142"/>
      <c r="Q183" s="2142"/>
      <c r="R183" s="2142"/>
      <c r="S183" s="2143"/>
      <c r="T183" s="929" t="s">
        <v>1540</v>
      </c>
      <c r="U183" s="930"/>
      <c r="V183" s="931"/>
      <c r="W183" s="922"/>
      <c r="X183" s="923"/>
      <c r="Y183" s="923"/>
      <c r="Z183" s="923"/>
      <c r="AA183" s="923"/>
      <c r="AB183" s="923"/>
      <c r="AC183" s="924"/>
      <c r="AD183" s="922"/>
      <c r="AE183" s="923"/>
      <c r="AF183" s="923"/>
      <c r="AG183" s="923"/>
      <c r="AH183" s="923"/>
      <c r="AI183" s="923"/>
      <c r="AJ183" s="924"/>
      <c r="AK183" s="922"/>
      <c r="AL183" s="923"/>
      <c r="AM183" s="923"/>
      <c r="AN183" s="923"/>
      <c r="AO183" s="923"/>
      <c r="AP183" s="923"/>
      <c r="AQ183" s="924"/>
      <c r="AR183" s="922"/>
      <c r="AS183" s="923"/>
      <c r="AT183" s="923"/>
      <c r="AU183" s="923"/>
      <c r="AV183" s="923"/>
      <c r="AW183" s="923"/>
      <c r="AX183" s="924"/>
      <c r="AY183" s="922"/>
      <c r="AZ183" s="923"/>
      <c r="BA183" s="925"/>
      <c r="BB183" s="2173"/>
      <c r="BC183" s="2174"/>
      <c r="BD183" s="2175"/>
      <c r="BE183" s="2176"/>
      <c r="BF183" s="2177"/>
      <c r="BG183" s="2178"/>
      <c r="BH183" s="2178"/>
      <c r="BI183" s="2178"/>
      <c r="BJ183" s="2179"/>
    </row>
    <row r="184" spans="2:62" ht="20.25" customHeight="1">
      <c r="B184" s="2112"/>
      <c r="C184" s="2199"/>
      <c r="D184" s="2200"/>
      <c r="E184" s="932"/>
      <c r="F184" s="933">
        <f>C183</f>
        <v>0</v>
      </c>
      <c r="G184" s="932"/>
      <c r="H184" s="933">
        <f>I183</f>
        <v>0</v>
      </c>
      <c r="I184" s="2201"/>
      <c r="J184" s="2202"/>
      <c r="K184" s="2203"/>
      <c r="L184" s="2204"/>
      <c r="M184" s="2204"/>
      <c r="N184" s="2200"/>
      <c r="O184" s="2141"/>
      <c r="P184" s="2142"/>
      <c r="Q184" s="2142"/>
      <c r="R184" s="2142"/>
      <c r="S184" s="2143"/>
      <c r="T184" s="926" t="s">
        <v>1543</v>
      </c>
      <c r="U184" s="927"/>
      <c r="V184" s="928"/>
      <c r="W184" s="914" t="str">
        <f>IF(W183="","",VLOOKUP(W183,'シフト記号表（従来型・ユニット型共通）'!$C$6:$L$47,10,FALSE))</f>
        <v/>
      </c>
      <c r="X184" s="915" t="str">
        <f>IF(X183="","",VLOOKUP(X183,'シフト記号表（従来型・ユニット型共通）'!$C$6:$L$47,10,FALSE))</f>
        <v/>
      </c>
      <c r="Y184" s="915" t="str">
        <f>IF(Y183="","",VLOOKUP(Y183,'シフト記号表（従来型・ユニット型共通）'!$C$6:$L$47,10,FALSE))</f>
        <v/>
      </c>
      <c r="Z184" s="915" t="str">
        <f>IF(Z183="","",VLOOKUP(Z183,'シフト記号表（従来型・ユニット型共通）'!$C$6:$L$47,10,FALSE))</f>
        <v/>
      </c>
      <c r="AA184" s="915" t="str">
        <f>IF(AA183="","",VLOOKUP(AA183,'シフト記号表（従来型・ユニット型共通）'!$C$6:$L$47,10,FALSE))</f>
        <v/>
      </c>
      <c r="AB184" s="915" t="str">
        <f>IF(AB183="","",VLOOKUP(AB183,'シフト記号表（従来型・ユニット型共通）'!$C$6:$L$47,10,FALSE))</f>
        <v/>
      </c>
      <c r="AC184" s="916" t="str">
        <f>IF(AC183="","",VLOOKUP(AC183,'シフト記号表（従来型・ユニット型共通）'!$C$6:$L$47,10,FALSE))</f>
        <v/>
      </c>
      <c r="AD184" s="914" t="str">
        <f>IF(AD183="","",VLOOKUP(AD183,'シフト記号表（従来型・ユニット型共通）'!$C$6:$L$47,10,FALSE))</f>
        <v/>
      </c>
      <c r="AE184" s="915" t="str">
        <f>IF(AE183="","",VLOOKUP(AE183,'シフト記号表（従来型・ユニット型共通）'!$C$6:$L$47,10,FALSE))</f>
        <v/>
      </c>
      <c r="AF184" s="915" t="str">
        <f>IF(AF183="","",VLOOKUP(AF183,'シフト記号表（従来型・ユニット型共通）'!$C$6:$L$47,10,FALSE))</f>
        <v/>
      </c>
      <c r="AG184" s="915" t="str">
        <f>IF(AG183="","",VLOOKUP(AG183,'シフト記号表（従来型・ユニット型共通）'!$C$6:$L$47,10,FALSE))</f>
        <v/>
      </c>
      <c r="AH184" s="915" t="str">
        <f>IF(AH183="","",VLOOKUP(AH183,'シフト記号表（従来型・ユニット型共通）'!$C$6:$L$47,10,FALSE))</f>
        <v/>
      </c>
      <c r="AI184" s="915" t="str">
        <f>IF(AI183="","",VLOOKUP(AI183,'シフト記号表（従来型・ユニット型共通）'!$C$6:$L$47,10,FALSE))</f>
        <v/>
      </c>
      <c r="AJ184" s="916" t="str">
        <f>IF(AJ183="","",VLOOKUP(AJ183,'シフト記号表（従来型・ユニット型共通）'!$C$6:$L$47,10,FALSE))</f>
        <v/>
      </c>
      <c r="AK184" s="914" t="str">
        <f>IF(AK183="","",VLOOKUP(AK183,'シフト記号表（従来型・ユニット型共通）'!$C$6:$L$47,10,FALSE))</f>
        <v/>
      </c>
      <c r="AL184" s="915" t="str">
        <f>IF(AL183="","",VLOOKUP(AL183,'シフト記号表（従来型・ユニット型共通）'!$C$6:$L$47,10,FALSE))</f>
        <v/>
      </c>
      <c r="AM184" s="915" t="str">
        <f>IF(AM183="","",VLOOKUP(AM183,'シフト記号表（従来型・ユニット型共通）'!$C$6:$L$47,10,FALSE))</f>
        <v/>
      </c>
      <c r="AN184" s="915" t="str">
        <f>IF(AN183="","",VLOOKUP(AN183,'シフト記号表（従来型・ユニット型共通）'!$C$6:$L$47,10,FALSE))</f>
        <v/>
      </c>
      <c r="AO184" s="915" t="str">
        <f>IF(AO183="","",VLOOKUP(AO183,'シフト記号表（従来型・ユニット型共通）'!$C$6:$L$47,10,FALSE))</f>
        <v/>
      </c>
      <c r="AP184" s="915" t="str">
        <f>IF(AP183="","",VLOOKUP(AP183,'シフト記号表（従来型・ユニット型共通）'!$C$6:$L$47,10,FALSE))</f>
        <v/>
      </c>
      <c r="AQ184" s="916" t="str">
        <f>IF(AQ183="","",VLOOKUP(AQ183,'シフト記号表（従来型・ユニット型共通）'!$C$6:$L$47,10,FALSE))</f>
        <v/>
      </c>
      <c r="AR184" s="914" t="str">
        <f>IF(AR183="","",VLOOKUP(AR183,'シフト記号表（従来型・ユニット型共通）'!$C$6:$L$47,10,FALSE))</f>
        <v/>
      </c>
      <c r="AS184" s="915" t="str">
        <f>IF(AS183="","",VLOOKUP(AS183,'シフト記号表（従来型・ユニット型共通）'!$C$6:$L$47,10,FALSE))</f>
        <v/>
      </c>
      <c r="AT184" s="915" t="str">
        <f>IF(AT183="","",VLOOKUP(AT183,'シフト記号表（従来型・ユニット型共通）'!$C$6:$L$47,10,FALSE))</f>
        <v/>
      </c>
      <c r="AU184" s="915" t="str">
        <f>IF(AU183="","",VLOOKUP(AU183,'シフト記号表（従来型・ユニット型共通）'!$C$6:$L$47,10,FALSE))</f>
        <v/>
      </c>
      <c r="AV184" s="915" t="str">
        <f>IF(AV183="","",VLOOKUP(AV183,'シフト記号表（従来型・ユニット型共通）'!$C$6:$L$47,10,FALSE))</f>
        <v/>
      </c>
      <c r="AW184" s="915" t="str">
        <f>IF(AW183="","",VLOOKUP(AW183,'シフト記号表（従来型・ユニット型共通）'!$C$6:$L$47,10,FALSE))</f>
        <v/>
      </c>
      <c r="AX184" s="916" t="str">
        <f>IF(AX183="","",VLOOKUP(AX183,'シフト記号表（従来型・ユニット型共通）'!$C$6:$L$47,10,FALSE))</f>
        <v/>
      </c>
      <c r="AY184" s="914" t="str">
        <f>IF(AY183="","",VLOOKUP(AY183,'シフト記号表（従来型・ユニット型共通）'!$C$6:$L$47,10,FALSE))</f>
        <v/>
      </c>
      <c r="AZ184" s="915" t="str">
        <f>IF(AZ183="","",VLOOKUP(AZ183,'シフト記号表（従来型・ユニット型共通）'!$C$6:$L$47,10,FALSE))</f>
        <v/>
      </c>
      <c r="BA184" s="915" t="str">
        <f>IF(BA183="","",VLOOKUP(BA183,'シフト記号表（従来型・ユニット型共通）'!$C$6:$L$47,10,FALSE))</f>
        <v/>
      </c>
      <c r="BB184" s="2196">
        <f>IF($BE$3="４週",SUM(W184:AX184),IF($BE$3="暦月",SUM(W184:BA184),""))</f>
        <v>0</v>
      </c>
      <c r="BC184" s="2197"/>
      <c r="BD184" s="2198">
        <f>IF($BE$3="４週",BB184/4,IF($BE$3="暦月",(BB184/($BE$8/7)),""))</f>
        <v>0</v>
      </c>
      <c r="BE184" s="2197"/>
      <c r="BF184" s="2193"/>
      <c r="BG184" s="2194"/>
      <c r="BH184" s="2194"/>
      <c r="BI184" s="2194"/>
      <c r="BJ184" s="2195"/>
    </row>
    <row r="185" spans="2:62" ht="20.25" customHeight="1">
      <c r="B185" s="2111">
        <f>B183+1</f>
        <v>85</v>
      </c>
      <c r="C185" s="2118"/>
      <c r="D185" s="2119"/>
      <c r="E185" s="909"/>
      <c r="F185" s="910"/>
      <c r="G185" s="909"/>
      <c r="H185" s="910"/>
      <c r="I185" s="2122"/>
      <c r="J185" s="2123"/>
      <c r="K185" s="2171"/>
      <c r="L185" s="2172"/>
      <c r="M185" s="2172"/>
      <c r="N185" s="2119"/>
      <c r="O185" s="2141"/>
      <c r="P185" s="2142"/>
      <c r="Q185" s="2142"/>
      <c r="R185" s="2142"/>
      <c r="S185" s="2143"/>
      <c r="T185" s="929" t="s">
        <v>1540</v>
      </c>
      <c r="U185" s="930"/>
      <c r="V185" s="931"/>
      <c r="W185" s="922"/>
      <c r="X185" s="923"/>
      <c r="Y185" s="923"/>
      <c r="Z185" s="923"/>
      <c r="AA185" s="923"/>
      <c r="AB185" s="923"/>
      <c r="AC185" s="924"/>
      <c r="AD185" s="922"/>
      <c r="AE185" s="923"/>
      <c r="AF185" s="923"/>
      <c r="AG185" s="923"/>
      <c r="AH185" s="923"/>
      <c r="AI185" s="923"/>
      <c r="AJ185" s="924"/>
      <c r="AK185" s="922"/>
      <c r="AL185" s="923"/>
      <c r="AM185" s="923"/>
      <c r="AN185" s="923"/>
      <c r="AO185" s="923"/>
      <c r="AP185" s="923"/>
      <c r="AQ185" s="924"/>
      <c r="AR185" s="922"/>
      <c r="AS185" s="923"/>
      <c r="AT185" s="923"/>
      <c r="AU185" s="923"/>
      <c r="AV185" s="923"/>
      <c r="AW185" s="923"/>
      <c r="AX185" s="924"/>
      <c r="AY185" s="922"/>
      <c r="AZ185" s="923"/>
      <c r="BA185" s="925"/>
      <c r="BB185" s="2173"/>
      <c r="BC185" s="2174"/>
      <c r="BD185" s="2175"/>
      <c r="BE185" s="2176"/>
      <c r="BF185" s="2177"/>
      <c r="BG185" s="2178"/>
      <c r="BH185" s="2178"/>
      <c r="BI185" s="2178"/>
      <c r="BJ185" s="2179"/>
    </row>
    <row r="186" spans="2:62" ht="20.25" customHeight="1">
      <c r="B186" s="2112"/>
      <c r="C186" s="2199"/>
      <c r="D186" s="2200"/>
      <c r="E186" s="932"/>
      <c r="F186" s="933">
        <f>C185</f>
        <v>0</v>
      </c>
      <c r="G186" s="932"/>
      <c r="H186" s="933">
        <f>I185</f>
        <v>0</v>
      </c>
      <c r="I186" s="2201"/>
      <c r="J186" s="2202"/>
      <c r="K186" s="2203"/>
      <c r="L186" s="2204"/>
      <c r="M186" s="2204"/>
      <c r="N186" s="2200"/>
      <c r="O186" s="2141"/>
      <c r="P186" s="2142"/>
      <c r="Q186" s="2142"/>
      <c r="R186" s="2142"/>
      <c r="S186" s="2143"/>
      <c r="T186" s="926" t="s">
        <v>1543</v>
      </c>
      <c r="U186" s="927"/>
      <c r="V186" s="928"/>
      <c r="W186" s="914" t="str">
        <f>IF(W185="","",VLOOKUP(W185,'シフト記号表（従来型・ユニット型共通）'!$C$6:$L$47,10,FALSE))</f>
        <v/>
      </c>
      <c r="X186" s="915" t="str">
        <f>IF(X185="","",VLOOKUP(X185,'シフト記号表（従来型・ユニット型共通）'!$C$6:$L$47,10,FALSE))</f>
        <v/>
      </c>
      <c r="Y186" s="915" t="str">
        <f>IF(Y185="","",VLOOKUP(Y185,'シフト記号表（従来型・ユニット型共通）'!$C$6:$L$47,10,FALSE))</f>
        <v/>
      </c>
      <c r="Z186" s="915" t="str">
        <f>IF(Z185="","",VLOOKUP(Z185,'シフト記号表（従来型・ユニット型共通）'!$C$6:$L$47,10,FALSE))</f>
        <v/>
      </c>
      <c r="AA186" s="915" t="str">
        <f>IF(AA185="","",VLOOKUP(AA185,'シフト記号表（従来型・ユニット型共通）'!$C$6:$L$47,10,FALSE))</f>
        <v/>
      </c>
      <c r="AB186" s="915" t="str">
        <f>IF(AB185="","",VLOOKUP(AB185,'シフト記号表（従来型・ユニット型共通）'!$C$6:$L$47,10,FALSE))</f>
        <v/>
      </c>
      <c r="AC186" s="916" t="str">
        <f>IF(AC185="","",VLOOKUP(AC185,'シフト記号表（従来型・ユニット型共通）'!$C$6:$L$47,10,FALSE))</f>
        <v/>
      </c>
      <c r="AD186" s="914" t="str">
        <f>IF(AD185="","",VLOOKUP(AD185,'シフト記号表（従来型・ユニット型共通）'!$C$6:$L$47,10,FALSE))</f>
        <v/>
      </c>
      <c r="AE186" s="915" t="str">
        <f>IF(AE185="","",VLOOKUP(AE185,'シフト記号表（従来型・ユニット型共通）'!$C$6:$L$47,10,FALSE))</f>
        <v/>
      </c>
      <c r="AF186" s="915" t="str">
        <f>IF(AF185="","",VLOOKUP(AF185,'シフト記号表（従来型・ユニット型共通）'!$C$6:$L$47,10,FALSE))</f>
        <v/>
      </c>
      <c r="AG186" s="915" t="str">
        <f>IF(AG185="","",VLOOKUP(AG185,'シフト記号表（従来型・ユニット型共通）'!$C$6:$L$47,10,FALSE))</f>
        <v/>
      </c>
      <c r="AH186" s="915" t="str">
        <f>IF(AH185="","",VLOOKUP(AH185,'シフト記号表（従来型・ユニット型共通）'!$C$6:$L$47,10,FALSE))</f>
        <v/>
      </c>
      <c r="AI186" s="915" t="str">
        <f>IF(AI185="","",VLOOKUP(AI185,'シフト記号表（従来型・ユニット型共通）'!$C$6:$L$47,10,FALSE))</f>
        <v/>
      </c>
      <c r="AJ186" s="916" t="str">
        <f>IF(AJ185="","",VLOOKUP(AJ185,'シフト記号表（従来型・ユニット型共通）'!$C$6:$L$47,10,FALSE))</f>
        <v/>
      </c>
      <c r="AK186" s="914" t="str">
        <f>IF(AK185="","",VLOOKUP(AK185,'シフト記号表（従来型・ユニット型共通）'!$C$6:$L$47,10,FALSE))</f>
        <v/>
      </c>
      <c r="AL186" s="915" t="str">
        <f>IF(AL185="","",VLOOKUP(AL185,'シフト記号表（従来型・ユニット型共通）'!$C$6:$L$47,10,FALSE))</f>
        <v/>
      </c>
      <c r="AM186" s="915" t="str">
        <f>IF(AM185="","",VLOOKUP(AM185,'シフト記号表（従来型・ユニット型共通）'!$C$6:$L$47,10,FALSE))</f>
        <v/>
      </c>
      <c r="AN186" s="915" t="str">
        <f>IF(AN185="","",VLOOKUP(AN185,'シフト記号表（従来型・ユニット型共通）'!$C$6:$L$47,10,FALSE))</f>
        <v/>
      </c>
      <c r="AO186" s="915" t="str">
        <f>IF(AO185="","",VLOOKUP(AO185,'シフト記号表（従来型・ユニット型共通）'!$C$6:$L$47,10,FALSE))</f>
        <v/>
      </c>
      <c r="AP186" s="915" t="str">
        <f>IF(AP185="","",VLOOKUP(AP185,'シフト記号表（従来型・ユニット型共通）'!$C$6:$L$47,10,FALSE))</f>
        <v/>
      </c>
      <c r="AQ186" s="916" t="str">
        <f>IF(AQ185="","",VLOOKUP(AQ185,'シフト記号表（従来型・ユニット型共通）'!$C$6:$L$47,10,FALSE))</f>
        <v/>
      </c>
      <c r="AR186" s="914" t="str">
        <f>IF(AR185="","",VLOOKUP(AR185,'シフト記号表（従来型・ユニット型共通）'!$C$6:$L$47,10,FALSE))</f>
        <v/>
      </c>
      <c r="AS186" s="915" t="str">
        <f>IF(AS185="","",VLOOKUP(AS185,'シフト記号表（従来型・ユニット型共通）'!$C$6:$L$47,10,FALSE))</f>
        <v/>
      </c>
      <c r="AT186" s="915" t="str">
        <f>IF(AT185="","",VLOOKUP(AT185,'シフト記号表（従来型・ユニット型共通）'!$C$6:$L$47,10,FALSE))</f>
        <v/>
      </c>
      <c r="AU186" s="915" t="str">
        <f>IF(AU185="","",VLOOKUP(AU185,'シフト記号表（従来型・ユニット型共通）'!$C$6:$L$47,10,FALSE))</f>
        <v/>
      </c>
      <c r="AV186" s="915" t="str">
        <f>IF(AV185="","",VLOOKUP(AV185,'シフト記号表（従来型・ユニット型共通）'!$C$6:$L$47,10,FALSE))</f>
        <v/>
      </c>
      <c r="AW186" s="915" t="str">
        <f>IF(AW185="","",VLOOKUP(AW185,'シフト記号表（従来型・ユニット型共通）'!$C$6:$L$47,10,FALSE))</f>
        <v/>
      </c>
      <c r="AX186" s="916" t="str">
        <f>IF(AX185="","",VLOOKUP(AX185,'シフト記号表（従来型・ユニット型共通）'!$C$6:$L$47,10,FALSE))</f>
        <v/>
      </c>
      <c r="AY186" s="914" t="str">
        <f>IF(AY185="","",VLOOKUP(AY185,'シフト記号表（従来型・ユニット型共通）'!$C$6:$L$47,10,FALSE))</f>
        <v/>
      </c>
      <c r="AZ186" s="915" t="str">
        <f>IF(AZ185="","",VLOOKUP(AZ185,'シフト記号表（従来型・ユニット型共通）'!$C$6:$L$47,10,FALSE))</f>
        <v/>
      </c>
      <c r="BA186" s="915" t="str">
        <f>IF(BA185="","",VLOOKUP(BA185,'シフト記号表（従来型・ユニット型共通）'!$C$6:$L$47,10,FALSE))</f>
        <v/>
      </c>
      <c r="BB186" s="2196">
        <f>IF($BE$3="４週",SUM(W186:AX186),IF($BE$3="暦月",SUM(W186:BA186),""))</f>
        <v>0</v>
      </c>
      <c r="BC186" s="2197"/>
      <c r="BD186" s="2198">
        <f>IF($BE$3="４週",BB186/4,IF($BE$3="暦月",(BB186/($BE$8/7)),""))</f>
        <v>0</v>
      </c>
      <c r="BE186" s="2197"/>
      <c r="BF186" s="2193"/>
      <c r="BG186" s="2194"/>
      <c r="BH186" s="2194"/>
      <c r="BI186" s="2194"/>
      <c r="BJ186" s="2195"/>
    </row>
    <row r="187" spans="2:62" ht="20.25" customHeight="1">
      <c r="B187" s="2111">
        <f>B185+1</f>
        <v>86</v>
      </c>
      <c r="C187" s="2118"/>
      <c r="D187" s="2119"/>
      <c r="E187" s="909"/>
      <c r="F187" s="910"/>
      <c r="G187" s="909"/>
      <c r="H187" s="910"/>
      <c r="I187" s="2122"/>
      <c r="J187" s="2123"/>
      <c r="K187" s="2171"/>
      <c r="L187" s="2172"/>
      <c r="M187" s="2172"/>
      <c r="N187" s="2119"/>
      <c r="O187" s="2141"/>
      <c r="P187" s="2142"/>
      <c r="Q187" s="2142"/>
      <c r="R187" s="2142"/>
      <c r="S187" s="2143"/>
      <c r="T187" s="929" t="s">
        <v>1540</v>
      </c>
      <c r="U187" s="930"/>
      <c r="V187" s="931"/>
      <c r="W187" s="922"/>
      <c r="X187" s="923"/>
      <c r="Y187" s="923"/>
      <c r="Z187" s="923"/>
      <c r="AA187" s="923"/>
      <c r="AB187" s="923"/>
      <c r="AC187" s="924"/>
      <c r="AD187" s="922"/>
      <c r="AE187" s="923"/>
      <c r="AF187" s="923"/>
      <c r="AG187" s="923"/>
      <c r="AH187" s="923"/>
      <c r="AI187" s="923"/>
      <c r="AJ187" s="924"/>
      <c r="AK187" s="922"/>
      <c r="AL187" s="923"/>
      <c r="AM187" s="923"/>
      <c r="AN187" s="923"/>
      <c r="AO187" s="923"/>
      <c r="AP187" s="923"/>
      <c r="AQ187" s="924"/>
      <c r="AR187" s="922"/>
      <c r="AS187" s="923"/>
      <c r="AT187" s="923"/>
      <c r="AU187" s="923"/>
      <c r="AV187" s="923"/>
      <c r="AW187" s="923"/>
      <c r="AX187" s="924"/>
      <c r="AY187" s="922"/>
      <c r="AZ187" s="923"/>
      <c r="BA187" s="925"/>
      <c r="BB187" s="2173"/>
      <c r="BC187" s="2174"/>
      <c r="BD187" s="2175"/>
      <c r="BE187" s="2176"/>
      <c r="BF187" s="2177"/>
      <c r="BG187" s="2178"/>
      <c r="BH187" s="2178"/>
      <c r="BI187" s="2178"/>
      <c r="BJ187" s="2179"/>
    </row>
    <row r="188" spans="2:62" ht="20.25" customHeight="1">
      <c r="B188" s="2112"/>
      <c r="C188" s="2199"/>
      <c r="D188" s="2200"/>
      <c r="E188" s="932"/>
      <c r="F188" s="933">
        <f>C187</f>
        <v>0</v>
      </c>
      <c r="G188" s="932"/>
      <c r="H188" s="933">
        <f>I187</f>
        <v>0</v>
      </c>
      <c r="I188" s="2201"/>
      <c r="J188" s="2202"/>
      <c r="K188" s="2203"/>
      <c r="L188" s="2204"/>
      <c r="M188" s="2204"/>
      <c r="N188" s="2200"/>
      <c r="O188" s="2141"/>
      <c r="P188" s="2142"/>
      <c r="Q188" s="2142"/>
      <c r="R188" s="2142"/>
      <c r="S188" s="2143"/>
      <c r="T188" s="926" t="s">
        <v>1543</v>
      </c>
      <c r="U188" s="927"/>
      <c r="V188" s="928"/>
      <c r="W188" s="914" t="str">
        <f>IF(W187="","",VLOOKUP(W187,'シフト記号表（従来型・ユニット型共通）'!$C$6:$L$47,10,FALSE))</f>
        <v/>
      </c>
      <c r="X188" s="915" t="str">
        <f>IF(X187="","",VLOOKUP(X187,'シフト記号表（従来型・ユニット型共通）'!$C$6:$L$47,10,FALSE))</f>
        <v/>
      </c>
      <c r="Y188" s="915" t="str">
        <f>IF(Y187="","",VLOOKUP(Y187,'シフト記号表（従来型・ユニット型共通）'!$C$6:$L$47,10,FALSE))</f>
        <v/>
      </c>
      <c r="Z188" s="915" t="str">
        <f>IF(Z187="","",VLOOKUP(Z187,'シフト記号表（従来型・ユニット型共通）'!$C$6:$L$47,10,FALSE))</f>
        <v/>
      </c>
      <c r="AA188" s="915" t="str">
        <f>IF(AA187="","",VLOOKUP(AA187,'シフト記号表（従来型・ユニット型共通）'!$C$6:$L$47,10,FALSE))</f>
        <v/>
      </c>
      <c r="AB188" s="915" t="str">
        <f>IF(AB187="","",VLOOKUP(AB187,'シフト記号表（従来型・ユニット型共通）'!$C$6:$L$47,10,FALSE))</f>
        <v/>
      </c>
      <c r="AC188" s="916" t="str">
        <f>IF(AC187="","",VLOOKUP(AC187,'シフト記号表（従来型・ユニット型共通）'!$C$6:$L$47,10,FALSE))</f>
        <v/>
      </c>
      <c r="AD188" s="914" t="str">
        <f>IF(AD187="","",VLOOKUP(AD187,'シフト記号表（従来型・ユニット型共通）'!$C$6:$L$47,10,FALSE))</f>
        <v/>
      </c>
      <c r="AE188" s="915" t="str">
        <f>IF(AE187="","",VLOOKUP(AE187,'シフト記号表（従来型・ユニット型共通）'!$C$6:$L$47,10,FALSE))</f>
        <v/>
      </c>
      <c r="AF188" s="915" t="str">
        <f>IF(AF187="","",VLOOKUP(AF187,'シフト記号表（従来型・ユニット型共通）'!$C$6:$L$47,10,FALSE))</f>
        <v/>
      </c>
      <c r="AG188" s="915" t="str">
        <f>IF(AG187="","",VLOOKUP(AG187,'シフト記号表（従来型・ユニット型共通）'!$C$6:$L$47,10,FALSE))</f>
        <v/>
      </c>
      <c r="AH188" s="915" t="str">
        <f>IF(AH187="","",VLOOKUP(AH187,'シフト記号表（従来型・ユニット型共通）'!$C$6:$L$47,10,FALSE))</f>
        <v/>
      </c>
      <c r="AI188" s="915" t="str">
        <f>IF(AI187="","",VLOOKUP(AI187,'シフト記号表（従来型・ユニット型共通）'!$C$6:$L$47,10,FALSE))</f>
        <v/>
      </c>
      <c r="AJ188" s="916" t="str">
        <f>IF(AJ187="","",VLOOKUP(AJ187,'シフト記号表（従来型・ユニット型共通）'!$C$6:$L$47,10,FALSE))</f>
        <v/>
      </c>
      <c r="AK188" s="914" t="str">
        <f>IF(AK187="","",VLOOKUP(AK187,'シフト記号表（従来型・ユニット型共通）'!$C$6:$L$47,10,FALSE))</f>
        <v/>
      </c>
      <c r="AL188" s="915" t="str">
        <f>IF(AL187="","",VLOOKUP(AL187,'シフト記号表（従来型・ユニット型共通）'!$C$6:$L$47,10,FALSE))</f>
        <v/>
      </c>
      <c r="AM188" s="915" t="str">
        <f>IF(AM187="","",VLOOKUP(AM187,'シフト記号表（従来型・ユニット型共通）'!$C$6:$L$47,10,FALSE))</f>
        <v/>
      </c>
      <c r="AN188" s="915" t="str">
        <f>IF(AN187="","",VLOOKUP(AN187,'シフト記号表（従来型・ユニット型共通）'!$C$6:$L$47,10,FALSE))</f>
        <v/>
      </c>
      <c r="AO188" s="915" t="str">
        <f>IF(AO187="","",VLOOKUP(AO187,'シフト記号表（従来型・ユニット型共通）'!$C$6:$L$47,10,FALSE))</f>
        <v/>
      </c>
      <c r="AP188" s="915" t="str">
        <f>IF(AP187="","",VLOOKUP(AP187,'シフト記号表（従来型・ユニット型共通）'!$C$6:$L$47,10,FALSE))</f>
        <v/>
      </c>
      <c r="AQ188" s="916" t="str">
        <f>IF(AQ187="","",VLOOKUP(AQ187,'シフト記号表（従来型・ユニット型共通）'!$C$6:$L$47,10,FALSE))</f>
        <v/>
      </c>
      <c r="AR188" s="914" t="str">
        <f>IF(AR187="","",VLOOKUP(AR187,'シフト記号表（従来型・ユニット型共通）'!$C$6:$L$47,10,FALSE))</f>
        <v/>
      </c>
      <c r="AS188" s="915" t="str">
        <f>IF(AS187="","",VLOOKUP(AS187,'シフト記号表（従来型・ユニット型共通）'!$C$6:$L$47,10,FALSE))</f>
        <v/>
      </c>
      <c r="AT188" s="915" t="str">
        <f>IF(AT187="","",VLOOKUP(AT187,'シフト記号表（従来型・ユニット型共通）'!$C$6:$L$47,10,FALSE))</f>
        <v/>
      </c>
      <c r="AU188" s="915" t="str">
        <f>IF(AU187="","",VLOOKUP(AU187,'シフト記号表（従来型・ユニット型共通）'!$C$6:$L$47,10,FALSE))</f>
        <v/>
      </c>
      <c r="AV188" s="915" t="str">
        <f>IF(AV187="","",VLOOKUP(AV187,'シフト記号表（従来型・ユニット型共通）'!$C$6:$L$47,10,FALSE))</f>
        <v/>
      </c>
      <c r="AW188" s="915" t="str">
        <f>IF(AW187="","",VLOOKUP(AW187,'シフト記号表（従来型・ユニット型共通）'!$C$6:$L$47,10,FALSE))</f>
        <v/>
      </c>
      <c r="AX188" s="916" t="str">
        <f>IF(AX187="","",VLOOKUP(AX187,'シフト記号表（従来型・ユニット型共通）'!$C$6:$L$47,10,FALSE))</f>
        <v/>
      </c>
      <c r="AY188" s="914" t="str">
        <f>IF(AY187="","",VLOOKUP(AY187,'シフト記号表（従来型・ユニット型共通）'!$C$6:$L$47,10,FALSE))</f>
        <v/>
      </c>
      <c r="AZ188" s="915" t="str">
        <f>IF(AZ187="","",VLOOKUP(AZ187,'シフト記号表（従来型・ユニット型共通）'!$C$6:$L$47,10,FALSE))</f>
        <v/>
      </c>
      <c r="BA188" s="915" t="str">
        <f>IF(BA187="","",VLOOKUP(BA187,'シフト記号表（従来型・ユニット型共通）'!$C$6:$L$47,10,FALSE))</f>
        <v/>
      </c>
      <c r="BB188" s="2196">
        <f>IF($BE$3="４週",SUM(W188:AX188),IF($BE$3="暦月",SUM(W188:BA188),""))</f>
        <v>0</v>
      </c>
      <c r="BC188" s="2197"/>
      <c r="BD188" s="2198">
        <f>IF($BE$3="４週",BB188/4,IF($BE$3="暦月",(BB188/($BE$8/7)),""))</f>
        <v>0</v>
      </c>
      <c r="BE188" s="2197"/>
      <c r="BF188" s="2193"/>
      <c r="BG188" s="2194"/>
      <c r="BH188" s="2194"/>
      <c r="BI188" s="2194"/>
      <c r="BJ188" s="2195"/>
    </row>
    <row r="189" spans="2:62" ht="20.25" customHeight="1">
      <c r="B189" s="2111">
        <f>B187+1</f>
        <v>87</v>
      </c>
      <c r="C189" s="2118"/>
      <c r="D189" s="2119"/>
      <c r="E189" s="909"/>
      <c r="F189" s="910"/>
      <c r="G189" s="909"/>
      <c r="H189" s="910"/>
      <c r="I189" s="2122"/>
      <c r="J189" s="2123"/>
      <c r="K189" s="2171"/>
      <c r="L189" s="2172"/>
      <c r="M189" s="2172"/>
      <c r="N189" s="2119"/>
      <c r="O189" s="2141"/>
      <c r="P189" s="2142"/>
      <c r="Q189" s="2142"/>
      <c r="R189" s="2142"/>
      <c r="S189" s="2143"/>
      <c r="T189" s="929" t="s">
        <v>1540</v>
      </c>
      <c r="U189" s="930"/>
      <c r="V189" s="931"/>
      <c r="W189" s="922"/>
      <c r="X189" s="923"/>
      <c r="Y189" s="923"/>
      <c r="Z189" s="923"/>
      <c r="AA189" s="923"/>
      <c r="AB189" s="923"/>
      <c r="AC189" s="924"/>
      <c r="AD189" s="922"/>
      <c r="AE189" s="923"/>
      <c r="AF189" s="923"/>
      <c r="AG189" s="923"/>
      <c r="AH189" s="923"/>
      <c r="AI189" s="923"/>
      <c r="AJ189" s="924"/>
      <c r="AK189" s="922"/>
      <c r="AL189" s="923"/>
      <c r="AM189" s="923"/>
      <c r="AN189" s="923"/>
      <c r="AO189" s="923"/>
      <c r="AP189" s="923"/>
      <c r="AQ189" s="924"/>
      <c r="AR189" s="922"/>
      <c r="AS189" s="923"/>
      <c r="AT189" s="923"/>
      <c r="AU189" s="923"/>
      <c r="AV189" s="923"/>
      <c r="AW189" s="923"/>
      <c r="AX189" s="924"/>
      <c r="AY189" s="922"/>
      <c r="AZ189" s="923"/>
      <c r="BA189" s="925"/>
      <c r="BB189" s="2173"/>
      <c r="BC189" s="2174"/>
      <c r="BD189" s="2175"/>
      <c r="BE189" s="2176"/>
      <c r="BF189" s="2177"/>
      <c r="BG189" s="2178"/>
      <c r="BH189" s="2178"/>
      <c r="BI189" s="2178"/>
      <c r="BJ189" s="2179"/>
    </row>
    <row r="190" spans="2:62" ht="20.25" customHeight="1">
      <c r="B190" s="2112"/>
      <c r="C190" s="2199"/>
      <c r="D190" s="2200"/>
      <c r="E190" s="932"/>
      <c r="F190" s="933">
        <f>C189</f>
        <v>0</v>
      </c>
      <c r="G190" s="932"/>
      <c r="H190" s="933">
        <f>I189</f>
        <v>0</v>
      </c>
      <c r="I190" s="2201"/>
      <c r="J190" s="2202"/>
      <c r="K190" s="2203"/>
      <c r="L190" s="2204"/>
      <c r="M190" s="2204"/>
      <c r="N190" s="2200"/>
      <c r="O190" s="2141"/>
      <c r="P190" s="2142"/>
      <c r="Q190" s="2142"/>
      <c r="R190" s="2142"/>
      <c r="S190" s="2143"/>
      <c r="T190" s="926" t="s">
        <v>1543</v>
      </c>
      <c r="U190" s="927"/>
      <c r="V190" s="928"/>
      <c r="W190" s="914" t="str">
        <f>IF(W189="","",VLOOKUP(W189,'シフト記号表（従来型・ユニット型共通）'!$C$6:$L$47,10,FALSE))</f>
        <v/>
      </c>
      <c r="X190" s="915" t="str">
        <f>IF(X189="","",VLOOKUP(X189,'シフト記号表（従来型・ユニット型共通）'!$C$6:$L$47,10,FALSE))</f>
        <v/>
      </c>
      <c r="Y190" s="915" t="str">
        <f>IF(Y189="","",VLOOKUP(Y189,'シフト記号表（従来型・ユニット型共通）'!$C$6:$L$47,10,FALSE))</f>
        <v/>
      </c>
      <c r="Z190" s="915" t="str">
        <f>IF(Z189="","",VLOOKUP(Z189,'シフト記号表（従来型・ユニット型共通）'!$C$6:$L$47,10,FALSE))</f>
        <v/>
      </c>
      <c r="AA190" s="915" t="str">
        <f>IF(AA189="","",VLOOKUP(AA189,'シフト記号表（従来型・ユニット型共通）'!$C$6:$L$47,10,FALSE))</f>
        <v/>
      </c>
      <c r="AB190" s="915" t="str">
        <f>IF(AB189="","",VLOOKUP(AB189,'シフト記号表（従来型・ユニット型共通）'!$C$6:$L$47,10,FALSE))</f>
        <v/>
      </c>
      <c r="AC190" s="916" t="str">
        <f>IF(AC189="","",VLOOKUP(AC189,'シフト記号表（従来型・ユニット型共通）'!$C$6:$L$47,10,FALSE))</f>
        <v/>
      </c>
      <c r="AD190" s="914" t="str">
        <f>IF(AD189="","",VLOOKUP(AD189,'シフト記号表（従来型・ユニット型共通）'!$C$6:$L$47,10,FALSE))</f>
        <v/>
      </c>
      <c r="AE190" s="915" t="str">
        <f>IF(AE189="","",VLOOKUP(AE189,'シフト記号表（従来型・ユニット型共通）'!$C$6:$L$47,10,FALSE))</f>
        <v/>
      </c>
      <c r="AF190" s="915" t="str">
        <f>IF(AF189="","",VLOOKUP(AF189,'シフト記号表（従来型・ユニット型共通）'!$C$6:$L$47,10,FALSE))</f>
        <v/>
      </c>
      <c r="AG190" s="915" t="str">
        <f>IF(AG189="","",VLOOKUP(AG189,'シフト記号表（従来型・ユニット型共通）'!$C$6:$L$47,10,FALSE))</f>
        <v/>
      </c>
      <c r="AH190" s="915" t="str">
        <f>IF(AH189="","",VLOOKUP(AH189,'シフト記号表（従来型・ユニット型共通）'!$C$6:$L$47,10,FALSE))</f>
        <v/>
      </c>
      <c r="AI190" s="915" t="str">
        <f>IF(AI189="","",VLOOKUP(AI189,'シフト記号表（従来型・ユニット型共通）'!$C$6:$L$47,10,FALSE))</f>
        <v/>
      </c>
      <c r="AJ190" s="916" t="str">
        <f>IF(AJ189="","",VLOOKUP(AJ189,'シフト記号表（従来型・ユニット型共通）'!$C$6:$L$47,10,FALSE))</f>
        <v/>
      </c>
      <c r="AK190" s="914" t="str">
        <f>IF(AK189="","",VLOOKUP(AK189,'シフト記号表（従来型・ユニット型共通）'!$C$6:$L$47,10,FALSE))</f>
        <v/>
      </c>
      <c r="AL190" s="915" t="str">
        <f>IF(AL189="","",VLOOKUP(AL189,'シフト記号表（従来型・ユニット型共通）'!$C$6:$L$47,10,FALSE))</f>
        <v/>
      </c>
      <c r="AM190" s="915" t="str">
        <f>IF(AM189="","",VLOOKUP(AM189,'シフト記号表（従来型・ユニット型共通）'!$C$6:$L$47,10,FALSE))</f>
        <v/>
      </c>
      <c r="AN190" s="915" t="str">
        <f>IF(AN189="","",VLOOKUP(AN189,'シフト記号表（従来型・ユニット型共通）'!$C$6:$L$47,10,FALSE))</f>
        <v/>
      </c>
      <c r="AO190" s="915" t="str">
        <f>IF(AO189="","",VLOOKUP(AO189,'シフト記号表（従来型・ユニット型共通）'!$C$6:$L$47,10,FALSE))</f>
        <v/>
      </c>
      <c r="AP190" s="915" t="str">
        <f>IF(AP189="","",VLOOKUP(AP189,'シフト記号表（従来型・ユニット型共通）'!$C$6:$L$47,10,FALSE))</f>
        <v/>
      </c>
      <c r="AQ190" s="916" t="str">
        <f>IF(AQ189="","",VLOOKUP(AQ189,'シフト記号表（従来型・ユニット型共通）'!$C$6:$L$47,10,FALSE))</f>
        <v/>
      </c>
      <c r="AR190" s="914" t="str">
        <f>IF(AR189="","",VLOOKUP(AR189,'シフト記号表（従来型・ユニット型共通）'!$C$6:$L$47,10,FALSE))</f>
        <v/>
      </c>
      <c r="AS190" s="915" t="str">
        <f>IF(AS189="","",VLOOKUP(AS189,'シフト記号表（従来型・ユニット型共通）'!$C$6:$L$47,10,FALSE))</f>
        <v/>
      </c>
      <c r="AT190" s="915" t="str">
        <f>IF(AT189="","",VLOOKUP(AT189,'シフト記号表（従来型・ユニット型共通）'!$C$6:$L$47,10,FALSE))</f>
        <v/>
      </c>
      <c r="AU190" s="915" t="str">
        <f>IF(AU189="","",VLOOKUP(AU189,'シフト記号表（従来型・ユニット型共通）'!$C$6:$L$47,10,FALSE))</f>
        <v/>
      </c>
      <c r="AV190" s="915" t="str">
        <f>IF(AV189="","",VLOOKUP(AV189,'シフト記号表（従来型・ユニット型共通）'!$C$6:$L$47,10,FALSE))</f>
        <v/>
      </c>
      <c r="AW190" s="915" t="str">
        <f>IF(AW189="","",VLOOKUP(AW189,'シフト記号表（従来型・ユニット型共通）'!$C$6:$L$47,10,FALSE))</f>
        <v/>
      </c>
      <c r="AX190" s="916" t="str">
        <f>IF(AX189="","",VLOOKUP(AX189,'シフト記号表（従来型・ユニット型共通）'!$C$6:$L$47,10,FALSE))</f>
        <v/>
      </c>
      <c r="AY190" s="914" t="str">
        <f>IF(AY189="","",VLOOKUP(AY189,'シフト記号表（従来型・ユニット型共通）'!$C$6:$L$47,10,FALSE))</f>
        <v/>
      </c>
      <c r="AZ190" s="915" t="str">
        <f>IF(AZ189="","",VLOOKUP(AZ189,'シフト記号表（従来型・ユニット型共通）'!$C$6:$L$47,10,FALSE))</f>
        <v/>
      </c>
      <c r="BA190" s="915" t="str">
        <f>IF(BA189="","",VLOOKUP(BA189,'シフト記号表（従来型・ユニット型共通）'!$C$6:$L$47,10,FALSE))</f>
        <v/>
      </c>
      <c r="BB190" s="2196">
        <f>IF($BE$3="４週",SUM(W190:AX190),IF($BE$3="暦月",SUM(W190:BA190),""))</f>
        <v>0</v>
      </c>
      <c r="BC190" s="2197"/>
      <c r="BD190" s="2198">
        <f>IF($BE$3="４週",BB190/4,IF($BE$3="暦月",(BB190/($BE$8/7)),""))</f>
        <v>0</v>
      </c>
      <c r="BE190" s="2197"/>
      <c r="BF190" s="2193"/>
      <c r="BG190" s="2194"/>
      <c r="BH190" s="2194"/>
      <c r="BI190" s="2194"/>
      <c r="BJ190" s="2195"/>
    </row>
    <row r="191" spans="2:62" ht="20.25" customHeight="1">
      <c r="B191" s="2111">
        <f>B189+1</f>
        <v>88</v>
      </c>
      <c r="C191" s="2118"/>
      <c r="D191" s="2119"/>
      <c r="E191" s="909"/>
      <c r="F191" s="910"/>
      <c r="G191" s="909"/>
      <c r="H191" s="910"/>
      <c r="I191" s="2122"/>
      <c r="J191" s="2123"/>
      <c r="K191" s="2171"/>
      <c r="L191" s="2172"/>
      <c r="M191" s="2172"/>
      <c r="N191" s="2119"/>
      <c r="O191" s="2141"/>
      <c r="P191" s="2142"/>
      <c r="Q191" s="2142"/>
      <c r="R191" s="2142"/>
      <c r="S191" s="2143"/>
      <c r="T191" s="929" t="s">
        <v>1540</v>
      </c>
      <c r="U191" s="930"/>
      <c r="V191" s="931"/>
      <c r="W191" s="922"/>
      <c r="X191" s="923"/>
      <c r="Y191" s="923"/>
      <c r="Z191" s="923"/>
      <c r="AA191" s="923"/>
      <c r="AB191" s="923"/>
      <c r="AC191" s="924"/>
      <c r="AD191" s="922"/>
      <c r="AE191" s="923"/>
      <c r="AF191" s="923"/>
      <c r="AG191" s="923"/>
      <c r="AH191" s="923"/>
      <c r="AI191" s="923"/>
      <c r="AJ191" s="924"/>
      <c r="AK191" s="922"/>
      <c r="AL191" s="923"/>
      <c r="AM191" s="923"/>
      <c r="AN191" s="923"/>
      <c r="AO191" s="923"/>
      <c r="AP191" s="923"/>
      <c r="AQ191" s="924"/>
      <c r="AR191" s="922"/>
      <c r="AS191" s="923"/>
      <c r="AT191" s="923"/>
      <c r="AU191" s="923"/>
      <c r="AV191" s="923"/>
      <c r="AW191" s="923"/>
      <c r="AX191" s="924"/>
      <c r="AY191" s="922"/>
      <c r="AZ191" s="923"/>
      <c r="BA191" s="925"/>
      <c r="BB191" s="2173"/>
      <c r="BC191" s="2174"/>
      <c r="BD191" s="2175"/>
      <c r="BE191" s="2176"/>
      <c r="BF191" s="2177"/>
      <c r="BG191" s="2178"/>
      <c r="BH191" s="2178"/>
      <c r="BI191" s="2178"/>
      <c r="BJ191" s="2179"/>
    </row>
    <row r="192" spans="2:62" ht="20.25" customHeight="1">
      <c r="B192" s="2112"/>
      <c r="C192" s="2199"/>
      <c r="D192" s="2200"/>
      <c r="E192" s="932"/>
      <c r="F192" s="933">
        <f>C191</f>
        <v>0</v>
      </c>
      <c r="G192" s="932"/>
      <c r="H192" s="933">
        <f>I191</f>
        <v>0</v>
      </c>
      <c r="I192" s="2201"/>
      <c r="J192" s="2202"/>
      <c r="K192" s="2203"/>
      <c r="L192" s="2204"/>
      <c r="M192" s="2204"/>
      <c r="N192" s="2200"/>
      <c r="O192" s="2141"/>
      <c r="P192" s="2142"/>
      <c r="Q192" s="2142"/>
      <c r="R192" s="2142"/>
      <c r="S192" s="2143"/>
      <c r="T192" s="926" t="s">
        <v>1543</v>
      </c>
      <c r="U192" s="927"/>
      <c r="V192" s="928"/>
      <c r="W192" s="914" t="str">
        <f>IF(W191="","",VLOOKUP(W191,'シフト記号表（従来型・ユニット型共通）'!$C$6:$L$47,10,FALSE))</f>
        <v/>
      </c>
      <c r="X192" s="915" t="str">
        <f>IF(X191="","",VLOOKUP(X191,'シフト記号表（従来型・ユニット型共通）'!$C$6:$L$47,10,FALSE))</f>
        <v/>
      </c>
      <c r="Y192" s="915" t="str">
        <f>IF(Y191="","",VLOOKUP(Y191,'シフト記号表（従来型・ユニット型共通）'!$C$6:$L$47,10,FALSE))</f>
        <v/>
      </c>
      <c r="Z192" s="915" t="str">
        <f>IF(Z191="","",VLOOKUP(Z191,'シフト記号表（従来型・ユニット型共通）'!$C$6:$L$47,10,FALSE))</f>
        <v/>
      </c>
      <c r="AA192" s="915" t="str">
        <f>IF(AA191="","",VLOOKUP(AA191,'シフト記号表（従来型・ユニット型共通）'!$C$6:$L$47,10,FALSE))</f>
        <v/>
      </c>
      <c r="AB192" s="915" t="str">
        <f>IF(AB191="","",VLOOKUP(AB191,'シフト記号表（従来型・ユニット型共通）'!$C$6:$L$47,10,FALSE))</f>
        <v/>
      </c>
      <c r="AC192" s="916" t="str">
        <f>IF(AC191="","",VLOOKUP(AC191,'シフト記号表（従来型・ユニット型共通）'!$C$6:$L$47,10,FALSE))</f>
        <v/>
      </c>
      <c r="AD192" s="914" t="str">
        <f>IF(AD191="","",VLOOKUP(AD191,'シフト記号表（従来型・ユニット型共通）'!$C$6:$L$47,10,FALSE))</f>
        <v/>
      </c>
      <c r="AE192" s="915" t="str">
        <f>IF(AE191="","",VLOOKUP(AE191,'シフト記号表（従来型・ユニット型共通）'!$C$6:$L$47,10,FALSE))</f>
        <v/>
      </c>
      <c r="AF192" s="915" t="str">
        <f>IF(AF191="","",VLOOKUP(AF191,'シフト記号表（従来型・ユニット型共通）'!$C$6:$L$47,10,FALSE))</f>
        <v/>
      </c>
      <c r="AG192" s="915" t="str">
        <f>IF(AG191="","",VLOOKUP(AG191,'シフト記号表（従来型・ユニット型共通）'!$C$6:$L$47,10,FALSE))</f>
        <v/>
      </c>
      <c r="AH192" s="915" t="str">
        <f>IF(AH191="","",VLOOKUP(AH191,'シフト記号表（従来型・ユニット型共通）'!$C$6:$L$47,10,FALSE))</f>
        <v/>
      </c>
      <c r="AI192" s="915" t="str">
        <f>IF(AI191="","",VLOOKUP(AI191,'シフト記号表（従来型・ユニット型共通）'!$C$6:$L$47,10,FALSE))</f>
        <v/>
      </c>
      <c r="AJ192" s="916" t="str">
        <f>IF(AJ191="","",VLOOKUP(AJ191,'シフト記号表（従来型・ユニット型共通）'!$C$6:$L$47,10,FALSE))</f>
        <v/>
      </c>
      <c r="AK192" s="914" t="str">
        <f>IF(AK191="","",VLOOKUP(AK191,'シフト記号表（従来型・ユニット型共通）'!$C$6:$L$47,10,FALSE))</f>
        <v/>
      </c>
      <c r="AL192" s="915" t="str">
        <f>IF(AL191="","",VLOOKUP(AL191,'シフト記号表（従来型・ユニット型共通）'!$C$6:$L$47,10,FALSE))</f>
        <v/>
      </c>
      <c r="AM192" s="915" t="str">
        <f>IF(AM191="","",VLOOKUP(AM191,'シフト記号表（従来型・ユニット型共通）'!$C$6:$L$47,10,FALSE))</f>
        <v/>
      </c>
      <c r="AN192" s="915" t="str">
        <f>IF(AN191="","",VLOOKUP(AN191,'シフト記号表（従来型・ユニット型共通）'!$C$6:$L$47,10,FALSE))</f>
        <v/>
      </c>
      <c r="AO192" s="915" t="str">
        <f>IF(AO191="","",VLOOKUP(AO191,'シフト記号表（従来型・ユニット型共通）'!$C$6:$L$47,10,FALSE))</f>
        <v/>
      </c>
      <c r="AP192" s="915" t="str">
        <f>IF(AP191="","",VLOOKUP(AP191,'シフト記号表（従来型・ユニット型共通）'!$C$6:$L$47,10,FALSE))</f>
        <v/>
      </c>
      <c r="AQ192" s="916" t="str">
        <f>IF(AQ191="","",VLOOKUP(AQ191,'シフト記号表（従来型・ユニット型共通）'!$C$6:$L$47,10,FALSE))</f>
        <v/>
      </c>
      <c r="AR192" s="914" t="str">
        <f>IF(AR191="","",VLOOKUP(AR191,'シフト記号表（従来型・ユニット型共通）'!$C$6:$L$47,10,FALSE))</f>
        <v/>
      </c>
      <c r="AS192" s="915" t="str">
        <f>IF(AS191="","",VLOOKUP(AS191,'シフト記号表（従来型・ユニット型共通）'!$C$6:$L$47,10,FALSE))</f>
        <v/>
      </c>
      <c r="AT192" s="915" t="str">
        <f>IF(AT191="","",VLOOKUP(AT191,'シフト記号表（従来型・ユニット型共通）'!$C$6:$L$47,10,FALSE))</f>
        <v/>
      </c>
      <c r="AU192" s="915" t="str">
        <f>IF(AU191="","",VLOOKUP(AU191,'シフト記号表（従来型・ユニット型共通）'!$C$6:$L$47,10,FALSE))</f>
        <v/>
      </c>
      <c r="AV192" s="915" t="str">
        <f>IF(AV191="","",VLOOKUP(AV191,'シフト記号表（従来型・ユニット型共通）'!$C$6:$L$47,10,FALSE))</f>
        <v/>
      </c>
      <c r="AW192" s="915" t="str">
        <f>IF(AW191="","",VLOOKUP(AW191,'シフト記号表（従来型・ユニット型共通）'!$C$6:$L$47,10,FALSE))</f>
        <v/>
      </c>
      <c r="AX192" s="916" t="str">
        <f>IF(AX191="","",VLOOKUP(AX191,'シフト記号表（従来型・ユニット型共通）'!$C$6:$L$47,10,FALSE))</f>
        <v/>
      </c>
      <c r="AY192" s="914" t="str">
        <f>IF(AY191="","",VLOOKUP(AY191,'シフト記号表（従来型・ユニット型共通）'!$C$6:$L$47,10,FALSE))</f>
        <v/>
      </c>
      <c r="AZ192" s="915" t="str">
        <f>IF(AZ191="","",VLOOKUP(AZ191,'シフト記号表（従来型・ユニット型共通）'!$C$6:$L$47,10,FALSE))</f>
        <v/>
      </c>
      <c r="BA192" s="915" t="str">
        <f>IF(BA191="","",VLOOKUP(BA191,'シフト記号表（従来型・ユニット型共通）'!$C$6:$L$47,10,FALSE))</f>
        <v/>
      </c>
      <c r="BB192" s="2196">
        <f>IF($BE$3="４週",SUM(W192:AX192),IF($BE$3="暦月",SUM(W192:BA192),""))</f>
        <v>0</v>
      </c>
      <c r="BC192" s="2197"/>
      <c r="BD192" s="2198">
        <f>IF($BE$3="４週",BB192/4,IF($BE$3="暦月",(BB192/($BE$8/7)),""))</f>
        <v>0</v>
      </c>
      <c r="BE192" s="2197"/>
      <c r="BF192" s="2193"/>
      <c r="BG192" s="2194"/>
      <c r="BH192" s="2194"/>
      <c r="BI192" s="2194"/>
      <c r="BJ192" s="2195"/>
    </row>
    <row r="193" spans="2:62" ht="20.25" customHeight="1">
      <c r="B193" s="2111">
        <f>B191+1</f>
        <v>89</v>
      </c>
      <c r="C193" s="2118"/>
      <c r="D193" s="2119"/>
      <c r="E193" s="909"/>
      <c r="F193" s="910"/>
      <c r="G193" s="909"/>
      <c r="H193" s="910"/>
      <c r="I193" s="2122"/>
      <c r="J193" s="2123"/>
      <c r="K193" s="2171"/>
      <c r="L193" s="2172"/>
      <c r="M193" s="2172"/>
      <c r="N193" s="2119"/>
      <c r="O193" s="2141"/>
      <c r="P193" s="2142"/>
      <c r="Q193" s="2142"/>
      <c r="R193" s="2142"/>
      <c r="S193" s="2143"/>
      <c r="T193" s="929" t="s">
        <v>1540</v>
      </c>
      <c r="U193" s="930"/>
      <c r="V193" s="931"/>
      <c r="W193" s="922"/>
      <c r="X193" s="923"/>
      <c r="Y193" s="923"/>
      <c r="Z193" s="923"/>
      <c r="AA193" s="923"/>
      <c r="AB193" s="923"/>
      <c r="AC193" s="924"/>
      <c r="AD193" s="922"/>
      <c r="AE193" s="923"/>
      <c r="AF193" s="923"/>
      <c r="AG193" s="923"/>
      <c r="AH193" s="923"/>
      <c r="AI193" s="923"/>
      <c r="AJ193" s="924"/>
      <c r="AK193" s="922"/>
      <c r="AL193" s="923"/>
      <c r="AM193" s="923"/>
      <c r="AN193" s="923"/>
      <c r="AO193" s="923"/>
      <c r="AP193" s="923"/>
      <c r="AQ193" s="924"/>
      <c r="AR193" s="922"/>
      <c r="AS193" s="923"/>
      <c r="AT193" s="923"/>
      <c r="AU193" s="923"/>
      <c r="AV193" s="923"/>
      <c r="AW193" s="923"/>
      <c r="AX193" s="924"/>
      <c r="AY193" s="922"/>
      <c r="AZ193" s="923"/>
      <c r="BA193" s="925"/>
      <c r="BB193" s="2173"/>
      <c r="BC193" s="2174"/>
      <c r="BD193" s="2175"/>
      <c r="BE193" s="2176"/>
      <c r="BF193" s="2177"/>
      <c r="BG193" s="2178"/>
      <c r="BH193" s="2178"/>
      <c r="BI193" s="2178"/>
      <c r="BJ193" s="2179"/>
    </row>
    <row r="194" spans="2:62" ht="20.25" customHeight="1">
      <c r="B194" s="2112"/>
      <c r="C194" s="2199"/>
      <c r="D194" s="2200"/>
      <c r="E194" s="932"/>
      <c r="F194" s="933">
        <f>C193</f>
        <v>0</v>
      </c>
      <c r="G194" s="932"/>
      <c r="H194" s="933">
        <f>I193</f>
        <v>0</v>
      </c>
      <c r="I194" s="2201"/>
      <c r="J194" s="2202"/>
      <c r="K194" s="2203"/>
      <c r="L194" s="2204"/>
      <c r="M194" s="2204"/>
      <c r="N194" s="2200"/>
      <c r="O194" s="2141"/>
      <c r="P194" s="2142"/>
      <c r="Q194" s="2142"/>
      <c r="R194" s="2142"/>
      <c r="S194" s="2143"/>
      <c r="T194" s="926" t="s">
        <v>1543</v>
      </c>
      <c r="U194" s="927"/>
      <c r="V194" s="928"/>
      <c r="W194" s="914" t="str">
        <f>IF(W193="","",VLOOKUP(W193,'シフト記号表（従来型・ユニット型共通）'!$C$6:$L$47,10,FALSE))</f>
        <v/>
      </c>
      <c r="X194" s="915" t="str">
        <f>IF(X193="","",VLOOKUP(X193,'シフト記号表（従来型・ユニット型共通）'!$C$6:$L$47,10,FALSE))</f>
        <v/>
      </c>
      <c r="Y194" s="915" t="str">
        <f>IF(Y193="","",VLOOKUP(Y193,'シフト記号表（従来型・ユニット型共通）'!$C$6:$L$47,10,FALSE))</f>
        <v/>
      </c>
      <c r="Z194" s="915" t="str">
        <f>IF(Z193="","",VLOOKUP(Z193,'シフト記号表（従来型・ユニット型共通）'!$C$6:$L$47,10,FALSE))</f>
        <v/>
      </c>
      <c r="AA194" s="915" t="str">
        <f>IF(AA193="","",VLOOKUP(AA193,'シフト記号表（従来型・ユニット型共通）'!$C$6:$L$47,10,FALSE))</f>
        <v/>
      </c>
      <c r="AB194" s="915" t="str">
        <f>IF(AB193="","",VLOOKUP(AB193,'シフト記号表（従来型・ユニット型共通）'!$C$6:$L$47,10,FALSE))</f>
        <v/>
      </c>
      <c r="AC194" s="916" t="str">
        <f>IF(AC193="","",VLOOKUP(AC193,'シフト記号表（従来型・ユニット型共通）'!$C$6:$L$47,10,FALSE))</f>
        <v/>
      </c>
      <c r="AD194" s="914" t="str">
        <f>IF(AD193="","",VLOOKUP(AD193,'シフト記号表（従来型・ユニット型共通）'!$C$6:$L$47,10,FALSE))</f>
        <v/>
      </c>
      <c r="AE194" s="915" t="str">
        <f>IF(AE193="","",VLOOKUP(AE193,'シフト記号表（従来型・ユニット型共通）'!$C$6:$L$47,10,FALSE))</f>
        <v/>
      </c>
      <c r="AF194" s="915" t="str">
        <f>IF(AF193="","",VLOOKUP(AF193,'シフト記号表（従来型・ユニット型共通）'!$C$6:$L$47,10,FALSE))</f>
        <v/>
      </c>
      <c r="AG194" s="915" t="str">
        <f>IF(AG193="","",VLOOKUP(AG193,'シフト記号表（従来型・ユニット型共通）'!$C$6:$L$47,10,FALSE))</f>
        <v/>
      </c>
      <c r="AH194" s="915" t="str">
        <f>IF(AH193="","",VLOOKUP(AH193,'シフト記号表（従来型・ユニット型共通）'!$C$6:$L$47,10,FALSE))</f>
        <v/>
      </c>
      <c r="AI194" s="915" t="str">
        <f>IF(AI193="","",VLOOKUP(AI193,'シフト記号表（従来型・ユニット型共通）'!$C$6:$L$47,10,FALSE))</f>
        <v/>
      </c>
      <c r="AJ194" s="916" t="str">
        <f>IF(AJ193="","",VLOOKUP(AJ193,'シフト記号表（従来型・ユニット型共通）'!$C$6:$L$47,10,FALSE))</f>
        <v/>
      </c>
      <c r="AK194" s="914" t="str">
        <f>IF(AK193="","",VLOOKUP(AK193,'シフト記号表（従来型・ユニット型共通）'!$C$6:$L$47,10,FALSE))</f>
        <v/>
      </c>
      <c r="AL194" s="915" t="str">
        <f>IF(AL193="","",VLOOKUP(AL193,'シフト記号表（従来型・ユニット型共通）'!$C$6:$L$47,10,FALSE))</f>
        <v/>
      </c>
      <c r="AM194" s="915" t="str">
        <f>IF(AM193="","",VLOOKUP(AM193,'シフト記号表（従来型・ユニット型共通）'!$C$6:$L$47,10,FALSE))</f>
        <v/>
      </c>
      <c r="AN194" s="915" t="str">
        <f>IF(AN193="","",VLOOKUP(AN193,'シフト記号表（従来型・ユニット型共通）'!$C$6:$L$47,10,FALSE))</f>
        <v/>
      </c>
      <c r="AO194" s="915" t="str">
        <f>IF(AO193="","",VLOOKUP(AO193,'シフト記号表（従来型・ユニット型共通）'!$C$6:$L$47,10,FALSE))</f>
        <v/>
      </c>
      <c r="AP194" s="915" t="str">
        <f>IF(AP193="","",VLOOKUP(AP193,'シフト記号表（従来型・ユニット型共通）'!$C$6:$L$47,10,FALSE))</f>
        <v/>
      </c>
      <c r="AQ194" s="916" t="str">
        <f>IF(AQ193="","",VLOOKUP(AQ193,'シフト記号表（従来型・ユニット型共通）'!$C$6:$L$47,10,FALSE))</f>
        <v/>
      </c>
      <c r="AR194" s="914" t="str">
        <f>IF(AR193="","",VLOOKUP(AR193,'シフト記号表（従来型・ユニット型共通）'!$C$6:$L$47,10,FALSE))</f>
        <v/>
      </c>
      <c r="AS194" s="915" t="str">
        <f>IF(AS193="","",VLOOKUP(AS193,'シフト記号表（従来型・ユニット型共通）'!$C$6:$L$47,10,FALSE))</f>
        <v/>
      </c>
      <c r="AT194" s="915" t="str">
        <f>IF(AT193="","",VLOOKUP(AT193,'シフト記号表（従来型・ユニット型共通）'!$C$6:$L$47,10,FALSE))</f>
        <v/>
      </c>
      <c r="AU194" s="915" t="str">
        <f>IF(AU193="","",VLOOKUP(AU193,'シフト記号表（従来型・ユニット型共通）'!$C$6:$L$47,10,FALSE))</f>
        <v/>
      </c>
      <c r="AV194" s="915" t="str">
        <f>IF(AV193="","",VLOOKUP(AV193,'シフト記号表（従来型・ユニット型共通）'!$C$6:$L$47,10,FALSE))</f>
        <v/>
      </c>
      <c r="AW194" s="915" t="str">
        <f>IF(AW193="","",VLOOKUP(AW193,'シフト記号表（従来型・ユニット型共通）'!$C$6:$L$47,10,FALSE))</f>
        <v/>
      </c>
      <c r="AX194" s="916" t="str">
        <f>IF(AX193="","",VLOOKUP(AX193,'シフト記号表（従来型・ユニット型共通）'!$C$6:$L$47,10,FALSE))</f>
        <v/>
      </c>
      <c r="AY194" s="914" t="str">
        <f>IF(AY193="","",VLOOKUP(AY193,'シフト記号表（従来型・ユニット型共通）'!$C$6:$L$47,10,FALSE))</f>
        <v/>
      </c>
      <c r="AZ194" s="915" t="str">
        <f>IF(AZ193="","",VLOOKUP(AZ193,'シフト記号表（従来型・ユニット型共通）'!$C$6:$L$47,10,FALSE))</f>
        <v/>
      </c>
      <c r="BA194" s="915" t="str">
        <f>IF(BA193="","",VLOOKUP(BA193,'シフト記号表（従来型・ユニット型共通）'!$C$6:$L$47,10,FALSE))</f>
        <v/>
      </c>
      <c r="BB194" s="2196">
        <f>IF($BE$3="４週",SUM(W194:AX194),IF($BE$3="暦月",SUM(W194:BA194),""))</f>
        <v>0</v>
      </c>
      <c r="BC194" s="2197"/>
      <c r="BD194" s="2198">
        <f>IF($BE$3="４週",BB194/4,IF($BE$3="暦月",(BB194/($BE$8/7)),""))</f>
        <v>0</v>
      </c>
      <c r="BE194" s="2197"/>
      <c r="BF194" s="2193"/>
      <c r="BG194" s="2194"/>
      <c r="BH194" s="2194"/>
      <c r="BI194" s="2194"/>
      <c r="BJ194" s="2195"/>
    </row>
    <row r="195" spans="2:62" ht="20.25" customHeight="1">
      <c r="B195" s="2111">
        <f>B193+1</f>
        <v>90</v>
      </c>
      <c r="C195" s="2118"/>
      <c r="D195" s="2119"/>
      <c r="E195" s="909"/>
      <c r="F195" s="910"/>
      <c r="G195" s="909"/>
      <c r="H195" s="910"/>
      <c r="I195" s="2122"/>
      <c r="J195" s="2123"/>
      <c r="K195" s="2171"/>
      <c r="L195" s="2172"/>
      <c r="M195" s="2172"/>
      <c r="N195" s="2119"/>
      <c r="O195" s="2141"/>
      <c r="P195" s="2142"/>
      <c r="Q195" s="2142"/>
      <c r="R195" s="2142"/>
      <c r="S195" s="2143"/>
      <c r="T195" s="929" t="s">
        <v>1540</v>
      </c>
      <c r="U195" s="930"/>
      <c r="V195" s="931"/>
      <c r="W195" s="922"/>
      <c r="X195" s="923"/>
      <c r="Y195" s="923"/>
      <c r="Z195" s="923"/>
      <c r="AA195" s="923"/>
      <c r="AB195" s="923"/>
      <c r="AC195" s="924"/>
      <c r="AD195" s="922"/>
      <c r="AE195" s="923"/>
      <c r="AF195" s="923"/>
      <c r="AG195" s="923"/>
      <c r="AH195" s="923"/>
      <c r="AI195" s="923"/>
      <c r="AJ195" s="924"/>
      <c r="AK195" s="922"/>
      <c r="AL195" s="923"/>
      <c r="AM195" s="923"/>
      <c r="AN195" s="923"/>
      <c r="AO195" s="923"/>
      <c r="AP195" s="923"/>
      <c r="AQ195" s="924"/>
      <c r="AR195" s="922"/>
      <c r="AS195" s="923"/>
      <c r="AT195" s="923"/>
      <c r="AU195" s="923"/>
      <c r="AV195" s="923"/>
      <c r="AW195" s="923"/>
      <c r="AX195" s="924"/>
      <c r="AY195" s="922"/>
      <c r="AZ195" s="923"/>
      <c r="BA195" s="925"/>
      <c r="BB195" s="2173"/>
      <c r="BC195" s="2174"/>
      <c r="BD195" s="2175"/>
      <c r="BE195" s="2176"/>
      <c r="BF195" s="2177"/>
      <c r="BG195" s="2178"/>
      <c r="BH195" s="2178"/>
      <c r="BI195" s="2178"/>
      <c r="BJ195" s="2179"/>
    </row>
    <row r="196" spans="2:62" ht="20.25" customHeight="1">
      <c r="B196" s="2112"/>
      <c r="C196" s="2199"/>
      <c r="D196" s="2200"/>
      <c r="E196" s="932"/>
      <c r="F196" s="933">
        <f>C195</f>
        <v>0</v>
      </c>
      <c r="G196" s="932"/>
      <c r="H196" s="933">
        <f>I195</f>
        <v>0</v>
      </c>
      <c r="I196" s="2201"/>
      <c r="J196" s="2202"/>
      <c r="K196" s="2203"/>
      <c r="L196" s="2204"/>
      <c r="M196" s="2204"/>
      <c r="N196" s="2200"/>
      <c r="O196" s="2141"/>
      <c r="P196" s="2142"/>
      <c r="Q196" s="2142"/>
      <c r="R196" s="2142"/>
      <c r="S196" s="2143"/>
      <c r="T196" s="926" t="s">
        <v>1543</v>
      </c>
      <c r="U196" s="927"/>
      <c r="V196" s="928"/>
      <c r="W196" s="914" t="str">
        <f>IF(W195="","",VLOOKUP(W195,'シフト記号表（従来型・ユニット型共通）'!$C$6:$L$47,10,FALSE))</f>
        <v/>
      </c>
      <c r="X196" s="915" t="str">
        <f>IF(X195="","",VLOOKUP(X195,'シフト記号表（従来型・ユニット型共通）'!$C$6:$L$47,10,FALSE))</f>
        <v/>
      </c>
      <c r="Y196" s="915" t="str">
        <f>IF(Y195="","",VLOOKUP(Y195,'シフト記号表（従来型・ユニット型共通）'!$C$6:$L$47,10,FALSE))</f>
        <v/>
      </c>
      <c r="Z196" s="915" t="str">
        <f>IF(Z195="","",VLOOKUP(Z195,'シフト記号表（従来型・ユニット型共通）'!$C$6:$L$47,10,FALSE))</f>
        <v/>
      </c>
      <c r="AA196" s="915" t="str">
        <f>IF(AA195="","",VLOOKUP(AA195,'シフト記号表（従来型・ユニット型共通）'!$C$6:$L$47,10,FALSE))</f>
        <v/>
      </c>
      <c r="AB196" s="915" t="str">
        <f>IF(AB195="","",VLOOKUP(AB195,'シフト記号表（従来型・ユニット型共通）'!$C$6:$L$47,10,FALSE))</f>
        <v/>
      </c>
      <c r="AC196" s="916" t="str">
        <f>IF(AC195="","",VLOOKUP(AC195,'シフト記号表（従来型・ユニット型共通）'!$C$6:$L$47,10,FALSE))</f>
        <v/>
      </c>
      <c r="AD196" s="914" t="str">
        <f>IF(AD195="","",VLOOKUP(AD195,'シフト記号表（従来型・ユニット型共通）'!$C$6:$L$47,10,FALSE))</f>
        <v/>
      </c>
      <c r="AE196" s="915" t="str">
        <f>IF(AE195="","",VLOOKUP(AE195,'シフト記号表（従来型・ユニット型共通）'!$C$6:$L$47,10,FALSE))</f>
        <v/>
      </c>
      <c r="AF196" s="915" t="str">
        <f>IF(AF195="","",VLOOKUP(AF195,'シフト記号表（従来型・ユニット型共通）'!$C$6:$L$47,10,FALSE))</f>
        <v/>
      </c>
      <c r="AG196" s="915" t="str">
        <f>IF(AG195="","",VLOOKUP(AG195,'シフト記号表（従来型・ユニット型共通）'!$C$6:$L$47,10,FALSE))</f>
        <v/>
      </c>
      <c r="AH196" s="915" t="str">
        <f>IF(AH195="","",VLOOKUP(AH195,'シフト記号表（従来型・ユニット型共通）'!$C$6:$L$47,10,FALSE))</f>
        <v/>
      </c>
      <c r="AI196" s="915" t="str">
        <f>IF(AI195="","",VLOOKUP(AI195,'シフト記号表（従来型・ユニット型共通）'!$C$6:$L$47,10,FALSE))</f>
        <v/>
      </c>
      <c r="AJ196" s="916" t="str">
        <f>IF(AJ195="","",VLOOKUP(AJ195,'シフト記号表（従来型・ユニット型共通）'!$C$6:$L$47,10,FALSE))</f>
        <v/>
      </c>
      <c r="AK196" s="914" t="str">
        <f>IF(AK195="","",VLOOKUP(AK195,'シフト記号表（従来型・ユニット型共通）'!$C$6:$L$47,10,FALSE))</f>
        <v/>
      </c>
      <c r="AL196" s="915" t="str">
        <f>IF(AL195="","",VLOOKUP(AL195,'シフト記号表（従来型・ユニット型共通）'!$C$6:$L$47,10,FALSE))</f>
        <v/>
      </c>
      <c r="AM196" s="915" t="str">
        <f>IF(AM195="","",VLOOKUP(AM195,'シフト記号表（従来型・ユニット型共通）'!$C$6:$L$47,10,FALSE))</f>
        <v/>
      </c>
      <c r="AN196" s="915" t="str">
        <f>IF(AN195="","",VLOOKUP(AN195,'シフト記号表（従来型・ユニット型共通）'!$C$6:$L$47,10,FALSE))</f>
        <v/>
      </c>
      <c r="AO196" s="915" t="str">
        <f>IF(AO195="","",VLOOKUP(AO195,'シフト記号表（従来型・ユニット型共通）'!$C$6:$L$47,10,FALSE))</f>
        <v/>
      </c>
      <c r="AP196" s="915" t="str">
        <f>IF(AP195="","",VLOOKUP(AP195,'シフト記号表（従来型・ユニット型共通）'!$C$6:$L$47,10,FALSE))</f>
        <v/>
      </c>
      <c r="AQ196" s="916" t="str">
        <f>IF(AQ195="","",VLOOKUP(AQ195,'シフト記号表（従来型・ユニット型共通）'!$C$6:$L$47,10,FALSE))</f>
        <v/>
      </c>
      <c r="AR196" s="914" t="str">
        <f>IF(AR195="","",VLOOKUP(AR195,'シフト記号表（従来型・ユニット型共通）'!$C$6:$L$47,10,FALSE))</f>
        <v/>
      </c>
      <c r="AS196" s="915" t="str">
        <f>IF(AS195="","",VLOOKUP(AS195,'シフト記号表（従来型・ユニット型共通）'!$C$6:$L$47,10,FALSE))</f>
        <v/>
      </c>
      <c r="AT196" s="915" t="str">
        <f>IF(AT195="","",VLOOKUP(AT195,'シフト記号表（従来型・ユニット型共通）'!$C$6:$L$47,10,FALSE))</f>
        <v/>
      </c>
      <c r="AU196" s="915" t="str">
        <f>IF(AU195="","",VLOOKUP(AU195,'シフト記号表（従来型・ユニット型共通）'!$C$6:$L$47,10,FALSE))</f>
        <v/>
      </c>
      <c r="AV196" s="915" t="str">
        <f>IF(AV195="","",VLOOKUP(AV195,'シフト記号表（従来型・ユニット型共通）'!$C$6:$L$47,10,FALSE))</f>
        <v/>
      </c>
      <c r="AW196" s="915" t="str">
        <f>IF(AW195="","",VLOOKUP(AW195,'シフト記号表（従来型・ユニット型共通）'!$C$6:$L$47,10,FALSE))</f>
        <v/>
      </c>
      <c r="AX196" s="916" t="str">
        <f>IF(AX195="","",VLOOKUP(AX195,'シフト記号表（従来型・ユニット型共通）'!$C$6:$L$47,10,FALSE))</f>
        <v/>
      </c>
      <c r="AY196" s="914" t="str">
        <f>IF(AY195="","",VLOOKUP(AY195,'シフト記号表（従来型・ユニット型共通）'!$C$6:$L$47,10,FALSE))</f>
        <v/>
      </c>
      <c r="AZ196" s="915" t="str">
        <f>IF(AZ195="","",VLOOKUP(AZ195,'シフト記号表（従来型・ユニット型共通）'!$C$6:$L$47,10,FALSE))</f>
        <v/>
      </c>
      <c r="BA196" s="915" t="str">
        <f>IF(BA195="","",VLOOKUP(BA195,'シフト記号表（従来型・ユニット型共通）'!$C$6:$L$47,10,FALSE))</f>
        <v/>
      </c>
      <c r="BB196" s="2196">
        <f>IF($BE$3="４週",SUM(W196:AX196),IF($BE$3="暦月",SUM(W196:BA196),""))</f>
        <v>0</v>
      </c>
      <c r="BC196" s="2197"/>
      <c r="BD196" s="2198">
        <f>IF($BE$3="４週",BB196/4,IF($BE$3="暦月",(BB196/($BE$8/7)),""))</f>
        <v>0</v>
      </c>
      <c r="BE196" s="2197"/>
      <c r="BF196" s="2193"/>
      <c r="BG196" s="2194"/>
      <c r="BH196" s="2194"/>
      <c r="BI196" s="2194"/>
      <c r="BJ196" s="2195"/>
    </row>
    <row r="197" spans="2:62" ht="20.25" customHeight="1">
      <c r="B197" s="2111">
        <f>B195+1</f>
        <v>91</v>
      </c>
      <c r="C197" s="2118"/>
      <c r="D197" s="2119"/>
      <c r="E197" s="909"/>
      <c r="F197" s="910"/>
      <c r="G197" s="909"/>
      <c r="H197" s="910"/>
      <c r="I197" s="2122"/>
      <c r="J197" s="2123"/>
      <c r="K197" s="2171"/>
      <c r="L197" s="2172"/>
      <c r="M197" s="2172"/>
      <c r="N197" s="2119"/>
      <c r="O197" s="2141"/>
      <c r="P197" s="2142"/>
      <c r="Q197" s="2142"/>
      <c r="R197" s="2142"/>
      <c r="S197" s="2143"/>
      <c r="T197" s="929" t="s">
        <v>1540</v>
      </c>
      <c r="U197" s="930"/>
      <c r="V197" s="931"/>
      <c r="W197" s="922"/>
      <c r="X197" s="923"/>
      <c r="Y197" s="923"/>
      <c r="Z197" s="923"/>
      <c r="AA197" s="923"/>
      <c r="AB197" s="923"/>
      <c r="AC197" s="924"/>
      <c r="AD197" s="922"/>
      <c r="AE197" s="923"/>
      <c r="AF197" s="923"/>
      <c r="AG197" s="923"/>
      <c r="AH197" s="923"/>
      <c r="AI197" s="923"/>
      <c r="AJ197" s="924"/>
      <c r="AK197" s="922"/>
      <c r="AL197" s="923"/>
      <c r="AM197" s="923"/>
      <c r="AN197" s="923"/>
      <c r="AO197" s="923"/>
      <c r="AP197" s="923"/>
      <c r="AQ197" s="924"/>
      <c r="AR197" s="922"/>
      <c r="AS197" s="923"/>
      <c r="AT197" s="923"/>
      <c r="AU197" s="923"/>
      <c r="AV197" s="923"/>
      <c r="AW197" s="923"/>
      <c r="AX197" s="924"/>
      <c r="AY197" s="922"/>
      <c r="AZ197" s="923"/>
      <c r="BA197" s="925"/>
      <c r="BB197" s="2173"/>
      <c r="BC197" s="2174"/>
      <c r="BD197" s="2175"/>
      <c r="BE197" s="2176"/>
      <c r="BF197" s="2177"/>
      <c r="BG197" s="2178"/>
      <c r="BH197" s="2178"/>
      <c r="BI197" s="2178"/>
      <c r="BJ197" s="2179"/>
    </row>
    <row r="198" spans="2:62" ht="20.25" customHeight="1">
      <c r="B198" s="2112"/>
      <c r="C198" s="2199"/>
      <c r="D198" s="2200"/>
      <c r="E198" s="932"/>
      <c r="F198" s="933">
        <f>C197</f>
        <v>0</v>
      </c>
      <c r="G198" s="932"/>
      <c r="H198" s="933">
        <f>I197</f>
        <v>0</v>
      </c>
      <c r="I198" s="2201"/>
      <c r="J198" s="2202"/>
      <c r="K198" s="2203"/>
      <c r="L198" s="2204"/>
      <c r="M198" s="2204"/>
      <c r="N198" s="2200"/>
      <c r="O198" s="2141"/>
      <c r="P198" s="2142"/>
      <c r="Q198" s="2142"/>
      <c r="R198" s="2142"/>
      <c r="S198" s="2143"/>
      <c r="T198" s="926" t="s">
        <v>1543</v>
      </c>
      <c r="U198" s="927"/>
      <c r="V198" s="928"/>
      <c r="W198" s="914" t="str">
        <f>IF(W197="","",VLOOKUP(W197,'シフト記号表（従来型・ユニット型共通）'!$C$6:$L$47,10,FALSE))</f>
        <v/>
      </c>
      <c r="X198" s="915" t="str">
        <f>IF(X197="","",VLOOKUP(X197,'シフト記号表（従来型・ユニット型共通）'!$C$6:$L$47,10,FALSE))</f>
        <v/>
      </c>
      <c r="Y198" s="915" t="str">
        <f>IF(Y197="","",VLOOKUP(Y197,'シフト記号表（従来型・ユニット型共通）'!$C$6:$L$47,10,FALSE))</f>
        <v/>
      </c>
      <c r="Z198" s="915" t="str">
        <f>IF(Z197="","",VLOOKUP(Z197,'シフト記号表（従来型・ユニット型共通）'!$C$6:$L$47,10,FALSE))</f>
        <v/>
      </c>
      <c r="AA198" s="915" t="str">
        <f>IF(AA197="","",VLOOKUP(AA197,'シフト記号表（従来型・ユニット型共通）'!$C$6:$L$47,10,FALSE))</f>
        <v/>
      </c>
      <c r="AB198" s="915" t="str">
        <f>IF(AB197="","",VLOOKUP(AB197,'シフト記号表（従来型・ユニット型共通）'!$C$6:$L$47,10,FALSE))</f>
        <v/>
      </c>
      <c r="AC198" s="916" t="str">
        <f>IF(AC197="","",VLOOKUP(AC197,'シフト記号表（従来型・ユニット型共通）'!$C$6:$L$47,10,FALSE))</f>
        <v/>
      </c>
      <c r="AD198" s="914" t="str">
        <f>IF(AD197="","",VLOOKUP(AD197,'シフト記号表（従来型・ユニット型共通）'!$C$6:$L$47,10,FALSE))</f>
        <v/>
      </c>
      <c r="AE198" s="915" t="str">
        <f>IF(AE197="","",VLOOKUP(AE197,'シフト記号表（従来型・ユニット型共通）'!$C$6:$L$47,10,FALSE))</f>
        <v/>
      </c>
      <c r="AF198" s="915" t="str">
        <f>IF(AF197="","",VLOOKUP(AF197,'シフト記号表（従来型・ユニット型共通）'!$C$6:$L$47,10,FALSE))</f>
        <v/>
      </c>
      <c r="AG198" s="915" t="str">
        <f>IF(AG197="","",VLOOKUP(AG197,'シフト記号表（従来型・ユニット型共通）'!$C$6:$L$47,10,FALSE))</f>
        <v/>
      </c>
      <c r="AH198" s="915" t="str">
        <f>IF(AH197="","",VLOOKUP(AH197,'シフト記号表（従来型・ユニット型共通）'!$C$6:$L$47,10,FALSE))</f>
        <v/>
      </c>
      <c r="AI198" s="915" t="str">
        <f>IF(AI197="","",VLOOKUP(AI197,'シフト記号表（従来型・ユニット型共通）'!$C$6:$L$47,10,FALSE))</f>
        <v/>
      </c>
      <c r="AJ198" s="916" t="str">
        <f>IF(AJ197="","",VLOOKUP(AJ197,'シフト記号表（従来型・ユニット型共通）'!$C$6:$L$47,10,FALSE))</f>
        <v/>
      </c>
      <c r="AK198" s="914" t="str">
        <f>IF(AK197="","",VLOOKUP(AK197,'シフト記号表（従来型・ユニット型共通）'!$C$6:$L$47,10,FALSE))</f>
        <v/>
      </c>
      <c r="AL198" s="915" t="str">
        <f>IF(AL197="","",VLOOKUP(AL197,'シフト記号表（従来型・ユニット型共通）'!$C$6:$L$47,10,FALSE))</f>
        <v/>
      </c>
      <c r="AM198" s="915" t="str">
        <f>IF(AM197="","",VLOOKUP(AM197,'シフト記号表（従来型・ユニット型共通）'!$C$6:$L$47,10,FALSE))</f>
        <v/>
      </c>
      <c r="AN198" s="915" t="str">
        <f>IF(AN197="","",VLOOKUP(AN197,'シフト記号表（従来型・ユニット型共通）'!$C$6:$L$47,10,FALSE))</f>
        <v/>
      </c>
      <c r="AO198" s="915" t="str">
        <f>IF(AO197="","",VLOOKUP(AO197,'シフト記号表（従来型・ユニット型共通）'!$C$6:$L$47,10,FALSE))</f>
        <v/>
      </c>
      <c r="AP198" s="915" t="str">
        <f>IF(AP197="","",VLOOKUP(AP197,'シフト記号表（従来型・ユニット型共通）'!$C$6:$L$47,10,FALSE))</f>
        <v/>
      </c>
      <c r="AQ198" s="916" t="str">
        <f>IF(AQ197="","",VLOOKUP(AQ197,'シフト記号表（従来型・ユニット型共通）'!$C$6:$L$47,10,FALSE))</f>
        <v/>
      </c>
      <c r="AR198" s="914" t="str">
        <f>IF(AR197="","",VLOOKUP(AR197,'シフト記号表（従来型・ユニット型共通）'!$C$6:$L$47,10,FALSE))</f>
        <v/>
      </c>
      <c r="AS198" s="915" t="str">
        <f>IF(AS197="","",VLOOKUP(AS197,'シフト記号表（従来型・ユニット型共通）'!$C$6:$L$47,10,FALSE))</f>
        <v/>
      </c>
      <c r="AT198" s="915" t="str">
        <f>IF(AT197="","",VLOOKUP(AT197,'シフト記号表（従来型・ユニット型共通）'!$C$6:$L$47,10,FALSE))</f>
        <v/>
      </c>
      <c r="AU198" s="915" t="str">
        <f>IF(AU197="","",VLOOKUP(AU197,'シフト記号表（従来型・ユニット型共通）'!$C$6:$L$47,10,FALSE))</f>
        <v/>
      </c>
      <c r="AV198" s="915" t="str">
        <f>IF(AV197="","",VLOOKUP(AV197,'シフト記号表（従来型・ユニット型共通）'!$C$6:$L$47,10,FALSE))</f>
        <v/>
      </c>
      <c r="AW198" s="915" t="str">
        <f>IF(AW197="","",VLOOKUP(AW197,'シフト記号表（従来型・ユニット型共通）'!$C$6:$L$47,10,FALSE))</f>
        <v/>
      </c>
      <c r="AX198" s="916" t="str">
        <f>IF(AX197="","",VLOOKUP(AX197,'シフト記号表（従来型・ユニット型共通）'!$C$6:$L$47,10,FALSE))</f>
        <v/>
      </c>
      <c r="AY198" s="914" t="str">
        <f>IF(AY197="","",VLOOKUP(AY197,'シフト記号表（従来型・ユニット型共通）'!$C$6:$L$47,10,FALSE))</f>
        <v/>
      </c>
      <c r="AZ198" s="915" t="str">
        <f>IF(AZ197="","",VLOOKUP(AZ197,'シフト記号表（従来型・ユニット型共通）'!$C$6:$L$47,10,FALSE))</f>
        <v/>
      </c>
      <c r="BA198" s="915" t="str">
        <f>IF(BA197="","",VLOOKUP(BA197,'シフト記号表（従来型・ユニット型共通）'!$C$6:$L$47,10,FALSE))</f>
        <v/>
      </c>
      <c r="BB198" s="2196">
        <f>IF($BE$3="４週",SUM(W198:AX198),IF($BE$3="暦月",SUM(W198:BA198),""))</f>
        <v>0</v>
      </c>
      <c r="BC198" s="2197"/>
      <c r="BD198" s="2198">
        <f>IF($BE$3="４週",BB198/4,IF($BE$3="暦月",(BB198/($BE$8/7)),""))</f>
        <v>0</v>
      </c>
      <c r="BE198" s="2197"/>
      <c r="BF198" s="2193"/>
      <c r="BG198" s="2194"/>
      <c r="BH198" s="2194"/>
      <c r="BI198" s="2194"/>
      <c r="BJ198" s="2195"/>
    </row>
    <row r="199" spans="2:62" ht="20.25" customHeight="1">
      <c r="B199" s="2111">
        <f>B197+1</f>
        <v>92</v>
      </c>
      <c r="C199" s="2118"/>
      <c r="D199" s="2119"/>
      <c r="E199" s="909"/>
      <c r="F199" s="910"/>
      <c r="G199" s="909"/>
      <c r="H199" s="910"/>
      <c r="I199" s="2122"/>
      <c r="J199" s="2123"/>
      <c r="K199" s="2171"/>
      <c r="L199" s="2172"/>
      <c r="M199" s="2172"/>
      <c r="N199" s="2119"/>
      <c r="O199" s="2141"/>
      <c r="P199" s="2142"/>
      <c r="Q199" s="2142"/>
      <c r="R199" s="2142"/>
      <c r="S199" s="2143"/>
      <c r="T199" s="929" t="s">
        <v>1540</v>
      </c>
      <c r="U199" s="930"/>
      <c r="V199" s="931"/>
      <c r="W199" s="922"/>
      <c r="X199" s="923"/>
      <c r="Y199" s="923"/>
      <c r="Z199" s="923"/>
      <c r="AA199" s="923"/>
      <c r="AB199" s="923"/>
      <c r="AC199" s="924"/>
      <c r="AD199" s="922"/>
      <c r="AE199" s="923"/>
      <c r="AF199" s="923"/>
      <c r="AG199" s="923"/>
      <c r="AH199" s="923"/>
      <c r="AI199" s="923"/>
      <c r="AJ199" s="924"/>
      <c r="AK199" s="922"/>
      <c r="AL199" s="923"/>
      <c r="AM199" s="923"/>
      <c r="AN199" s="923"/>
      <c r="AO199" s="923"/>
      <c r="AP199" s="923"/>
      <c r="AQ199" s="924"/>
      <c r="AR199" s="922"/>
      <c r="AS199" s="923"/>
      <c r="AT199" s="923"/>
      <c r="AU199" s="923"/>
      <c r="AV199" s="923"/>
      <c r="AW199" s="923"/>
      <c r="AX199" s="924"/>
      <c r="AY199" s="922"/>
      <c r="AZ199" s="923"/>
      <c r="BA199" s="925"/>
      <c r="BB199" s="2173"/>
      <c r="BC199" s="2174"/>
      <c r="BD199" s="2175"/>
      <c r="BE199" s="2176"/>
      <c r="BF199" s="2177"/>
      <c r="BG199" s="2178"/>
      <c r="BH199" s="2178"/>
      <c r="BI199" s="2178"/>
      <c r="BJ199" s="2179"/>
    </row>
    <row r="200" spans="2:62" ht="20.25" customHeight="1">
      <c r="B200" s="2112"/>
      <c r="C200" s="2199"/>
      <c r="D200" s="2200"/>
      <c r="E200" s="932"/>
      <c r="F200" s="933">
        <f>C199</f>
        <v>0</v>
      </c>
      <c r="G200" s="932"/>
      <c r="H200" s="933">
        <f>I199</f>
        <v>0</v>
      </c>
      <c r="I200" s="2201"/>
      <c r="J200" s="2202"/>
      <c r="K200" s="2203"/>
      <c r="L200" s="2204"/>
      <c r="M200" s="2204"/>
      <c r="N200" s="2200"/>
      <c r="O200" s="2141"/>
      <c r="P200" s="2142"/>
      <c r="Q200" s="2142"/>
      <c r="R200" s="2142"/>
      <c r="S200" s="2143"/>
      <c r="T200" s="926" t="s">
        <v>1543</v>
      </c>
      <c r="U200" s="927"/>
      <c r="V200" s="928"/>
      <c r="W200" s="914" t="str">
        <f>IF(W199="","",VLOOKUP(W199,'シフト記号表（従来型・ユニット型共通）'!$C$6:$L$47,10,FALSE))</f>
        <v/>
      </c>
      <c r="X200" s="915" t="str">
        <f>IF(X199="","",VLOOKUP(X199,'シフト記号表（従来型・ユニット型共通）'!$C$6:$L$47,10,FALSE))</f>
        <v/>
      </c>
      <c r="Y200" s="915" t="str">
        <f>IF(Y199="","",VLOOKUP(Y199,'シフト記号表（従来型・ユニット型共通）'!$C$6:$L$47,10,FALSE))</f>
        <v/>
      </c>
      <c r="Z200" s="915" t="str">
        <f>IF(Z199="","",VLOOKUP(Z199,'シフト記号表（従来型・ユニット型共通）'!$C$6:$L$47,10,FALSE))</f>
        <v/>
      </c>
      <c r="AA200" s="915" t="str">
        <f>IF(AA199="","",VLOOKUP(AA199,'シフト記号表（従来型・ユニット型共通）'!$C$6:$L$47,10,FALSE))</f>
        <v/>
      </c>
      <c r="AB200" s="915" t="str">
        <f>IF(AB199="","",VLOOKUP(AB199,'シフト記号表（従来型・ユニット型共通）'!$C$6:$L$47,10,FALSE))</f>
        <v/>
      </c>
      <c r="AC200" s="916" t="str">
        <f>IF(AC199="","",VLOOKUP(AC199,'シフト記号表（従来型・ユニット型共通）'!$C$6:$L$47,10,FALSE))</f>
        <v/>
      </c>
      <c r="AD200" s="914" t="str">
        <f>IF(AD199="","",VLOOKUP(AD199,'シフト記号表（従来型・ユニット型共通）'!$C$6:$L$47,10,FALSE))</f>
        <v/>
      </c>
      <c r="AE200" s="915" t="str">
        <f>IF(AE199="","",VLOOKUP(AE199,'シフト記号表（従来型・ユニット型共通）'!$C$6:$L$47,10,FALSE))</f>
        <v/>
      </c>
      <c r="AF200" s="915" t="str">
        <f>IF(AF199="","",VLOOKUP(AF199,'シフト記号表（従来型・ユニット型共通）'!$C$6:$L$47,10,FALSE))</f>
        <v/>
      </c>
      <c r="AG200" s="915" t="str">
        <f>IF(AG199="","",VLOOKUP(AG199,'シフト記号表（従来型・ユニット型共通）'!$C$6:$L$47,10,FALSE))</f>
        <v/>
      </c>
      <c r="AH200" s="915" t="str">
        <f>IF(AH199="","",VLOOKUP(AH199,'シフト記号表（従来型・ユニット型共通）'!$C$6:$L$47,10,FALSE))</f>
        <v/>
      </c>
      <c r="AI200" s="915" t="str">
        <f>IF(AI199="","",VLOOKUP(AI199,'シフト記号表（従来型・ユニット型共通）'!$C$6:$L$47,10,FALSE))</f>
        <v/>
      </c>
      <c r="AJ200" s="916" t="str">
        <f>IF(AJ199="","",VLOOKUP(AJ199,'シフト記号表（従来型・ユニット型共通）'!$C$6:$L$47,10,FALSE))</f>
        <v/>
      </c>
      <c r="AK200" s="914" t="str">
        <f>IF(AK199="","",VLOOKUP(AK199,'シフト記号表（従来型・ユニット型共通）'!$C$6:$L$47,10,FALSE))</f>
        <v/>
      </c>
      <c r="AL200" s="915" t="str">
        <f>IF(AL199="","",VLOOKUP(AL199,'シフト記号表（従来型・ユニット型共通）'!$C$6:$L$47,10,FALSE))</f>
        <v/>
      </c>
      <c r="AM200" s="915" t="str">
        <f>IF(AM199="","",VLOOKUP(AM199,'シフト記号表（従来型・ユニット型共通）'!$C$6:$L$47,10,FALSE))</f>
        <v/>
      </c>
      <c r="AN200" s="915" t="str">
        <f>IF(AN199="","",VLOOKUP(AN199,'シフト記号表（従来型・ユニット型共通）'!$C$6:$L$47,10,FALSE))</f>
        <v/>
      </c>
      <c r="AO200" s="915" t="str">
        <f>IF(AO199="","",VLOOKUP(AO199,'シフト記号表（従来型・ユニット型共通）'!$C$6:$L$47,10,FALSE))</f>
        <v/>
      </c>
      <c r="AP200" s="915" t="str">
        <f>IF(AP199="","",VLOOKUP(AP199,'シフト記号表（従来型・ユニット型共通）'!$C$6:$L$47,10,FALSE))</f>
        <v/>
      </c>
      <c r="AQ200" s="916" t="str">
        <f>IF(AQ199="","",VLOOKUP(AQ199,'シフト記号表（従来型・ユニット型共通）'!$C$6:$L$47,10,FALSE))</f>
        <v/>
      </c>
      <c r="AR200" s="914" t="str">
        <f>IF(AR199="","",VLOOKUP(AR199,'シフト記号表（従来型・ユニット型共通）'!$C$6:$L$47,10,FALSE))</f>
        <v/>
      </c>
      <c r="AS200" s="915" t="str">
        <f>IF(AS199="","",VLOOKUP(AS199,'シフト記号表（従来型・ユニット型共通）'!$C$6:$L$47,10,FALSE))</f>
        <v/>
      </c>
      <c r="AT200" s="915" t="str">
        <f>IF(AT199="","",VLOOKUP(AT199,'シフト記号表（従来型・ユニット型共通）'!$C$6:$L$47,10,FALSE))</f>
        <v/>
      </c>
      <c r="AU200" s="915" t="str">
        <f>IF(AU199="","",VLOOKUP(AU199,'シフト記号表（従来型・ユニット型共通）'!$C$6:$L$47,10,FALSE))</f>
        <v/>
      </c>
      <c r="AV200" s="915" t="str">
        <f>IF(AV199="","",VLOOKUP(AV199,'シフト記号表（従来型・ユニット型共通）'!$C$6:$L$47,10,FALSE))</f>
        <v/>
      </c>
      <c r="AW200" s="915" t="str">
        <f>IF(AW199="","",VLOOKUP(AW199,'シフト記号表（従来型・ユニット型共通）'!$C$6:$L$47,10,FALSE))</f>
        <v/>
      </c>
      <c r="AX200" s="916" t="str">
        <f>IF(AX199="","",VLOOKUP(AX199,'シフト記号表（従来型・ユニット型共通）'!$C$6:$L$47,10,FALSE))</f>
        <v/>
      </c>
      <c r="AY200" s="914" t="str">
        <f>IF(AY199="","",VLOOKUP(AY199,'シフト記号表（従来型・ユニット型共通）'!$C$6:$L$47,10,FALSE))</f>
        <v/>
      </c>
      <c r="AZ200" s="915" t="str">
        <f>IF(AZ199="","",VLOOKUP(AZ199,'シフト記号表（従来型・ユニット型共通）'!$C$6:$L$47,10,FALSE))</f>
        <v/>
      </c>
      <c r="BA200" s="915" t="str">
        <f>IF(BA199="","",VLOOKUP(BA199,'シフト記号表（従来型・ユニット型共通）'!$C$6:$L$47,10,FALSE))</f>
        <v/>
      </c>
      <c r="BB200" s="2196">
        <f>IF($BE$3="４週",SUM(W200:AX200),IF($BE$3="暦月",SUM(W200:BA200),""))</f>
        <v>0</v>
      </c>
      <c r="BC200" s="2197"/>
      <c r="BD200" s="2198">
        <f>IF($BE$3="４週",BB200/4,IF($BE$3="暦月",(BB200/($BE$8/7)),""))</f>
        <v>0</v>
      </c>
      <c r="BE200" s="2197"/>
      <c r="BF200" s="2193"/>
      <c r="BG200" s="2194"/>
      <c r="BH200" s="2194"/>
      <c r="BI200" s="2194"/>
      <c r="BJ200" s="2195"/>
    </row>
    <row r="201" spans="2:62" ht="20.25" customHeight="1">
      <c r="B201" s="2111">
        <f>B199+1</f>
        <v>93</v>
      </c>
      <c r="C201" s="2118"/>
      <c r="D201" s="2119"/>
      <c r="E201" s="909"/>
      <c r="F201" s="910"/>
      <c r="G201" s="909"/>
      <c r="H201" s="910"/>
      <c r="I201" s="2122"/>
      <c r="J201" s="2123"/>
      <c r="K201" s="2171"/>
      <c r="L201" s="2172"/>
      <c r="M201" s="2172"/>
      <c r="N201" s="2119"/>
      <c r="O201" s="2141"/>
      <c r="P201" s="2142"/>
      <c r="Q201" s="2142"/>
      <c r="R201" s="2142"/>
      <c r="S201" s="2143"/>
      <c r="T201" s="929" t="s">
        <v>1540</v>
      </c>
      <c r="U201" s="930"/>
      <c r="V201" s="931"/>
      <c r="W201" s="922"/>
      <c r="X201" s="923"/>
      <c r="Y201" s="923"/>
      <c r="Z201" s="923"/>
      <c r="AA201" s="923"/>
      <c r="AB201" s="923"/>
      <c r="AC201" s="924"/>
      <c r="AD201" s="922"/>
      <c r="AE201" s="923"/>
      <c r="AF201" s="923"/>
      <c r="AG201" s="923"/>
      <c r="AH201" s="923"/>
      <c r="AI201" s="923"/>
      <c r="AJ201" s="924"/>
      <c r="AK201" s="922"/>
      <c r="AL201" s="923"/>
      <c r="AM201" s="923"/>
      <c r="AN201" s="923"/>
      <c r="AO201" s="923"/>
      <c r="AP201" s="923"/>
      <c r="AQ201" s="924"/>
      <c r="AR201" s="922"/>
      <c r="AS201" s="923"/>
      <c r="AT201" s="923"/>
      <c r="AU201" s="923"/>
      <c r="AV201" s="923"/>
      <c r="AW201" s="923"/>
      <c r="AX201" s="924"/>
      <c r="AY201" s="922"/>
      <c r="AZ201" s="923"/>
      <c r="BA201" s="925"/>
      <c r="BB201" s="2173"/>
      <c r="BC201" s="2174"/>
      <c r="BD201" s="2175"/>
      <c r="BE201" s="2176"/>
      <c r="BF201" s="2177"/>
      <c r="BG201" s="2178"/>
      <c r="BH201" s="2178"/>
      <c r="BI201" s="2178"/>
      <c r="BJ201" s="2179"/>
    </row>
    <row r="202" spans="2:62" ht="20.25" customHeight="1">
      <c r="B202" s="2112"/>
      <c r="C202" s="2199"/>
      <c r="D202" s="2200"/>
      <c r="E202" s="932"/>
      <c r="F202" s="933">
        <f>C201</f>
        <v>0</v>
      </c>
      <c r="G202" s="932"/>
      <c r="H202" s="933">
        <f>I201</f>
        <v>0</v>
      </c>
      <c r="I202" s="2201"/>
      <c r="J202" s="2202"/>
      <c r="K202" s="2203"/>
      <c r="L202" s="2204"/>
      <c r="M202" s="2204"/>
      <c r="N202" s="2200"/>
      <c r="O202" s="2141"/>
      <c r="P202" s="2142"/>
      <c r="Q202" s="2142"/>
      <c r="R202" s="2142"/>
      <c r="S202" s="2143"/>
      <c r="T202" s="926" t="s">
        <v>1543</v>
      </c>
      <c r="U202" s="927"/>
      <c r="V202" s="928"/>
      <c r="W202" s="914" t="str">
        <f>IF(W201="","",VLOOKUP(W201,'シフト記号表（従来型・ユニット型共通）'!$C$6:$L$47,10,FALSE))</f>
        <v/>
      </c>
      <c r="X202" s="915" t="str">
        <f>IF(X201="","",VLOOKUP(X201,'シフト記号表（従来型・ユニット型共通）'!$C$6:$L$47,10,FALSE))</f>
        <v/>
      </c>
      <c r="Y202" s="915" t="str">
        <f>IF(Y201="","",VLOOKUP(Y201,'シフト記号表（従来型・ユニット型共通）'!$C$6:$L$47,10,FALSE))</f>
        <v/>
      </c>
      <c r="Z202" s="915" t="str">
        <f>IF(Z201="","",VLOOKUP(Z201,'シフト記号表（従来型・ユニット型共通）'!$C$6:$L$47,10,FALSE))</f>
        <v/>
      </c>
      <c r="AA202" s="915" t="str">
        <f>IF(AA201="","",VLOOKUP(AA201,'シフト記号表（従来型・ユニット型共通）'!$C$6:$L$47,10,FALSE))</f>
        <v/>
      </c>
      <c r="AB202" s="915" t="str">
        <f>IF(AB201="","",VLOOKUP(AB201,'シフト記号表（従来型・ユニット型共通）'!$C$6:$L$47,10,FALSE))</f>
        <v/>
      </c>
      <c r="AC202" s="916" t="str">
        <f>IF(AC201="","",VLOOKUP(AC201,'シフト記号表（従来型・ユニット型共通）'!$C$6:$L$47,10,FALSE))</f>
        <v/>
      </c>
      <c r="AD202" s="914" t="str">
        <f>IF(AD201="","",VLOOKUP(AD201,'シフト記号表（従来型・ユニット型共通）'!$C$6:$L$47,10,FALSE))</f>
        <v/>
      </c>
      <c r="AE202" s="915" t="str">
        <f>IF(AE201="","",VLOOKUP(AE201,'シフト記号表（従来型・ユニット型共通）'!$C$6:$L$47,10,FALSE))</f>
        <v/>
      </c>
      <c r="AF202" s="915" t="str">
        <f>IF(AF201="","",VLOOKUP(AF201,'シフト記号表（従来型・ユニット型共通）'!$C$6:$L$47,10,FALSE))</f>
        <v/>
      </c>
      <c r="AG202" s="915" t="str">
        <f>IF(AG201="","",VLOOKUP(AG201,'シフト記号表（従来型・ユニット型共通）'!$C$6:$L$47,10,FALSE))</f>
        <v/>
      </c>
      <c r="AH202" s="915" t="str">
        <f>IF(AH201="","",VLOOKUP(AH201,'シフト記号表（従来型・ユニット型共通）'!$C$6:$L$47,10,FALSE))</f>
        <v/>
      </c>
      <c r="AI202" s="915" t="str">
        <f>IF(AI201="","",VLOOKUP(AI201,'シフト記号表（従来型・ユニット型共通）'!$C$6:$L$47,10,FALSE))</f>
        <v/>
      </c>
      <c r="AJ202" s="916" t="str">
        <f>IF(AJ201="","",VLOOKUP(AJ201,'シフト記号表（従来型・ユニット型共通）'!$C$6:$L$47,10,FALSE))</f>
        <v/>
      </c>
      <c r="AK202" s="914" t="str">
        <f>IF(AK201="","",VLOOKUP(AK201,'シフト記号表（従来型・ユニット型共通）'!$C$6:$L$47,10,FALSE))</f>
        <v/>
      </c>
      <c r="AL202" s="915" t="str">
        <f>IF(AL201="","",VLOOKUP(AL201,'シフト記号表（従来型・ユニット型共通）'!$C$6:$L$47,10,FALSE))</f>
        <v/>
      </c>
      <c r="AM202" s="915" t="str">
        <f>IF(AM201="","",VLOOKUP(AM201,'シフト記号表（従来型・ユニット型共通）'!$C$6:$L$47,10,FALSE))</f>
        <v/>
      </c>
      <c r="AN202" s="915" t="str">
        <f>IF(AN201="","",VLOOKUP(AN201,'シフト記号表（従来型・ユニット型共通）'!$C$6:$L$47,10,FALSE))</f>
        <v/>
      </c>
      <c r="AO202" s="915" t="str">
        <f>IF(AO201="","",VLOOKUP(AO201,'シフト記号表（従来型・ユニット型共通）'!$C$6:$L$47,10,FALSE))</f>
        <v/>
      </c>
      <c r="AP202" s="915" t="str">
        <f>IF(AP201="","",VLOOKUP(AP201,'シフト記号表（従来型・ユニット型共通）'!$C$6:$L$47,10,FALSE))</f>
        <v/>
      </c>
      <c r="AQ202" s="916" t="str">
        <f>IF(AQ201="","",VLOOKUP(AQ201,'シフト記号表（従来型・ユニット型共通）'!$C$6:$L$47,10,FALSE))</f>
        <v/>
      </c>
      <c r="AR202" s="914" t="str">
        <f>IF(AR201="","",VLOOKUP(AR201,'シフト記号表（従来型・ユニット型共通）'!$C$6:$L$47,10,FALSE))</f>
        <v/>
      </c>
      <c r="AS202" s="915" t="str">
        <f>IF(AS201="","",VLOOKUP(AS201,'シフト記号表（従来型・ユニット型共通）'!$C$6:$L$47,10,FALSE))</f>
        <v/>
      </c>
      <c r="AT202" s="915" t="str">
        <f>IF(AT201="","",VLOOKUP(AT201,'シフト記号表（従来型・ユニット型共通）'!$C$6:$L$47,10,FALSE))</f>
        <v/>
      </c>
      <c r="AU202" s="915" t="str">
        <f>IF(AU201="","",VLOOKUP(AU201,'シフト記号表（従来型・ユニット型共通）'!$C$6:$L$47,10,FALSE))</f>
        <v/>
      </c>
      <c r="AV202" s="915" t="str">
        <f>IF(AV201="","",VLOOKUP(AV201,'シフト記号表（従来型・ユニット型共通）'!$C$6:$L$47,10,FALSE))</f>
        <v/>
      </c>
      <c r="AW202" s="915" t="str">
        <f>IF(AW201="","",VLOOKUP(AW201,'シフト記号表（従来型・ユニット型共通）'!$C$6:$L$47,10,FALSE))</f>
        <v/>
      </c>
      <c r="AX202" s="916" t="str">
        <f>IF(AX201="","",VLOOKUP(AX201,'シフト記号表（従来型・ユニット型共通）'!$C$6:$L$47,10,FALSE))</f>
        <v/>
      </c>
      <c r="AY202" s="914" t="str">
        <f>IF(AY201="","",VLOOKUP(AY201,'シフト記号表（従来型・ユニット型共通）'!$C$6:$L$47,10,FALSE))</f>
        <v/>
      </c>
      <c r="AZ202" s="915" t="str">
        <f>IF(AZ201="","",VLOOKUP(AZ201,'シフト記号表（従来型・ユニット型共通）'!$C$6:$L$47,10,FALSE))</f>
        <v/>
      </c>
      <c r="BA202" s="915" t="str">
        <f>IF(BA201="","",VLOOKUP(BA201,'シフト記号表（従来型・ユニット型共通）'!$C$6:$L$47,10,FALSE))</f>
        <v/>
      </c>
      <c r="BB202" s="2196">
        <f>IF($BE$3="４週",SUM(W202:AX202),IF($BE$3="暦月",SUM(W202:BA202),""))</f>
        <v>0</v>
      </c>
      <c r="BC202" s="2197"/>
      <c r="BD202" s="2198">
        <f>IF($BE$3="４週",BB202/4,IF($BE$3="暦月",(BB202/($BE$8/7)),""))</f>
        <v>0</v>
      </c>
      <c r="BE202" s="2197"/>
      <c r="BF202" s="2193"/>
      <c r="BG202" s="2194"/>
      <c r="BH202" s="2194"/>
      <c r="BI202" s="2194"/>
      <c r="BJ202" s="2195"/>
    </row>
    <row r="203" spans="2:62" ht="20.25" customHeight="1">
      <c r="B203" s="2111">
        <f>B201+1</f>
        <v>94</v>
      </c>
      <c r="C203" s="2118"/>
      <c r="D203" s="2119"/>
      <c r="E203" s="909"/>
      <c r="F203" s="910"/>
      <c r="G203" s="909"/>
      <c r="H203" s="910"/>
      <c r="I203" s="2122"/>
      <c r="J203" s="2123"/>
      <c r="K203" s="2171"/>
      <c r="L203" s="2172"/>
      <c r="M203" s="2172"/>
      <c r="N203" s="2119"/>
      <c r="O203" s="2141"/>
      <c r="P203" s="2142"/>
      <c r="Q203" s="2142"/>
      <c r="R203" s="2142"/>
      <c r="S203" s="2143"/>
      <c r="T203" s="929" t="s">
        <v>1540</v>
      </c>
      <c r="U203" s="930"/>
      <c r="V203" s="931"/>
      <c r="W203" s="922"/>
      <c r="X203" s="923"/>
      <c r="Y203" s="923"/>
      <c r="Z203" s="923"/>
      <c r="AA203" s="923"/>
      <c r="AB203" s="923"/>
      <c r="AC203" s="924"/>
      <c r="AD203" s="922"/>
      <c r="AE203" s="923"/>
      <c r="AF203" s="923"/>
      <c r="AG203" s="923"/>
      <c r="AH203" s="923"/>
      <c r="AI203" s="923"/>
      <c r="AJ203" s="924"/>
      <c r="AK203" s="922"/>
      <c r="AL203" s="923"/>
      <c r="AM203" s="923"/>
      <c r="AN203" s="923"/>
      <c r="AO203" s="923"/>
      <c r="AP203" s="923"/>
      <c r="AQ203" s="924"/>
      <c r="AR203" s="922"/>
      <c r="AS203" s="923"/>
      <c r="AT203" s="923"/>
      <c r="AU203" s="923"/>
      <c r="AV203" s="923"/>
      <c r="AW203" s="923"/>
      <c r="AX203" s="924"/>
      <c r="AY203" s="922"/>
      <c r="AZ203" s="923"/>
      <c r="BA203" s="925"/>
      <c r="BB203" s="2173"/>
      <c r="BC203" s="2174"/>
      <c r="BD203" s="2175"/>
      <c r="BE203" s="2176"/>
      <c r="BF203" s="2177"/>
      <c r="BG203" s="2178"/>
      <c r="BH203" s="2178"/>
      <c r="BI203" s="2178"/>
      <c r="BJ203" s="2179"/>
    </row>
    <row r="204" spans="2:62" ht="20.25" customHeight="1">
      <c r="B204" s="2112"/>
      <c r="C204" s="2199"/>
      <c r="D204" s="2200"/>
      <c r="E204" s="932"/>
      <c r="F204" s="933">
        <f>C203</f>
        <v>0</v>
      </c>
      <c r="G204" s="932"/>
      <c r="H204" s="933">
        <f>I203</f>
        <v>0</v>
      </c>
      <c r="I204" s="2201"/>
      <c r="J204" s="2202"/>
      <c r="K204" s="2203"/>
      <c r="L204" s="2204"/>
      <c r="M204" s="2204"/>
      <c r="N204" s="2200"/>
      <c r="O204" s="2141"/>
      <c r="P204" s="2142"/>
      <c r="Q204" s="2142"/>
      <c r="R204" s="2142"/>
      <c r="S204" s="2143"/>
      <c r="T204" s="926" t="s">
        <v>1543</v>
      </c>
      <c r="U204" s="927"/>
      <c r="V204" s="928"/>
      <c r="W204" s="914" t="str">
        <f>IF(W203="","",VLOOKUP(W203,'シフト記号表（従来型・ユニット型共通）'!$C$6:$L$47,10,FALSE))</f>
        <v/>
      </c>
      <c r="X204" s="915" t="str">
        <f>IF(X203="","",VLOOKUP(X203,'シフト記号表（従来型・ユニット型共通）'!$C$6:$L$47,10,FALSE))</f>
        <v/>
      </c>
      <c r="Y204" s="915" t="str">
        <f>IF(Y203="","",VLOOKUP(Y203,'シフト記号表（従来型・ユニット型共通）'!$C$6:$L$47,10,FALSE))</f>
        <v/>
      </c>
      <c r="Z204" s="915" t="str">
        <f>IF(Z203="","",VLOOKUP(Z203,'シフト記号表（従来型・ユニット型共通）'!$C$6:$L$47,10,FALSE))</f>
        <v/>
      </c>
      <c r="AA204" s="915" t="str">
        <f>IF(AA203="","",VLOOKUP(AA203,'シフト記号表（従来型・ユニット型共通）'!$C$6:$L$47,10,FALSE))</f>
        <v/>
      </c>
      <c r="AB204" s="915" t="str">
        <f>IF(AB203="","",VLOOKUP(AB203,'シフト記号表（従来型・ユニット型共通）'!$C$6:$L$47,10,FALSE))</f>
        <v/>
      </c>
      <c r="AC204" s="916" t="str">
        <f>IF(AC203="","",VLOOKUP(AC203,'シフト記号表（従来型・ユニット型共通）'!$C$6:$L$47,10,FALSE))</f>
        <v/>
      </c>
      <c r="AD204" s="914" t="str">
        <f>IF(AD203="","",VLOOKUP(AD203,'シフト記号表（従来型・ユニット型共通）'!$C$6:$L$47,10,FALSE))</f>
        <v/>
      </c>
      <c r="AE204" s="915" t="str">
        <f>IF(AE203="","",VLOOKUP(AE203,'シフト記号表（従来型・ユニット型共通）'!$C$6:$L$47,10,FALSE))</f>
        <v/>
      </c>
      <c r="AF204" s="915" t="str">
        <f>IF(AF203="","",VLOOKUP(AF203,'シフト記号表（従来型・ユニット型共通）'!$C$6:$L$47,10,FALSE))</f>
        <v/>
      </c>
      <c r="AG204" s="915" t="str">
        <f>IF(AG203="","",VLOOKUP(AG203,'シフト記号表（従来型・ユニット型共通）'!$C$6:$L$47,10,FALSE))</f>
        <v/>
      </c>
      <c r="AH204" s="915" t="str">
        <f>IF(AH203="","",VLOOKUP(AH203,'シフト記号表（従来型・ユニット型共通）'!$C$6:$L$47,10,FALSE))</f>
        <v/>
      </c>
      <c r="AI204" s="915" t="str">
        <f>IF(AI203="","",VLOOKUP(AI203,'シフト記号表（従来型・ユニット型共通）'!$C$6:$L$47,10,FALSE))</f>
        <v/>
      </c>
      <c r="AJ204" s="916" t="str">
        <f>IF(AJ203="","",VLOOKUP(AJ203,'シフト記号表（従来型・ユニット型共通）'!$C$6:$L$47,10,FALSE))</f>
        <v/>
      </c>
      <c r="AK204" s="914" t="str">
        <f>IF(AK203="","",VLOOKUP(AK203,'シフト記号表（従来型・ユニット型共通）'!$C$6:$L$47,10,FALSE))</f>
        <v/>
      </c>
      <c r="AL204" s="915" t="str">
        <f>IF(AL203="","",VLOOKUP(AL203,'シフト記号表（従来型・ユニット型共通）'!$C$6:$L$47,10,FALSE))</f>
        <v/>
      </c>
      <c r="AM204" s="915" t="str">
        <f>IF(AM203="","",VLOOKUP(AM203,'シフト記号表（従来型・ユニット型共通）'!$C$6:$L$47,10,FALSE))</f>
        <v/>
      </c>
      <c r="AN204" s="915" t="str">
        <f>IF(AN203="","",VLOOKUP(AN203,'シフト記号表（従来型・ユニット型共通）'!$C$6:$L$47,10,FALSE))</f>
        <v/>
      </c>
      <c r="AO204" s="915" t="str">
        <f>IF(AO203="","",VLOOKUP(AO203,'シフト記号表（従来型・ユニット型共通）'!$C$6:$L$47,10,FALSE))</f>
        <v/>
      </c>
      <c r="AP204" s="915" t="str">
        <f>IF(AP203="","",VLOOKUP(AP203,'シフト記号表（従来型・ユニット型共通）'!$C$6:$L$47,10,FALSE))</f>
        <v/>
      </c>
      <c r="AQ204" s="916" t="str">
        <f>IF(AQ203="","",VLOOKUP(AQ203,'シフト記号表（従来型・ユニット型共通）'!$C$6:$L$47,10,FALSE))</f>
        <v/>
      </c>
      <c r="AR204" s="914" t="str">
        <f>IF(AR203="","",VLOOKUP(AR203,'シフト記号表（従来型・ユニット型共通）'!$C$6:$L$47,10,FALSE))</f>
        <v/>
      </c>
      <c r="AS204" s="915" t="str">
        <f>IF(AS203="","",VLOOKUP(AS203,'シフト記号表（従来型・ユニット型共通）'!$C$6:$L$47,10,FALSE))</f>
        <v/>
      </c>
      <c r="AT204" s="915" t="str">
        <f>IF(AT203="","",VLOOKUP(AT203,'シフト記号表（従来型・ユニット型共通）'!$C$6:$L$47,10,FALSE))</f>
        <v/>
      </c>
      <c r="AU204" s="915" t="str">
        <f>IF(AU203="","",VLOOKUP(AU203,'シフト記号表（従来型・ユニット型共通）'!$C$6:$L$47,10,FALSE))</f>
        <v/>
      </c>
      <c r="AV204" s="915" t="str">
        <f>IF(AV203="","",VLOOKUP(AV203,'シフト記号表（従来型・ユニット型共通）'!$C$6:$L$47,10,FALSE))</f>
        <v/>
      </c>
      <c r="AW204" s="915" t="str">
        <f>IF(AW203="","",VLOOKUP(AW203,'シフト記号表（従来型・ユニット型共通）'!$C$6:$L$47,10,FALSE))</f>
        <v/>
      </c>
      <c r="AX204" s="916" t="str">
        <f>IF(AX203="","",VLOOKUP(AX203,'シフト記号表（従来型・ユニット型共通）'!$C$6:$L$47,10,FALSE))</f>
        <v/>
      </c>
      <c r="AY204" s="914" t="str">
        <f>IF(AY203="","",VLOOKUP(AY203,'シフト記号表（従来型・ユニット型共通）'!$C$6:$L$47,10,FALSE))</f>
        <v/>
      </c>
      <c r="AZ204" s="915" t="str">
        <f>IF(AZ203="","",VLOOKUP(AZ203,'シフト記号表（従来型・ユニット型共通）'!$C$6:$L$47,10,FALSE))</f>
        <v/>
      </c>
      <c r="BA204" s="915" t="str">
        <f>IF(BA203="","",VLOOKUP(BA203,'シフト記号表（従来型・ユニット型共通）'!$C$6:$L$47,10,FALSE))</f>
        <v/>
      </c>
      <c r="BB204" s="2196">
        <f>IF($BE$3="４週",SUM(W204:AX204),IF($BE$3="暦月",SUM(W204:BA204),""))</f>
        <v>0</v>
      </c>
      <c r="BC204" s="2197"/>
      <c r="BD204" s="2198">
        <f>IF($BE$3="４週",BB204/4,IF($BE$3="暦月",(BB204/($BE$8/7)),""))</f>
        <v>0</v>
      </c>
      <c r="BE204" s="2197"/>
      <c r="BF204" s="2193"/>
      <c r="BG204" s="2194"/>
      <c r="BH204" s="2194"/>
      <c r="BI204" s="2194"/>
      <c r="BJ204" s="2195"/>
    </row>
    <row r="205" spans="2:62" ht="20.25" customHeight="1">
      <c r="B205" s="2111">
        <f>B203+1</f>
        <v>95</v>
      </c>
      <c r="C205" s="2118"/>
      <c r="D205" s="2119"/>
      <c r="E205" s="909"/>
      <c r="F205" s="910"/>
      <c r="G205" s="909"/>
      <c r="H205" s="910"/>
      <c r="I205" s="2122"/>
      <c r="J205" s="2123"/>
      <c r="K205" s="2171"/>
      <c r="L205" s="2172"/>
      <c r="M205" s="2172"/>
      <c r="N205" s="2119"/>
      <c r="O205" s="2141"/>
      <c r="P205" s="2142"/>
      <c r="Q205" s="2142"/>
      <c r="R205" s="2142"/>
      <c r="S205" s="2143"/>
      <c r="T205" s="929" t="s">
        <v>1540</v>
      </c>
      <c r="U205" s="930"/>
      <c r="V205" s="931"/>
      <c r="W205" s="922"/>
      <c r="X205" s="923"/>
      <c r="Y205" s="923"/>
      <c r="Z205" s="923"/>
      <c r="AA205" s="923"/>
      <c r="AB205" s="923"/>
      <c r="AC205" s="924"/>
      <c r="AD205" s="922"/>
      <c r="AE205" s="923"/>
      <c r="AF205" s="923"/>
      <c r="AG205" s="923"/>
      <c r="AH205" s="923"/>
      <c r="AI205" s="923"/>
      <c r="AJ205" s="924"/>
      <c r="AK205" s="922"/>
      <c r="AL205" s="923"/>
      <c r="AM205" s="923"/>
      <c r="AN205" s="923"/>
      <c r="AO205" s="923"/>
      <c r="AP205" s="923"/>
      <c r="AQ205" s="924"/>
      <c r="AR205" s="922"/>
      <c r="AS205" s="923"/>
      <c r="AT205" s="923"/>
      <c r="AU205" s="923"/>
      <c r="AV205" s="923"/>
      <c r="AW205" s="923"/>
      <c r="AX205" s="924"/>
      <c r="AY205" s="922"/>
      <c r="AZ205" s="923"/>
      <c r="BA205" s="925"/>
      <c r="BB205" s="2173"/>
      <c r="BC205" s="2174"/>
      <c r="BD205" s="2175"/>
      <c r="BE205" s="2176"/>
      <c r="BF205" s="2177"/>
      <c r="BG205" s="2178"/>
      <c r="BH205" s="2178"/>
      <c r="BI205" s="2178"/>
      <c r="BJ205" s="2179"/>
    </row>
    <row r="206" spans="2:62" ht="20.25" customHeight="1">
      <c r="B206" s="2112"/>
      <c r="C206" s="2199"/>
      <c r="D206" s="2200"/>
      <c r="E206" s="932"/>
      <c r="F206" s="933">
        <f>C205</f>
        <v>0</v>
      </c>
      <c r="G206" s="932"/>
      <c r="H206" s="933">
        <f>I205</f>
        <v>0</v>
      </c>
      <c r="I206" s="2201"/>
      <c r="J206" s="2202"/>
      <c r="K206" s="2203"/>
      <c r="L206" s="2204"/>
      <c r="M206" s="2204"/>
      <c r="N206" s="2200"/>
      <c r="O206" s="2141"/>
      <c r="P206" s="2142"/>
      <c r="Q206" s="2142"/>
      <c r="R206" s="2142"/>
      <c r="S206" s="2143"/>
      <c r="T206" s="926" t="s">
        <v>1543</v>
      </c>
      <c r="U206" s="927"/>
      <c r="V206" s="928"/>
      <c r="W206" s="914" t="str">
        <f>IF(W205="","",VLOOKUP(W205,'シフト記号表（従来型・ユニット型共通）'!$C$6:$L$47,10,FALSE))</f>
        <v/>
      </c>
      <c r="X206" s="915" t="str">
        <f>IF(X205="","",VLOOKUP(X205,'シフト記号表（従来型・ユニット型共通）'!$C$6:$L$47,10,FALSE))</f>
        <v/>
      </c>
      <c r="Y206" s="915" t="str">
        <f>IF(Y205="","",VLOOKUP(Y205,'シフト記号表（従来型・ユニット型共通）'!$C$6:$L$47,10,FALSE))</f>
        <v/>
      </c>
      <c r="Z206" s="915" t="str">
        <f>IF(Z205="","",VLOOKUP(Z205,'シフト記号表（従来型・ユニット型共通）'!$C$6:$L$47,10,FALSE))</f>
        <v/>
      </c>
      <c r="AA206" s="915" t="str">
        <f>IF(AA205="","",VLOOKUP(AA205,'シフト記号表（従来型・ユニット型共通）'!$C$6:$L$47,10,FALSE))</f>
        <v/>
      </c>
      <c r="AB206" s="915" t="str">
        <f>IF(AB205="","",VLOOKUP(AB205,'シフト記号表（従来型・ユニット型共通）'!$C$6:$L$47,10,FALSE))</f>
        <v/>
      </c>
      <c r="AC206" s="916" t="str">
        <f>IF(AC205="","",VLOOKUP(AC205,'シフト記号表（従来型・ユニット型共通）'!$C$6:$L$47,10,FALSE))</f>
        <v/>
      </c>
      <c r="AD206" s="914" t="str">
        <f>IF(AD205="","",VLOOKUP(AD205,'シフト記号表（従来型・ユニット型共通）'!$C$6:$L$47,10,FALSE))</f>
        <v/>
      </c>
      <c r="AE206" s="915" t="str">
        <f>IF(AE205="","",VLOOKUP(AE205,'シフト記号表（従来型・ユニット型共通）'!$C$6:$L$47,10,FALSE))</f>
        <v/>
      </c>
      <c r="AF206" s="915" t="str">
        <f>IF(AF205="","",VLOOKUP(AF205,'シフト記号表（従来型・ユニット型共通）'!$C$6:$L$47,10,FALSE))</f>
        <v/>
      </c>
      <c r="AG206" s="915" t="str">
        <f>IF(AG205="","",VLOOKUP(AG205,'シフト記号表（従来型・ユニット型共通）'!$C$6:$L$47,10,FALSE))</f>
        <v/>
      </c>
      <c r="AH206" s="915" t="str">
        <f>IF(AH205="","",VLOOKUP(AH205,'シフト記号表（従来型・ユニット型共通）'!$C$6:$L$47,10,FALSE))</f>
        <v/>
      </c>
      <c r="AI206" s="915" t="str">
        <f>IF(AI205="","",VLOOKUP(AI205,'シフト記号表（従来型・ユニット型共通）'!$C$6:$L$47,10,FALSE))</f>
        <v/>
      </c>
      <c r="AJ206" s="916" t="str">
        <f>IF(AJ205="","",VLOOKUP(AJ205,'シフト記号表（従来型・ユニット型共通）'!$C$6:$L$47,10,FALSE))</f>
        <v/>
      </c>
      <c r="AK206" s="914" t="str">
        <f>IF(AK205="","",VLOOKUP(AK205,'シフト記号表（従来型・ユニット型共通）'!$C$6:$L$47,10,FALSE))</f>
        <v/>
      </c>
      <c r="AL206" s="915" t="str">
        <f>IF(AL205="","",VLOOKUP(AL205,'シフト記号表（従来型・ユニット型共通）'!$C$6:$L$47,10,FALSE))</f>
        <v/>
      </c>
      <c r="AM206" s="915" t="str">
        <f>IF(AM205="","",VLOOKUP(AM205,'シフト記号表（従来型・ユニット型共通）'!$C$6:$L$47,10,FALSE))</f>
        <v/>
      </c>
      <c r="AN206" s="915" t="str">
        <f>IF(AN205="","",VLOOKUP(AN205,'シフト記号表（従来型・ユニット型共通）'!$C$6:$L$47,10,FALSE))</f>
        <v/>
      </c>
      <c r="AO206" s="915" t="str">
        <f>IF(AO205="","",VLOOKUP(AO205,'シフト記号表（従来型・ユニット型共通）'!$C$6:$L$47,10,FALSE))</f>
        <v/>
      </c>
      <c r="AP206" s="915" t="str">
        <f>IF(AP205="","",VLOOKUP(AP205,'シフト記号表（従来型・ユニット型共通）'!$C$6:$L$47,10,FALSE))</f>
        <v/>
      </c>
      <c r="AQ206" s="916" t="str">
        <f>IF(AQ205="","",VLOOKUP(AQ205,'シフト記号表（従来型・ユニット型共通）'!$C$6:$L$47,10,FALSE))</f>
        <v/>
      </c>
      <c r="AR206" s="914" t="str">
        <f>IF(AR205="","",VLOOKUP(AR205,'シフト記号表（従来型・ユニット型共通）'!$C$6:$L$47,10,FALSE))</f>
        <v/>
      </c>
      <c r="AS206" s="915" t="str">
        <f>IF(AS205="","",VLOOKUP(AS205,'シフト記号表（従来型・ユニット型共通）'!$C$6:$L$47,10,FALSE))</f>
        <v/>
      </c>
      <c r="AT206" s="915" t="str">
        <f>IF(AT205="","",VLOOKUP(AT205,'シフト記号表（従来型・ユニット型共通）'!$C$6:$L$47,10,FALSE))</f>
        <v/>
      </c>
      <c r="AU206" s="915" t="str">
        <f>IF(AU205="","",VLOOKUP(AU205,'シフト記号表（従来型・ユニット型共通）'!$C$6:$L$47,10,FALSE))</f>
        <v/>
      </c>
      <c r="AV206" s="915" t="str">
        <f>IF(AV205="","",VLOOKUP(AV205,'シフト記号表（従来型・ユニット型共通）'!$C$6:$L$47,10,FALSE))</f>
        <v/>
      </c>
      <c r="AW206" s="915" t="str">
        <f>IF(AW205="","",VLOOKUP(AW205,'シフト記号表（従来型・ユニット型共通）'!$C$6:$L$47,10,FALSE))</f>
        <v/>
      </c>
      <c r="AX206" s="916" t="str">
        <f>IF(AX205="","",VLOOKUP(AX205,'シフト記号表（従来型・ユニット型共通）'!$C$6:$L$47,10,FALSE))</f>
        <v/>
      </c>
      <c r="AY206" s="914" t="str">
        <f>IF(AY205="","",VLOOKUP(AY205,'シフト記号表（従来型・ユニット型共通）'!$C$6:$L$47,10,FALSE))</f>
        <v/>
      </c>
      <c r="AZ206" s="915" t="str">
        <f>IF(AZ205="","",VLOOKUP(AZ205,'シフト記号表（従来型・ユニット型共通）'!$C$6:$L$47,10,FALSE))</f>
        <v/>
      </c>
      <c r="BA206" s="915" t="str">
        <f>IF(BA205="","",VLOOKUP(BA205,'シフト記号表（従来型・ユニット型共通）'!$C$6:$L$47,10,FALSE))</f>
        <v/>
      </c>
      <c r="BB206" s="2196">
        <f>IF($BE$3="４週",SUM(W206:AX206),IF($BE$3="暦月",SUM(W206:BA206),""))</f>
        <v>0</v>
      </c>
      <c r="BC206" s="2197"/>
      <c r="BD206" s="2198">
        <f>IF($BE$3="４週",BB206/4,IF($BE$3="暦月",(BB206/($BE$8/7)),""))</f>
        <v>0</v>
      </c>
      <c r="BE206" s="2197"/>
      <c r="BF206" s="2193"/>
      <c r="BG206" s="2194"/>
      <c r="BH206" s="2194"/>
      <c r="BI206" s="2194"/>
      <c r="BJ206" s="2195"/>
    </row>
    <row r="207" spans="2:62" ht="20.25" customHeight="1">
      <c r="B207" s="2111">
        <f>B205+1</f>
        <v>96</v>
      </c>
      <c r="C207" s="2118"/>
      <c r="D207" s="2119"/>
      <c r="E207" s="909"/>
      <c r="F207" s="910"/>
      <c r="G207" s="909"/>
      <c r="H207" s="910"/>
      <c r="I207" s="2122"/>
      <c r="J207" s="2123"/>
      <c r="K207" s="2171"/>
      <c r="L207" s="2172"/>
      <c r="M207" s="2172"/>
      <c r="N207" s="2119"/>
      <c r="O207" s="2141"/>
      <c r="P207" s="2142"/>
      <c r="Q207" s="2142"/>
      <c r="R207" s="2142"/>
      <c r="S207" s="2143"/>
      <c r="T207" s="929" t="s">
        <v>1540</v>
      </c>
      <c r="U207" s="930"/>
      <c r="V207" s="931"/>
      <c r="W207" s="922"/>
      <c r="X207" s="923"/>
      <c r="Y207" s="923"/>
      <c r="Z207" s="923"/>
      <c r="AA207" s="923"/>
      <c r="AB207" s="923"/>
      <c r="AC207" s="924"/>
      <c r="AD207" s="922"/>
      <c r="AE207" s="923"/>
      <c r="AF207" s="923"/>
      <c r="AG207" s="923"/>
      <c r="AH207" s="923"/>
      <c r="AI207" s="923"/>
      <c r="AJ207" s="924"/>
      <c r="AK207" s="922"/>
      <c r="AL207" s="923"/>
      <c r="AM207" s="923"/>
      <c r="AN207" s="923"/>
      <c r="AO207" s="923"/>
      <c r="AP207" s="923"/>
      <c r="AQ207" s="924"/>
      <c r="AR207" s="922"/>
      <c r="AS207" s="923"/>
      <c r="AT207" s="923"/>
      <c r="AU207" s="923"/>
      <c r="AV207" s="923"/>
      <c r="AW207" s="923"/>
      <c r="AX207" s="924"/>
      <c r="AY207" s="922"/>
      <c r="AZ207" s="923"/>
      <c r="BA207" s="925"/>
      <c r="BB207" s="2173"/>
      <c r="BC207" s="2174"/>
      <c r="BD207" s="2175"/>
      <c r="BE207" s="2176"/>
      <c r="BF207" s="2177"/>
      <c r="BG207" s="2178"/>
      <c r="BH207" s="2178"/>
      <c r="BI207" s="2178"/>
      <c r="BJ207" s="2179"/>
    </row>
    <row r="208" spans="2:62" ht="20.25" customHeight="1">
      <c r="B208" s="2112"/>
      <c r="C208" s="2199"/>
      <c r="D208" s="2200"/>
      <c r="E208" s="932"/>
      <c r="F208" s="933">
        <f>C207</f>
        <v>0</v>
      </c>
      <c r="G208" s="932"/>
      <c r="H208" s="933">
        <f>I207</f>
        <v>0</v>
      </c>
      <c r="I208" s="2201"/>
      <c r="J208" s="2202"/>
      <c r="K208" s="2203"/>
      <c r="L208" s="2204"/>
      <c r="M208" s="2204"/>
      <c r="N208" s="2200"/>
      <c r="O208" s="2141"/>
      <c r="P208" s="2142"/>
      <c r="Q208" s="2142"/>
      <c r="R208" s="2142"/>
      <c r="S208" s="2143"/>
      <c r="T208" s="926" t="s">
        <v>1543</v>
      </c>
      <c r="U208" s="927"/>
      <c r="V208" s="928"/>
      <c r="W208" s="914" t="str">
        <f>IF(W207="","",VLOOKUP(W207,'シフト記号表（従来型・ユニット型共通）'!$C$6:$L$47,10,FALSE))</f>
        <v/>
      </c>
      <c r="X208" s="915" t="str">
        <f>IF(X207="","",VLOOKUP(X207,'シフト記号表（従来型・ユニット型共通）'!$C$6:$L$47,10,FALSE))</f>
        <v/>
      </c>
      <c r="Y208" s="915" t="str">
        <f>IF(Y207="","",VLOOKUP(Y207,'シフト記号表（従来型・ユニット型共通）'!$C$6:$L$47,10,FALSE))</f>
        <v/>
      </c>
      <c r="Z208" s="915" t="str">
        <f>IF(Z207="","",VLOOKUP(Z207,'シフト記号表（従来型・ユニット型共通）'!$C$6:$L$47,10,FALSE))</f>
        <v/>
      </c>
      <c r="AA208" s="915" t="str">
        <f>IF(AA207="","",VLOOKUP(AA207,'シフト記号表（従来型・ユニット型共通）'!$C$6:$L$47,10,FALSE))</f>
        <v/>
      </c>
      <c r="AB208" s="915" t="str">
        <f>IF(AB207="","",VLOOKUP(AB207,'シフト記号表（従来型・ユニット型共通）'!$C$6:$L$47,10,FALSE))</f>
        <v/>
      </c>
      <c r="AC208" s="916" t="str">
        <f>IF(AC207="","",VLOOKUP(AC207,'シフト記号表（従来型・ユニット型共通）'!$C$6:$L$47,10,FALSE))</f>
        <v/>
      </c>
      <c r="AD208" s="914" t="str">
        <f>IF(AD207="","",VLOOKUP(AD207,'シフト記号表（従来型・ユニット型共通）'!$C$6:$L$47,10,FALSE))</f>
        <v/>
      </c>
      <c r="AE208" s="915" t="str">
        <f>IF(AE207="","",VLOOKUP(AE207,'シフト記号表（従来型・ユニット型共通）'!$C$6:$L$47,10,FALSE))</f>
        <v/>
      </c>
      <c r="AF208" s="915" t="str">
        <f>IF(AF207="","",VLOOKUP(AF207,'シフト記号表（従来型・ユニット型共通）'!$C$6:$L$47,10,FALSE))</f>
        <v/>
      </c>
      <c r="AG208" s="915" t="str">
        <f>IF(AG207="","",VLOOKUP(AG207,'シフト記号表（従来型・ユニット型共通）'!$C$6:$L$47,10,FALSE))</f>
        <v/>
      </c>
      <c r="AH208" s="915" t="str">
        <f>IF(AH207="","",VLOOKUP(AH207,'シフト記号表（従来型・ユニット型共通）'!$C$6:$L$47,10,FALSE))</f>
        <v/>
      </c>
      <c r="AI208" s="915" t="str">
        <f>IF(AI207="","",VLOOKUP(AI207,'シフト記号表（従来型・ユニット型共通）'!$C$6:$L$47,10,FALSE))</f>
        <v/>
      </c>
      <c r="AJ208" s="916" t="str">
        <f>IF(AJ207="","",VLOOKUP(AJ207,'シフト記号表（従来型・ユニット型共通）'!$C$6:$L$47,10,FALSE))</f>
        <v/>
      </c>
      <c r="AK208" s="914" t="str">
        <f>IF(AK207="","",VLOOKUP(AK207,'シフト記号表（従来型・ユニット型共通）'!$C$6:$L$47,10,FALSE))</f>
        <v/>
      </c>
      <c r="AL208" s="915" t="str">
        <f>IF(AL207="","",VLOOKUP(AL207,'シフト記号表（従来型・ユニット型共通）'!$C$6:$L$47,10,FALSE))</f>
        <v/>
      </c>
      <c r="AM208" s="915" t="str">
        <f>IF(AM207="","",VLOOKUP(AM207,'シフト記号表（従来型・ユニット型共通）'!$C$6:$L$47,10,FALSE))</f>
        <v/>
      </c>
      <c r="AN208" s="915" t="str">
        <f>IF(AN207="","",VLOOKUP(AN207,'シフト記号表（従来型・ユニット型共通）'!$C$6:$L$47,10,FALSE))</f>
        <v/>
      </c>
      <c r="AO208" s="915" t="str">
        <f>IF(AO207="","",VLOOKUP(AO207,'シフト記号表（従来型・ユニット型共通）'!$C$6:$L$47,10,FALSE))</f>
        <v/>
      </c>
      <c r="AP208" s="915" t="str">
        <f>IF(AP207="","",VLOOKUP(AP207,'シフト記号表（従来型・ユニット型共通）'!$C$6:$L$47,10,FALSE))</f>
        <v/>
      </c>
      <c r="AQ208" s="916" t="str">
        <f>IF(AQ207="","",VLOOKUP(AQ207,'シフト記号表（従来型・ユニット型共通）'!$C$6:$L$47,10,FALSE))</f>
        <v/>
      </c>
      <c r="AR208" s="914" t="str">
        <f>IF(AR207="","",VLOOKUP(AR207,'シフト記号表（従来型・ユニット型共通）'!$C$6:$L$47,10,FALSE))</f>
        <v/>
      </c>
      <c r="AS208" s="915" t="str">
        <f>IF(AS207="","",VLOOKUP(AS207,'シフト記号表（従来型・ユニット型共通）'!$C$6:$L$47,10,FALSE))</f>
        <v/>
      </c>
      <c r="AT208" s="915" t="str">
        <f>IF(AT207="","",VLOOKUP(AT207,'シフト記号表（従来型・ユニット型共通）'!$C$6:$L$47,10,FALSE))</f>
        <v/>
      </c>
      <c r="AU208" s="915" t="str">
        <f>IF(AU207="","",VLOOKUP(AU207,'シフト記号表（従来型・ユニット型共通）'!$C$6:$L$47,10,FALSE))</f>
        <v/>
      </c>
      <c r="AV208" s="915" t="str">
        <f>IF(AV207="","",VLOOKUP(AV207,'シフト記号表（従来型・ユニット型共通）'!$C$6:$L$47,10,FALSE))</f>
        <v/>
      </c>
      <c r="AW208" s="915" t="str">
        <f>IF(AW207="","",VLOOKUP(AW207,'シフト記号表（従来型・ユニット型共通）'!$C$6:$L$47,10,FALSE))</f>
        <v/>
      </c>
      <c r="AX208" s="916" t="str">
        <f>IF(AX207="","",VLOOKUP(AX207,'シフト記号表（従来型・ユニット型共通）'!$C$6:$L$47,10,FALSE))</f>
        <v/>
      </c>
      <c r="AY208" s="914" t="str">
        <f>IF(AY207="","",VLOOKUP(AY207,'シフト記号表（従来型・ユニット型共通）'!$C$6:$L$47,10,FALSE))</f>
        <v/>
      </c>
      <c r="AZ208" s="915" t="str">
        <f>IF(AZ207="","",VLOOKUP(AZ207,'シフト記号表（従来型・ユニット型共通）'!$C$6:$L$47,10,FALSE))</f>
        <v/>
      </c>
      <c r="BA208" s="915" t="str">
        <f>IF(BA207="","",VLOOKUP(BA207,'シフト記号表（従来型・ユニット型共通）'!$C$6:$L$47,10,FALSE))</f>
        <v/>
      </c>
      <c r="BB208" s="2196">
        <f>IF($BE$3="４週",SUM(W208:AX208),IF($BE$3="暦月",SUM(W208:BA208),""))</f>
        <v>0</v>
      </c>
      <c r="BC208" s="2197"/>
      <c r="BD208" s="2198">
        <f>IF($BE$3="４週",BB208/4,IF($BE$3="暦月",(BB208/($BE$8/7)),""))</f>
        <v>0</v>
      </c>
      <c r="BE208" s="2197"/>
      <c r="BF208" s="2193"/>
      <c r="BG208" s="2194"/>
      <c r="BH208" s="2194"/>
      <c r="BI208" s="2194"/>
      <c r="BJ208" s="2195"/>
    </row>
    <row r="209" spans="2:62" ht="20.25" customHeight="1">
      <c r="B209" s="2111">
        <f>B207+1</f>
        <v>97</v>
      </c>
      <c r="C209" s="2118"/>
      <c r="D209" s="2119"/>
      <c r="E209" s="909"/>
      <c r="F209" s="910"/>
      <c r="G209" s="909"/>
      <c r="H209" s="910"/>
      <c r="I209" s="2122"/>
      <c r="J209" s="2123"/>
      <c r="K209" s="2171"/>
      <c r="L209" s="2172"/>
      <c r="M209" s="2172"/>
      <c r="N209" s="2119"/>
      <c r="O209" s="2141"/>
      <c r="P209" s="2142"/>
      <c r="Q209" s="2142"/>
      <c r="R209" s="2142"/>
      <c r="S209" s="2143"/>
      <c r="T209" s="929" t="s">
        <v>1540</v>
      </c>
      <c r="U209" s="930"/>
      <c r="V209" s="931"/>
      <c r="W209" s="922"/>
      <c r="X209" s="923"/>
      <c r="Y209" s="923"/>
      <c r="Z209" s="923"/>
      <c r="AA209" s="923"/>
      <c r="AB209" s="923"/>
      <c r="AC209" s="924"/>
      <c r="AD209" s="922"/>
      <c r="AE209" s="923"/>
      <c r="AF209" s="923"/>
      <c r="AG209" s="923"/>
      <c r="AH209" s="923"/>
      <c r="AI209" s="923"/>
      <c r="AJ209" s="924"/>
      <c r="AK209" s="922"/>
      <c r="AL209" s="923"/>
      <c r="AM209" s="923"/>
      <c r="AN209" s="923"/>
      <c r="AO209" s="923"/>
      <c r="AP209" s="923"/>
      <c r="AQ209" s="924"/>
      <c r="AR209" s="922"/>
      <c r="AS209" s="923"/>
      <c r="AT209" s="923"/>
      <c r="AU209" s="923"/>
      <c r="AV209" s="923"/>
      <c r="AW209" s="923"/>
      <c r="AX209" s="924"/>
      <c r="AY209" s="922"/>
      <c r="AZ209" s="923"/>
      <c r="BA209" s="925"/>
      <c r="BB209" s="2173"/>
      <c r="BC209" s="2174"/>
      <c r="BD209" s="2175"/>
      <c r="BE209" s="2176"/>
      <c r="BF209" s="2177"/>
      <c r="BG209" s="2178"/>
      <c r="BH209" s="2178"/>
      <c r="BI209" s="2178"/>
      <c r="BJ209" s="2179"/>
    </row>
    <row r="210" spans="2:62" ht="20.25" customHeight="1">
      <c r="B210" s="2112"/>
      <c r="C210" s="2199"/>
      <c r="D210" s="2200"/>
      <c r="E210" s="932"/>
      <c r="F210" s="933">
        <f>C209</f>
        <v>0</v>
      </c>
      <c r="G210" s="932"/>
      <c r="H210" s="933">
        <f>I209</f>
        <v>0</v>
      </c>
      <c r="I210" s="2201"/>
      <c r="J210" s="2202"/>
      <c r="K210" s="2203"/>
      <c r="L210" s="2204"/>
      <c r="M210" s="2204"/>
      <c r="N210" s="2200"/>
      <c r="O210" s="2141"/>
      <c r="P210" s="2142"/>
      <c r="Q210" s="2142"/>
      <c r="R210" s="2142"/>
      <c r="S210" s="2143"/>
      <c r="T210" s="926" t="s">
        <v>1543</v>
      </c>
      <c r="U210" s="927"/>
      <c r="V210" s="928"/>
      <c r="W210" s="914" t="str">
        <f>IF(W209="","",VLOOKUP(W209,'シフト記号表（従来型・ユニット型共通）'!$C$6:$L$47,10,FALSE))</f>
        <v/>
      </c>
      <c r="X210" s="915" t="str">
        <f>IF(X209="","",VLOOKUP(X209,'シフト記号表（従来型・ユニット型共通）'!$C$6:$L$47,10,FALSE))</f>
        <v/>
      </c>
      <c r="Y210" s="915" t="str">
        <f>IF(Y209="","",VLOOKUP(Y209,'シフト記号表（従来型・ユニット型共通）'!$C$6:$L$47,10,FALSE))</f>
        <v/>
      </c>
      <c r="Z210" s="915" t="str">
        <f>IF(Z209="","",VLOOKUP(Z209,'シフト記号表（従来型・ユニット型共通）'!$C$6:$L$47,10,FALSE))</f>
        <v/>
      </c>
      <c r="AA210" s="915" t="str">
        <f>IF(AA209="","",VLOOKUP(AA209,'シフト記号表（従来型・ユニット型共通）'!$C$6:$L$47,10,FALSE))</f>
        <v/>
      </c>
      <c r="AB210" s="915" t="str">
        <f>IF(AB209="","",VLOOKUP(AB209,'シフト記号表（従来型・ユニット型共通）'!$C$6:$L$47,10,FALSE))</f>
        <v/>
      </c>
      <c r="AC210" s="916" t="str">
        <f>IF(AC209="","",VLOOKUP(AC209,'シフト記号表（従来型・ユニット型共通）'!$C$6:$L$47,10,FALSE))</f>
        <v/>
      </c>
      <c r="AD210" s="914" t="str">
        <f>IF(AD209="","",VLOOKUP(AD209,'シフト記号表（従来型・ユニット型共通）'!$C$6:$L$47,10,FALSE))</f>
        <v/>
      </c>
      <c r="AE210" s="915" t="str">
        <f>IF(AE209="","",VLOOKUP(AE209,'シフト記号表（従来型・ユニット型共通）'!$C$6:$L$47,10,FALSE))</f>
        <v/>
      </c>
      <c r="AF210" s="915" t="str">
        <f>IF(AF209="","",VLOOKUP(AF209,'シフト記号表（従来型・ユニット型共通）'!$C$6:$L$47,10,FALSE))</f>
        <v/>
      </c>
      <c r="AG210" s="915" t="str">
        <f>IF(AG209="","",VLOOKUP(AG209,'シフト記号表（従来型・ユニット型共通）'!$C$6:$L$47,10,FALSE))</f>
        <v/>
      </c>
      <c r="AH210" s="915" t="str">
        <f>IF(AH209="","",VLOOKUP(AH209,'シフト記号表（従来型・ユニット型共通）'!$C$6:$L$47,10,FALSE))</f>
        <v/>
      </c>
      <c r="AI210" s="915" t="str">
        <f>IF(AI209="","",VLOOKUP(AI209,'シフト記号表（従来型・ユニット型共通）'!$C$6:$L$47,10,FALSE))</f>
        <v/>
      </c>
      <c r="AJ210" s="916" t="str">
        <f>IF(AJ209="","",VLOOKUP(AJ209,'シフト記号表（従来型・ユニット型共通）'!$C$6:$L$47,10,FALSE))</f>
        <v/>
      </c>
      <c r="AK210" s="914" t="str">
        <f>IF(AK209="","",VLOOKUP(AK209,'シフト記号表（従来型・ユニット型共通）'!$C$6:$L$47,10,FALSE))</f>
        <v/>
      </c>
      <c r="AL210" s="915" t="str">
        <f>IF(AL209="","",VLOOKUP(AL209,'シフト記号表（従来型・ユニット型共通）'!$C$6:$L$47,10,FALSE))</f>
        <v/>
      </c>
      <c r="AM210" s="915" t="str">
        <f>IF(AM209="","",VLOOKUP(AM209,'シフト記号表（従来型・ユニット型共通）'!$C$6:$L$47,10,FALSE))</f>
        <v/>
      </c>
      <c r="AN210" s="915" t="str">
        <f>IF(AN209="","",VLOOKUP(AN209,'シフト記号表（従来型・ユニット型共通）'!$C$6:$L$47,10,FALSE))</f>
        <v/>
      </c>
      <c r="AO210" s="915" t="str">
        <f>IF(AO209="","",VLOOKUP(AO209,'シフト記号表（従来型・ユニット型共通）'!$C$6:$L$47,10,FALSE))</f>
        <v/>
      </c>
      <c r="AP210" s="915" t="str">
        <f>IF(AP209="","",VLOOKUP(AP209,'シフト記号表（従来型・ユニット型共通）'!$C$6:$L$47,10,FALSE))</f>
        <v/>
      </c>
      <c r="AQ210" s="916" t="str">
        <f>IF(AQ209="","",VLOOKUP(AQ209,'シフト記号表（従来型・ユニット型共通）'!$C$6:$L$47,10,FALSE))</f>
        <v/>
      </c>
      <c r="AR210" s="914" t="str">
        <f>IF(AR209="","",VLOOKUP(AR209,'シフト記号表（従来型・ユニット型共通）'!$C$6:$L$47,10,FALSE))</f>
        <v/>
      </c>
      <c r="AS210" s="915" t="str">
        <f>IF(AS209="","",VLOOKUP(AS209,'シフト記号表（従来型・ユニット型共通）'!$C$6:$L$47,10,FALSE))</f>
        <v/>
      </c>
      <c r="AT210" s="915" t="str">
        <f>IF(AT209="","",VLOOKUP(AT209,'シフト記号表（従来型・ユニット型共通）'!$C$6:$L$47,10,FALSE))</f>
        <v/>
      </c>
      <c r="AU210" s="915" t="str">
        <f>IF(AU209="","",VLOOKUP(AU209,'シフト記号表（従来型・ユニット型共通）'!$C$6:$L$47,10,FALSE))</f>
        <v/>
      </c>
      <c r="AV210" s="915" t="str">
        <f>IF(AV209="","",VLOOKUP(AV209,'シフト記号表（従来型・ユニット型共通）'!$C$6:$L$47,10,FALSE))</f>
        <v/>
      </c>
      <c r="AW210" s="915" t="str">
        <f>IF(AW209="","",VLOOKUP(AW209,'シフト記号表（従来型・ユニット型共通）'!$C$6:$L$47,10,FALSE))</f>
        <v/>
      </c>
      <c r="AX210" s="916" t="str">
        <f>IF(AX209="","",VLOOKUP(AX209,'シフト記号表（従来型・ユニット型共通）'!$C$6:$L$47,10,FALSE))</f>
        <v/>
      </c>
      <c r="AY210" s="914" t="str">
        <f>IF(AY209="","",VLOOKUP(AY209,'シフト記号表（従来型・ユニット型共通）'!$C$6:$L$47,10,FALSE))</f>
        <v/>
      </c>
      <c r="AZ210" s="915" t="str">
        <f>IF(AZ209="","",VLOOKUP(AZ209,'シフト記号表（従来型・ユニット型共通）'!$C$6:$L$47,10,FALSE))</f>
        <v/>
      </c>
      <c r="BA210" s="915" t="str">
        <f>IF(BA209="","",VLOOKUP(BA209,'シフト記号表（従来型・ユニット型共通）'!$C$6:$L$47,10,FALSE))</f>
        <v/>
      </c>
      <c r="BB210" s="2196">
        <f>IF($BE$3="４週",SUM(W210:AX210),IF($BE$3="暦月",SUM(W210:BA210),""))</f>
        <v>0</v>
      </c>
      <c r="BC210" s="2197"/>
      <c r="BD210" s="2198">
        <f>IF($BE$3="４週",BB210/4,IF($BE$3="暦月",(BB210/($BE$8/7)),""))</f>
        <v>0</v>
      </c>
      <c r="BE210" s="2197"/>
      <c r="BF210" s="2193"/>
      <c r="BG210" s="2194"/>
      <c r="BH210" s="2194"/>
      <c r="BI210" s="2194"/>
      <c r="BJ210" s="2195"/>
    </row>
    <row r="211" spans="2:62" ht="20.25" customHeight="1">
      <c r="B211" s="2111">
        <f>B209+1</f>
        <v>98</v>
      </c>
      <c r="C211" s="2118"/>
      <c r="D211" s="2119"/>
      <c r="E211" s="909"/>
      <c r="F211" s="910"/>
      <c r="G211" s="909"/>
      <c r="H211" s="910"/>
      <c r="I211" s="2122"/>
      <c r="J211" s="2123"/>
      <c r="K211" s="2171"/>
      <c r="L211" s="2172"/>
      <c r="M211" s="2172"/>
      <c r="N211" s="2119"/>
      <c r="O211" s="2141"/>
      <c r="P211" s="2142"/>
      <c r="Q211" s="2142"/>
      <c r="R211" s="2142"/>
      <c r="S211" s="2143"/>
      <c r="T211" s="929" t="s">
        <v>1540</v>
      </c>
      <c r="U211" s="930"/>
      <c r="V211" s="931"/>
      <c r="W211" s="922"/>
      <c r="X211" s="923"/>
      <c r="Y211" s="923"/>
      <c r="Z211" s="923"/>
      <c r="AA211" s="923"/>
      <c r="AB211" s="923"/>
      <c r="AC211" s="924"/>
      <c r="AD211" s="922"/>
      <c r="AE211" s="923"/>
      <c r="AF211" s="923"/>
      <c r="AG211" s="923"/>
      <c r="AH211" s="923"/>
      <c r="AI211" s="923"/>
      <c r="AJ211" s="924"/>
      <c r="AK211" s="922"/>
      <c r="AL211" s="923"/>
      <c r="AM211" s="923"/>
      <c r="AN211" s="923"/>
      <c r="AO211" s="923"/>
      <c r="AP211" s="923"/>
      <c r="AQ211" s="924"/>
      <c r="AR211" s="922"/>
      <c r="AS211" s="923"/>
      <c r="AT211" s="923"/>
      <c r="AU211" s="923"/>
      <c r="AV211" s="923"/>
      <c r="AW211" s="923"/>
      <c r="AX211" s="924"/>
      <c r="AY211" s="922"/>
      <c r="AZ211" s="923"/>
      <c r="BA211" s="925"/>
      <c r="BB211" s="2173"/>
      <c r="BC211" s="2174"/>
      <c r="BD211" s="2175"/>
      <c r="BE211" s="2176"/>
      <c r="BF211" s="2177"/>
      <c r="BG211" s="2178"/>
      <c r="BH211" s="2178"/>
      <c r="BI211" s="2178"/>
      <c r="BJ211" s="2179"/>
    </row>
    <row r="212" spans="2:62" ht="20.25" customHeight="1">
      <c r="B212" s="2112"/>
      <c r="C212" s="2199"/>
      <c r="D212" s="2200"/>
      <c r="E212" s="932"/>
      <c r="F212" s="933">
        <f>C211</f>
        <v>0</v>
      </c>
      <c r="G212" s="932"/>
      <c r="H212" s="933">
        <f>I211</f>
        <v>0</v>
      </c>
      <c r="I212" s="2201"/>
      <c r="J212" s="2202"/>
      <c r="K212" s="2203"/>
      <c r="L212" s="2204"/>
      <c r="M212" s="2204"/>
      <c r="N212" s="2200"/>
      <c r="O212" s="2141"/>
      <c r="P212" s="2142"/>
      <c r="Q212" s="2142"/>
      <c r="R212" s="2142"/>
      <c r="S212" s="2143"/>
      <c r="T212" s="926" t="s">
        <v>1543</v>
      </c>
      <c r="U212" s="927"/>
      <c r="V212" s="928"/>
      <c r="W212" s="914" t="str">
        <f>IF(W211="","",VLOOKUP(W211,'シフト記号表（従来型・ユニット型共通）'!$C$6:$L$47,10,FALSE))</f>
        <v/>
      </c>
      <c r="X212" s="915" t="str">
        <f>IF(X211="","",VLOOKUP(X211,'シフト記号表（従来型・ユニット型共通）'!$C$6:$L$47,10,FALSE))</f>
        <v/>
      </c>
      <c r="Y212" s="915" t="str">
        <f>IF(Y211="","",VLOOKUP(Y211,'シフト記号表（従来型・ユニット型共通）'!$C$6:$L$47,10,FALSE))</f>
        <v/>
      </c>
      <c r="Z212" s="915" t="str">
        <f>IF(Z211="","",VLOOKUP(Z211,'シフト記号表（従来型・ユニット型共通）'!$C$6:$L$47,10,FALSE))</f>
        <v/>
      </c>
      <c r="AA212" s="915" t="str">
        <f>IF(AA211="","",VLOOKUP(AA211,'シフト記号表（従来型・ユニット型共通）'!$C$6:$L$47,10,FALSE))</f>
        <v/>
      </c>
      <c r="AB212" s="915" t="str">
        <f>IF(AB211="","",VLOOKUP(AB211,'シフト記号表（従来型・ユニット型共通）'!$C$6:$L$47,10,FALSE))</f>
        <v/>
      </c>
      <c r="AC212" s="916" t="str">
        <f>IF(AC211="","",VLOOKUP(AC211,'シフト記号表（従来型・ユニット型共通）'!$C$6:$L$47,10,FALSE))</f>
        <v/>
      </c>
      <c r="AD212" s="914" t="str">
        <f>IF(AD211="","",VLOOKUP(AD211,'シフト記号表（従来型・ユニット型共通）'!$C$6:$L$47,10,FALSE))</f>
        <v/>
      </c>
      <c r="AE212" s="915" t="str">
        <f>IF(AE211="","",VLOOKUP(AE211,'シフト記号表（従来型・ユニット型共通）'!$C$6:$L$47,10,FALSE))</f>
        <v/>
      </c>
      <c r="AF212" s="915" t="str">
        <f>IF(AF211="","",VLOOKUP(AF211,'シフト記号表（従来型・ユニット型共通）'!$C$6:$L$47,10,FALSE))</f>
        <v/>
      </c>
      <c r="AG212" s="915" t="str">
        <f>IF(AG211="","",VLOOKUP(AG211,'シフト記号表（従来型・ユニット型共通）'!$C$6:$L$47,10,FALSE))</f>
        <v/>
      </c>
      <c r="AH212" s="915" t="str">
        <f>IF(AH211="","",VLOOKUP(AH211,'シフト記号表（従来型・ユニット型共通）'!$C$6:$L$47,10,FALSE))</f>
        <v/>
      </c>
      <c r="AI212" s="915" t="str">
        <f>IF(AI211="","",VLOOKUP(AI211,'シフト記号表（従来型・ユニット型共通）'!$C$6:$L$47,10,FALSE))</f>
        <v/>
      </c>
      <c r="AJ212" s="916" t="str">
        <f>IF(AJ211="","",VLOOKUP(AJ211,'シフト記号表（従来型・ユニット型共通）'!$C$6:$L$47,10,FALSE))</f>
        <v/>
      </c>
      <c r="AK212" s="914" t="str">
        <f>IF(AK211="","",VLOOKUP(AK211,'シフト記号表（従来型・ユニット型共通）'!$C$6:$L$47,10,FALSE))</f>
        <v/>
      </c>
      <c r="AL212" s="915" t="str">
        <f>IF(AL211="","",VLOOKUP(AL211,'シフト記号表（従来型・ユニット型共通）'!$C$6:$L$47,10,FALSE))</f>
        <v/>
      </c>
      <c r="AM212" s="915" t="str">
        <f>IF(AM211="","",VLOOKUP(AM211,'シフト記号表（従来型・ユニット型共通）'!$C$6:$L$47,10,FALSE))</f>
        <v/>
      </c>
      <c r="AN212" s="915" t="str">
        <f>IF(AN211="","",VLOOKUP(AN211,'シフト記号表（従来型・ユニット型共通）'!$C$6:$L$47,10,FALSE))</f>
        <v/>
      </c>
      <c r="AO212" s="915" t="str">
        <f>IF(AO211="","",VLOOKUP(AO211,'シフト記号表（従来型・ユニット型共通）'!$C$6:$L$47,10,FALSE))</f>
        <v/>
      </c>
      <c r="AP212" s="915" t="str">
        <f>IF(AP211="","",VLOOKUP(AP211,'シフト記号表（従来型・ユニット型共通）'!$C$6:$L$47,10,FALSE))</f>
        <v/>
      </c>
      <c r="AQ212" s="916" t="str">
        <f>IF(AQ211="","",VLOOKUP(AQ211,'シフト記号表（従来型・ユニット型共通）'!$C$6:$L$47,10,FALSE))</f>
        <v/>
      </c>
      <c r="AR212" s="914" t="str">
        <f>IF(AR211="","",VLOOKUP(AR211,'シフト記号表（従来型・ユニット型共通）'!$C$6:$L$47,10,FALSE))</f>
        <v/>
      </c>
      <c r="AS212" s="915" t="str">
        <f>IF(AS211="","",VLOOKUP(AS211,'シフト記号表（従来型・ユニット型共通）'!$C$6:$L$47,10,FALSE))</f>
        <v/>
      </c>
      <c r="AT212" s="915" t="str">
        <f>IF(AT211="","",VLOOKUP(AT211,'シフト記号表（従来型・ユニット型共通）'!$C$6:$L$47,10,FALSE))</f>
        <v/>
      </c>
      <c r="AU212" s="915" t="str">
        <f>IF(AU211="","",VLOOKUP(AU211,'シフト記号表（従来型・ユニット型共通）'!$C$6:$L$47,10,FALSE))</f>
        <v/>
      </c>
      <c r="AV212" s="915" t="str">
        <f>IF(AV211="","",VLOOKUP(AV211,'シフト記号表（従来型・ユニット型共通）'!$C$6:$L$47,10,FALSE))</f>
        <v/>
      </c>
      <c r="AW212" s="915" t="str">
        <f>IF(AW211="","",VLOOKUP(AW211,'シフト記号表（従来型・ユニット型共通）'!$C$6:$L$47,10,FALSE))</f>
        <v/>
      </c>
      <c r="AX212" s="916" t="str">
        <f>IF(AX211="","",VLOOKUP(AX211,'シフト記号表（従来型・ユニット型共通）'!$C$6:$L$47,10,FALSE))</f>
        <v/>
      </c>
      <c r="AY212" s="914" t="str">
        <f>IF(AY211="","",VLOOKUP(AY211,'シフト記号表（従来型・ユニット型共通）'!$C$6:$L$47,10,FALSE))</f>
        <v/>
      </c>
      <c r="AZ212" s="915" t="str">
        <f>IF(AZ211="","",VLOOKUP(AZ211,'シフト記号表（従来型・ユニット型共通）'!$C$6:$L$47,10,FALSE))</f>
        <v/>
      </c>
      <c r="BA212" s="915" t="str">
        <f>IF(BA211="","",VLOOKUP(BA211,'シフト記号表（従来型・ユニット型共通）'!$C$6:$L$47,10,FALSE))</f>
        <v/>
      </c>
      <c r="BB212" s="2196">
        <f>IF($BE$3="４週",SUM(W212:AX212),IF($BE$3="暦月",SUM(W212:BA212),""))</f>
        <v>0</v>
      </c>
      <c r="BC212" s="2197"/>
      <c r="BD212" s="2198">
        <f>IF($BE$3="４週",BB212/4,IF($BE$3="暦月",(BB212/($BE$8/7)),""))</f>
        <v>0</v>
      </c>
      <c r="BE212" s="2197"/>
      <c r="BF212" s="2193"/>
      <c r="BG212" s="2194"/>
      <c r="BH212" s="2194"/>
      <c r="BI212" s="2194"/>
      <c r="BJ212" s="2195"/>
    </row>
    <row r="213" spans="2:62" ht="20.25" customHeight="1">
      <c r="B213" s="2111">
        <f>B211+1</f>
        <v>99</v>
      </c>
      <c r="C213" s="2118"/>
      <c r="D213" s="2119"/>
      <c r="E213" s="909"/>
      <c r="F213" s="910"/>
      <c r="G213" s="909"/>
      <c r="H213" s="910"/>
      <c r="I213" s="2122"/>
      <c r="J213" s="2123"/>
      <c r="K213" s="2171"/>
      <c r="L213" s="2172"/>
      <c r="M213" s="2172"/>
      <c r="N213" s="2119"/>
      <c r="O213" s="2141"/>
      <c r="P213" s="2142"/>
      <c r="Q213" s="2142"/>
      <c r="R213" s="2142"/>
      <c r="S213" s="2143"/>
      <c r="T213" s="929" t="s">
        <v>1540</v>
      </c>
      <c r="U213" s="930"/>
      <c r="V213" s="931"/>
      <c r="W213" s="922"/>
      <c r="X213" s="923"/>
      <c r="Y213" s="923"/>
      <c r="Z213" s="923"/>
      <c r="AA213" s="923"/>
      <c r="AB213" s="923"/>
      <c r="AC213" s="924"/>
      <c r="AD213" s="922"/>
      <c r="AE213" s="923"/>
      <c r="AF213" s="923"/>
      <c r="AG213" s="923"/>
      <c r="AH213" s="923"/>
      <c r="AI213" s="923"/>
      <c r="AJ213" s="924"/>
      <c r="AK213" s="922"/>
      <c r="AL213" s="923"/>
      <c r="AM213" s="923"/>
      <c r="AN213" s="923"/>
      <c r="AO213" s="923"/>
      <c r="AP213" s="923"/>
      <c r="AQ213" s="924"/>
      <c r="AR213" s="922"/>
      <c r="AS213" s="923"/>
      <c r="AT213" s="923"/>
      <c r="AU213" s="923"/>
      <c r="AV213" s="923"/>
      <c r="AW213" s="923"/>
      <c r="AX213" s="924"/>
      <c r="AY213" s="922"/>
      <c r="AZ213" s="923"/>
      <c r="BA213" s="925"/>
      <c r="BB213" s="2173"/>
      <c r="BC213" s="2174"/>
      <c r="BD213" s="2175"/>
      <c r="BE213" s="2176"/>
      <c r="BF213" s="2177"/>
      <c r="BG213" s="2178"/>
      <c r="BH213" s="2178"/>
      <c r="BI213" s="2178"/>
      <c r="BJ213" s="2179"/>
    </row>
    <row r="214" spans="2:62" ht="20.25" customHeight="1">
      <c r="B214" s="2112"/>
      <c r="C214" s="2199"/>
      <c r="D214" s="2200"/>
      <c r="E214" s="932"/>
      <c r="F214" s="933">
        <f>C213</f>
        <v>0</v>
      </c>
      <c r="G214" s="932"/>
      <c r="H214" s="933">
        <f>I213</f>
        <v>0</v>
      </c>
      <c r="I214" s="2201"/>
      <c r="J214" s="2202"/>
      <c r="K214" s="2203"/>
      <c r="L214" s="2204"/>
      <c r="M214" s="2204"/>
      <c r="N214" s="2200"/>
      <c r="O214" s="2141"/>
      <c r="P214" s="2142"/>
      <c r="Q214" s="2142"/>
      <c r="R214" s="2142"/>
      <c r="S214" s="2143"/>
      <c r="T214" s="926" t="s">
        <v>1543</v>
      </c>
      <c r="U214" s="927"/>
      <c r="V214" s="928"/>
      <c r="W214" s="914" t="str">
        <f>IF(W213="","",VLOOKUP(W213,'シフト記号表（従来型・ユニット型共通）'!$C$6:$L$47,10,FALSE))</f>
        <v/>
      </c>
      <c r="X214" s="915" t="str">
        <f>IF(X213="","",VLOOKUP(X213,'シフト記号表（従来型・ユニット型共通）'!$C$6:$L$47,10,FALSE))</f>
        <v/>
      </c>
      <c r="Y214" s="915" t="str">
        <f>IF(Y213="","",VLOOKUP(Y213,'シフト記号表（従来型・ユニット型共通）'!$C$6:$L$47,10,FALSE))</f>
        <v/>
      </c>
      <c r="Z214" s="915" t="str">
        <f>IF(Z213="","",VLOOKUP(Z213,'シフト記号表（従来型・ユニット型共通）'!$C$6:$L$47,10,FALSE))</f>
        <v/>
      </c>
      <c r="AA214" s="915" t="str">
        <f>IF(AA213="","",VLOOKUP(AA213,'シフト記号表（従来型・ユニット型共通）'!$C$6:$L$47,10,FALSE))</f>
        <v/>
      </c>
      <c r="AB214" s="915" t="str">
        <f>IF(AB213="","",VLOOKUP(AB213,'シフト記号表（従来型・ユニット型共通）'!$C$6:$L$47,10,FALSE))</f>
        <v/>
      </c>
      <c r="AC214" s="916" t="str">
        <f>IF(AC213="","",VLOOKUP(AC213,'シフト記号表（従来型・ユニット型共通）'!$C$6:$L$47,10,FALSE))</f>
        <v/>
      </c>
      <c r="AD214" s="914" t="str">
        <f>IF(AD213="","",VLOOKUP(AD213,'シフト記号表（従来型・ユニット型共通）'!$C$6:$L$47,10,FALSE))</f>
        <v/>
      </c>
      <c r="AE214" s="915" t="str">
        <f>IF(AE213="","",VLOOKUP(AE213,'シフト記号表（従来型・ユニット型共通）'!$C$6:$L$47,10,FALSE))</f>
        <v/>
      </c>
      <c r="AF214" s="915" t="str">
        <f>IF(AF213="","",VLOOKUP(AF213,'シフト記号表（従来型・ユニット型共通）'!$C$6:$L$47,10,FALSE))</f>
        <v/>
      </c>
      <c r="AG214" s="915" t="str">
        <f>IF(AG213="","",VLOOKUP(AG213,'シフト記号表（従来型・ユニット型共通）'!$C$6:$L$47,10,FALSE))</f>
        <v/>
      </c>
      <c r="AH214" s="915" t="str">
        <f>IF(AH213="","",VLOOKUP(AH213,'シフト記号表（従来型・ユニット型共通）'!$C$6:$L$47,10,FALSE))</f>
        <v/>
      </c>
      <c r="AI214" s="915" t="str">
        <f>IF(AI213="","",VLOOKUP(AI213,'シフト記号表（従来型・ユニット型共通）'!$C$6:$L$47,10,FALSE))</f>
        <v/>
      </c>
      <c r="AJ214" s="916" t="str">
        <f>IF(AJ213="","",VLOOKUP(AJ213,'シフト記号表（従来型・ユニット型共通）'!$C$6:$L$47,10,FALSE))</f>
        <v/>
      </c>
      <c r="AK214" s="914" t="str">
        <f>IF(AK213="","",VLOOKUP(AK213,'シフト記号表（従来型・ユニット型共通）'!$C$6:$L$47,10,FALSE))</f>
        <v/>
      </c>
      <c r="AL214" s="915" t="str">
        <f>IF(AL213="","",VLOOKUP(AL213,'シフト記号表（従来型・ユニット型共通）'!$C$6:$L$47,10,FALSE))</f>
        <v/>
      </c>
      <c r="AM214" s="915" t="str">
        <f>IF(AM213="","",VLOOKUP(AM213,'シフト記号表（従来型・ユニット型共通）'!$C$6:$L$47,10,FALSE))</f>
        <v/>
      </c>
      <c r="AN214" s="915" t="str">
        <f>IF(AN213="","",VLOOKUP(AN213,'シフト記号表（従来型・ユニット型共通）'!$C$6:$L$47,10,FALSE))</f>
        <v/>
      </c>
      <c r="AO214" s="915" t="str">
        <f>IF(AO213="","",VLOOKUP(AO213,'シフト記号表（従来型・ユニット型共通）'!$C$6:$L$47,10,FALSE))</f>
        <v/>
      </c>
      <c r="AP214" s="915" t="str">
        <f>IF(AP213="","",VLOOKUP(AP213,'シフト記号表（従来型・ユニット型共通）'!$C$6:$L$47,10,FALSE))</f>
        <v/>
      </c>
      <c r="AQ214" s="916" t="str">
        <f>IF(AQ213="","",VLOOKUP(AQ213,'シフト記号表（従来型・ユニット型共通）'!$C$6:$L$47,10,FALSE))</f>
        <v/>
      </c>
      <c r="AR214" s="914" t="str">
        <f>IF(AR213="","",VLOOKUP(AR213,'シフト記号表（従来型・ユニット型共通）'!$C$6:$L$47,10,FALSE))</f>
        <v/>
      </c>
      <c r="AS214" s="915" t="str">
        <f>IF(AS213="","",VLOOKUP(AS213,'シフト記号表（従来型・ユニット型共通）'!$C$6:$L$47,10,FALSE))</f>
        <v/>
      </c>
      <c r="AT214" s="915" t="str">
        <f>IF(AT213="","",VLOOKUP(AT213,'シフト記号表（従来型・ユニット型共通）'!$C$6:$L$47,10,FALSE))</f>
        <v/>
      </c>
      <c r="AU214" s="915" t="str">
        <f>IF(AU213="","",VLOOKUP(AU213,'シフト記号表（従来型・ユニット型共通）'!$C$6:$L$47,10,FALSE))</f>
        <v/>
      </c>
      <c r="AV214" s="915" t="str">
        <f>IF(AV213="","",VLOOKUP(AV213,'シフト記号表（従来型・ユニット型共通）'!$C$6:$L$47,10,FALSE))</f>
        <v/>
      </c>
      <c r="AW214" s="915" t="str">
        <f>IF(AW213="","",VLOOKUP(AW213,'シフト記号表（従来型・ユニット型共通）'!$C$6:$L$47,10,FALSE))</f>
        <v/>
      </c>
      <c r="AX214" s="916" t="str">
        <f>IF(AX213="","",VLOOKUP(AX213,'シフト記号表（従来型・ユニット型共通）'!$C$6:$L$47,10,FALSE))</f>
        <v/>
      </c>
      <c r="AY214" s="914" t="str">
        <f>IF(AY213="","",VLOOKUP(AY213,'シフト記号表（従来型・ユニット型共通）'!$C$6:$L$47,10,FALSE))</f>
        <v/>
      </c>
      <c r="AZ214" s="915" t="str">
        <f>IF(AZ213="","",VLOOKUP(AZ213,'シフト記号表（従来型・ユニット型共通）'!$C$6:$L$47,10,FALSE))</f>
        <v/>
      </c>
      <c r="BA214" s="915" t="str">
        <f>IF(BA213="","",VLOOKUP(BA213,'シフト記号表（従来型・ユニット型共通）'!$C$6:$L$47,10,FALSE))</f>
        <v/>
      </c>
      <c r="BB214" s="2196">
        <f>IF($BE$3="４週",SUM(W214:AX214),IF($BE$3="暦月",SUM(W214:BA214),""))</f>
        <v>0</v>
      </c>
      <c r="BC214" s="2197"/>
      <c r="BD214" s="2198">
        <f>IF($BE$3="４週",BB214/4,IF($BE$3="暦月",(BB214/($BE$8/7)),""))</f>
        <v>0</v>
      </c>
      <c r="BE214" s="2197"/>
      <c r="BF214" s="2193"/>
      <c r="BG214" s="2194"/>
      <c r="BH214" s="2194"/>
      <c r="BI214" s="2194"/>
      <c r="BJ214" s="2195"/>
    </row>
    <row r="215" spans="2:62" ht="20.25" customHeight="1">
      <c r="B215" s="2111">
        <f>B213+1</f>
        <v>100</v>
      </c>
      <c r="C215" s="2118"/>
      <c r="D215" s="2119"/>
      <c r="E215" s="917"/>
      <c r="F215" s="918"/>
      <c r="G215" s="917"/>
      <c r="H215" s="918"/>
      <c r="I215" s="2122"/>
      <c r="J215" s="2123"/>
      <c r="K215" s="2171"/>
      <c r="L215" s="2172"/>
      <c r="M215" s="2172"/>
      <c r="N215" s="2119"/>
      <c r="O215" s="2141"/>
      <c r="P215" s="2142"/>
      <c r="Q215" s="2142"/>
      <c r="R215" s="2142"/>
      <c r="S215" s="2143"/>
      <c r="T215" s="919" t="s">
        <v>1540</v>
      </c>
      <c r="U215" s="920"/>
      <c r="V215" s="921"/>
      <c r="W215" s="922"/>
      <c r="X215" s="923"/>
      <c r="Y215" s="923"/>
      <c r="Z215" s="923"/>
      <c r="AA215" s="923"/>
      <c r="AB215" s="923"/>
      <c r="AC215" s="924"/>
      <c r="AD215" s="922"/>
      <c r="AE215" s="923"/>
      <c r="AF215" s="923"/>
      <c r="AG215" s="923"/>
      <c r="AH215" s="923"/>
      <c r="AI215" s="923"/>
      <c r="AJ215" s="924"/>
      <c r="AK215" s="922"/>
      <c r="AL215" s="923"/>
      <c r="AM215" s="923"/>
      <c r="AN215" s="923"/>
      <c r="AO215" s="923"/>
      <c r="AP215" s="923"/>
      <c r="AQ215" s="924"/>
      <c r="AR215" s="922"/>
      <c r="AS215" s="923"/>
      <c r="AT215" s="923"/>
      <c r="AU215" s="923"/>
      <c r="AV215" s="923"/>
      <c r="AW215" s="923"/>
      <c r="AX215" s="924"/>
      <c r="AY215" s="922"/>
      <c r="AZ215" s="923"/>
      <c r="BA215" s="925"/>
      <c r="BB215" s="2173"/>
      <c r="BC215" s="2174"/>
      <c r="BD215" s="2175"/>
      <c r="BE215" s="2176"/>
      <c r="BF215" s="2177"/>
      <c r="BG215" s="2178"/>
      <c r="BH215" s="2178"/>
      <c r="BI215" s="2178"/>
      <c r="BJ215" s="2179"/>
    </row>
    <row r="216" spans="2:62" ht="20.25" customHeight="1" thickBot="1">
      <c r="B216" s="2205"/>
      <c r="C216" s="2210"/>
      <c r="D216" s="2211"/>
      <c r="E216" s="937"/>
      <c r="F216" s="938">
        <f>C215</f>
        <v>0</v>
      </c>
      <c r="G216" s="937"/>
      <c r="H216" s="938">
        <f>I215</f>
        <v>0</v>
      </c>
      <c r="I216" s="2212"/>
      <c r="J216" s="2213"/>
      <c r="K216" s="2214"/>
      <c r="L216" s="2215"/>
      <c r="M216" s="2215"/>
      <c r="N216" s="2211"/>
      <c r="O216" s="2219"/>
      <c r="P216" s="2220"/>
      <c r="Q216" s="2220"/>
      <c r="R216" s="2220"/>
      <c r="S216" s="2221"/>
      <c r="T216" s="939" t="s">
        <v>1543</v>
      </c>
      <c r="U216" s="940"/>
      <c r="V216" s="941"/>
      <c r="W216" s="942" t="str">
        <f>IF(W215="","",VLOOKUP(W215,'シフト記号表（従来型・ユニット型共通）'!$C$6:$L$47,10,FALSE))</f>
        <v/>
      </c>
      <c r="X216" s="943" t="str">
        <f>IF(X215="","",VLOOKUP(X215,'シフト記号表（従来型・ユニット型共通）'!$C$6:$L$47,10,FALSE))</f>
        <v/>
      </c>
      <c r="Y216" s="943" t="str">
        <f>IF(Y215="","",VLOOKUP(Y215,'シフト記号表（従来型・ユニット型共通）'!$C$6:$L$47,10,FALSE))</f>
        <v/>
      </c>
      <c r="Z216" s="943" t="str">
        <f>IF(Z215="","",VLOOKUP(Z215,'シフト記号表（従来型・ユニット型共通）'!$C$6:$L$47,10,FALSE))</f>
        <v/>
      </c>
      <c r="AA216" s="943" t="str">
        <f>IF(AA215="","",VLOOKUP(AA215,'シフト記号表（従来型・ユニット型共通）'!$C$6:$L$47,10,FALSE))</f>
        <v/>
      </c>
      <c r="AB216" s="943" t="str">
        <f>IF(AB215="","",VLOOKUP(AB215,'シフト記号表（従来型・ユニット型共通）'!$C$6:$L$47,10,FALSE))</f>
        <v/>
      </c>
      <c r="AC216" s="944" t="str">
        <f>IF(AC215="","",VLOOKUP(AC215,'シフト記号表（従来型・ユニット型共通）'!$C$6:$L$47,10,FALSE))</f>
        <v/>
      </c>
      <c r="AD216" s="942" t="str">
        <f>IF(AD215="","",VLOOKUP(AD215,'シフト記号表（従来型・ユニット型共通）'!$C$6:$L$47,10,FALSE))</f>
        <v/>
      </c>
      <c r="AE216" s="943" t="str">
        <f>IF(AE215="","",VLOOKUP(AE215,'シフト記号表（従来型・ユニット型共通）'!$C$6:$L$47,10,FALSE))</f>
        <v/>
      </c>
      <c r="AF216" s="943" t="str">
        <f>IF(AF215="","",VLOOKUP(AF215,'シフト記号表（従来型・ユニット型共通）'!$C$6:$L$47,10,FALSE))</f>
        <v/>
      </c>
      <c r="AG216" s="943" t="str">
        <f>IF(AG215="","",VLOOKUP(AG215,'シフト記号表（従来型・ユニット型共通）'!$C$6:$L$47,10,FALSE))</f>
        <v/>
      </c>
      <c r="AH216" s="943" t="str">
        <f>IF(AH215="","",VLOOKUP(AH215,'シフト記号表（従来型・ユニット型共通）'!$C$6:$L$47,10,FALSE))</f>
        <v/>
      </c>
      <c r="AI216" s="943" t="str">
        <f>IF(AI215="","",VLOOKUP(AI215,'シフト記号表（従来型・ユニット型共通）'!$C$6:$L$47,10,FALSE))</f>
        <v/>
      </c>
      <c r="AJ216" s="944" t="str">
        <f>IF(AJ215="","",VLOOKUP(AJ215,'シフト記号表（従来型・ユニット型共通）'!$C$6:$L$47,10,FALSE))</f>
        <v/>
      </c>
      <c r="AK216" s="942" t="str">
        <f>IF(AK215="","",VLOOKUP(AK215,'シフト記号表（従来型・ユニット型共通）'!$C$6:$L$47,10,FALSE))</f>
        <v/>
      </c>
      <c r="AL216" s="943" t="str">
        <f>IF(AL215="","",VLOOKUP(AL215,'シフト記号表（従来型・ユニット型共通）'!$C$6:$L$47,10,FALSE))</f>
        <v/>
      </c>
      <c r="AM216" s="943" t="str">
        <f>IF(AM215="","",VLOOKUP(AM215,'シフト記号表（従来型・ユニット型共通）'!$C$6:$L$47,10,FALSE))</f>
        <v/>
      </c>
      <c r="AN216" s="943" t="str">
        <f>IF(AN215="","",VLOOKUP(AN215,'シフト記号表（従来型・ユニット型共通）'!$C$6:$L$47,10,FALSE))</f>
        <v/>
      </c>
      <c r="AO216" s="943" t="str">
        <f>IF(AO215="","",VLOOKUP(AO215,'シフト記号表（従来型・ユニット型共通）'!$C$6:$L$47,10,FALSE))</f>
        <v/>
      </c>
      <c r="AP216" s="943" t="str">
        <f>IF(AP215="","",VLOOKUP(AP215,'シフト記号表（従来型・ユニット型共通）'!$C$6:$L$47,10,FALSE))</f>
        <v/>
      </c>
      <c r="AQ216" s="944" t="str">
        <f>IF(AQ215="","",VLOOKUP(AQ215,'シフト記号表（従来型・ユニット型共通）'!$C$6:$L$47,10,FALSE))</f>
        <v/>
      </c>
      <c r="AR216" s="942" t="str">
        <f>IF(AR215="","",VLOOKUP(AR215,'シフト記号表（従来型・ユニット型共通）'!$C$6:$L$47,10,FALSE))</f>
        <v/>
      </c>
      <c r="AS216" s="943" t="str">
        <f>IF(AS215="","",VLOOKUP(AS215,'シフト記号表（従来型・ユニット型共通）'!$C$6:$L$47,10,FALSE))</f>
        <v/>
      </c>
      <c r="AT216" s="943" t="str">
        <f>IF(AT215="","",VLOOKUP(AT215,'シフト記号表（従来型・ユニット型共通）'!$C$6:$L$47,10,FALSE))</f>
        <v/>
      </c>
      <c r="AU216" s="943" t="str">
        <f>IF(AU215="","",VLOOKUP(AU215,'シフト記号表（従来型・ユニット型共通）'!$C$6:$L$47,10,FALSE))</f>
        <v/>
      </c>
      <c r="AV216" s="943" t="str">
        <f>IF(AV215="","",VLOOKUP(AV215,'シフト記号表（従来型・ユニット型共通）'!$C$6:$L$47,10,FALSE))</f>
        <v/>
      </c>
      <c r="AW216" s="943" t="str">
        <f>IF(AW215="","",VLOOKUP(AW215,'シフト記号表（従来型・ユニット型共通）'!$C$6:$L$47,10,FALSE))</f>
        <v/>
      </c>
      <c r="AX216" s="944" t="str">
        <f>IF(AX215="","",VLOOKUP(AX215,'シフト記号表（従来型・ユニット型共通）'!$C$6:$L$47,10,FALSE))</f>
        <v/>
      </c>
      <c r="AY216" s="942" t="str">
        <f>IF(AY215="","",VLOOKUP(AY215,'シフト記号表（従来型・ユニット型共通）'!$C$6:$L$47,10,FALSE))</f>
        <v/>
      </c>
      <c r="AZ216" s="943" t="str">
        <f>IF(AZ215="","",VLOOKUP(AZ215,'シフト記号表（従来型・ユニット型共通）'!$C$6:$L$47,10,FALSE))</f>
        <v/>
      </c>
      <c r="BA216" s="943" t="str">
        <f>IF(BA215="","",VLOOKUP(BA215,'シフト記号表（従来型・ユニット型共通）'!$C$6:$L$47,10,FALSE))</f>
        <v/>
      </c>
      <c r="BB216" s="2225">
        <f>IF($BE$3="４週",SUM(W216:AX216),IF($BE$3="暦月",SUM(W216:BA216),""))</f>
        <v>0</v>
      </c>
      <c r="BC216" s="2226"/>
      <c r="BD216" s="2227">
        <f>IF($BE$3="４週",BB216/4,IF($BE$3="暦月",(BB216/($BE$8/7)),""))</f>
        <v>0</v>
      </c>
      <c r="BE216" s="2226"/>
      <c r="BF216" s="2222"/>
      <c r="BG216" s="2223"/>
      <c r="BH216" s="2223"/>
      <c r="BI216" s="2223"/>
      <c r="BJ216" s="2224"/>
    </row>
    <row r="217" spans="2:62" ht="20.25" customHeight="1">
      <c r="B217" s="946"/>
      <c r="C217" s="947"/>
      <c r="D217" s="947"/>
      <c r="E217" s="947"/>
      <c r="F217" s="947"/>
      <c r="G217" s="947"/>
      <c r="H217" s="947"/>
      <c r="I217" s="948"/>
      <c r="J217" s="948"/>
      <c r="K217" s="947"/>
      <c r="L217" s="947"/>
      <c r="M217" s="947"/>
      <c r="N217" s="947"/>
      <c r="O217" s="949"/>
      <c r="P217" s="949"/>
      <c r="Q217" s="949"/>
      <c r="R217" s="950"/>
      <c r="S217" s="950"/>
      <c r="T217" s="950"/>
      <c r="U217" s="951"/>
      <c r="V217" s="952"/>
      <c r="W217" s="953"/>
      <c r="X217" s="953"/>
      <c r="Y217" s="953"/>
      <c r="Z217" s="953"/>
      <c r="AA217" s="953"/>
      <c r="AB217" s="953"/>
      <c r="AC217" s="953"/>
      <c r="AD217" s="953"/>
      <c r="AE217" s="953"/>
      <c r="AF217" s="953"/>
      <c r="AG217" s="953"/>
      <c r="AH217" s="953"/>
      <c r="AI217" s="953"/>
      <c r="AJ217" s="953"/>
      <c r="AK217" s="953"/>
      <c r="AL217" s="953"/>
      <c r="AM217" s="953"/>
      <c r="AN217" s="953"/>
      <c r="AO217" s="953"/>
      <c r="AP217" s="953"/>
      <c r="AQ217" s="953"/>
      <c r="AR217" s="953"/>
      <c r="AS217" s="953"/>
      <c r="AT217" s="953"/>
      <c r="AU217" s="953"/>
      <c r="AV217" s="953"/>
      <c r="AW217" s="953"/>
      <c r="AX217" s="953"/>
      <c r="AY217" s="953"/>
      <c r="AZ217" s="953"/>
      <c r="BA217" s="953"/>
      <c r="BB217" s="953"/>
      <c r="BC217" s="953"/>
      <c r="BD217" s="954"/>
      <c r="BE217" s="954"/>
      <c r="BF217" s="949"/>
      <c r="BG217" s="949"/>
      <c r="BH217" s="949"/>
      <c r="BI217" s="949"/>
      <c r="BJ217" s="949"/>
    </row>
    <row r="218" spans="2:62" ht="20.25" customHeight="1">
      <c r="B218" s="946"/>
      <c r="C218" s="947"/>
      <c r="D218" s="947"/>
      <c r="E218" s="947"/>
      <c r="F218" s="947"/>
      <c r="G218" s="947"/>
      <c r="H218" s="947"/>
      <c r="I218" s="955"/>
      <c r="J218" s="956" t="s">
        <v>1687</v>
      </c>
      <c r="K218" s="956"/>
      <c r="L218" s="956"/>
      <c r="M218" s="956"/>
      <c r="N218" s="956"/>
      <c r="O218" s="956"/>
      <c r="P218" s="956"/>
      <c r="Q218" s="956"/>
      <c r="R218" s="956"/>
      <c r="S218" s="956"/>
      <c r="T218" s="957"/>
      <c r="U218" s="956"/>
      <c r="V218" s="956"/>
      <c r="W218" s="956"/>
      <c r="X218" s="956"/>
      <c r="Y218" s="956"/>
      <c r="Z218" s="958"/>
      <c r="AA218" s="958"/>
      <c r="AB218" s="958"/>
      <c r="AC218" s="958"/>
      <c r="AD218" s="958"/>
      <c r="AE218" s="958"/>
      <c r="AF218" s="958"/>
      <c r="AG218" s="958"/>
      <c r="AH218" s="958"/>
      <c r="AI218" s="958"/>
      <c r="AJ218" s="958"/>
      <c r="AK218" s="958"/>
      <c r="AL218" s="958"/>
      <c r="AM218" s="958"/>
      <c r="AN218" s="958"/>
      <c r="AO218" s="958"/>
      <c r="AP218" s="958"/>
      <c r="AQ218" s="958"/>
      <c r="AR218" s="958"/>
      <c r="AS218" s="958"/>
      <c r="AT218" s="958"/>
      <c r="AU218" s="958"/>
      <c r="AV218" s="958"/>
      <c r="AW218" s="958"/>
      <c r="AX218" s="958"/>
      <c r="AY218" s="958"/>
      <c r="AZ218" s="958"/>
      <c r="BA218" s="958"/>
      <c r="BB218" s="958"/>
      <c r="BC218" s="958"/>
      <c r="BD218" s="959"/>
      <c r="BE218" s="954"/>
      <c r="BF218" s="949"/>
      <c r="BG218" s="949"/>
      <c r="BH218" s="949"/>
      <c r="BI218" s="949"/>
      <c r="BJ218" s="949"/>
    </row>
    <row r="219" spans="2:62" ht="20.25" customHeight="1">
      <c r="B219" s="946"/>
      <c r="C219" s="947"/>
      <c r="D219" s="947"/>
      <c r="E219" s="947"/>
      <c r="F219" s="947"/>
      <c r="G219" s="947"/>
      <c r="H219" s="947"/>
      <c r="I219" s="955"/>
      <c r="J219" s="956"/>
      <c r="K219" s="956" t="s">
        <v>1594</v>
      </c>
      <c r="L219" s="956"/>
      <c r="M219" s="956"/>
      <c r="N219" s="956"/>
      <c r="O219" s="956"/>
      <c r="P219" s="956"/>
      <c r="Q219" s="956"/>
      <c r="R219" s="956"/>
      <c r="S219" s="956"/>
      <c r="T219" s="957"/>
      <c r="U219" s="956"/>
      <c r="V219" s="956"/>
      <c r="W219" s="956"/>
      <c r="X219" s="956"/>
      <c r="Y219" s="956"/>
      <c r="Z219" s="958"/>
      <c r="AA219" s="956" t="s">
        <v>1595</v>
      </c>
      <c r="AB219" s="956"/>
      <c r="AC219" s="956"/>
      <c r="AD219" s="956"/>
      <c r="AE219" s="956"/>
      <c r="AF219" s="956"/>
      <c r="AG219" s="956"/>
      <c r="AH219" s="956"/>
      <c r="AI219" s="956"/>
      <c r="AJ219" s="957"/>
      <c r="AK219" s="956"/>
      <c r="AL219" s="956"/>
      <c r="AM219" s="956"/>
      <c r="AN219" s="956"/>
      <c r="AO219" s="958"/>
      <c r="AP219" s="958"/>
      <c r="AQ219" s="956" t="s">
        <v>1596</v>
      </c>
      <c r="AR219" s="958"/>
      <c r="AS219" s="958"/>
      <c r="AT219" s="958"/>
      <c r="AU219" s="958"/>
      <c r="AV219" s="958"/>
      <c r="AW219" s="958"/>
      <c r="AX219" s="958"/>
      <c r="AY219" s="958"/>
      <c r="AZ219" s="958"/>
      <c r="BA219" s="958"/>
      <c r="BB219" s="958"/>
      <c r="BC219" s="958"/>
      <c r="BD219" s="959"/>
      <c r="BE219" s="954"/>
      <c r="BF219" s="2229"/>
      <c r="BG219" s="2229"/>
      <c r="BH219" s="2229"/>
      <c r="BI219" s="2229"/>
      <c r="BJ219" s="949"/>
    </row>
    <row r="220" spans="2:62" ht="20.25" customHeight="1">
      <c r="B220" s="946"/>
      <c r="C220" s="947"/>
      <c r="D220" s="947"/>
      <c r="E220" s="947"/>
      <c r="F220" s="947"/>
      <c r="G220" s="947"/>
      <c r="H220" s="947"/>
      <c r="I220" s="955"/>
      <c r="J220" s="956"/>
      <c r="K220" s="2235" t="s">
        <v>1597</v>
      </c>
      <c r="L220" s="2235"/>
      <c r="M220" s="2235" t="s">
        <v>1598</v>
      </c>
      <c r="N220" s="2235"/>
      <c r="O220" s="2235"/>
      <c r="P220" s="2235"/>
      <c r="Q220" s="956"/>
      <c r="R220" s="2236" t="s">
        <v>1599</v>
      </c>
      <c r="S220" s="2236"/>
      <c r="T220" s="2236"/>
      <c r="U220" s="2236"/>
      <c r="V220" s="960"/>
      <c r="W220" s="961" t="s">
        <v>1600</v>
      </c>
      <c r="X220" s="961"/>
      <c r="Y220" s="863"/>
      <c r="Z220" s="958"/>
      <c r="AA220" s="2235" t="s">
        <v>1597</v>
      </c>
      <c r="AB220" s="2235"/>
      <c r="AC220" s="2235" t="s">
        <v>1598</v>
      </c>
      <c r="AD220" s="2235"/>
      <c r="AE220" s="2235"/>
      <c r="AF220" s="2235"/>
      <c r="AG220" s="956"/>
      <c r="AH220" s="2236" t="s">
        <v>1599</v>
      </c>
      <c r="AI220" s="2236"/>
      <c r="AJ220" s="2236"/>
      <c r="AK220" s="2236"/>
      <c r="AL220" s="960"/>
      <c r="AM220" s="961" t="s">
        <v>1600</v>
      </c>
      <c r="AN220" s="961"/>
      <c r="AO220" s="958"/>
      <c r="AP220" s="958"/>
      <c r="AQ220" s="958"/>
      <c r="AR220" s="958"/>
      <c r="AS220" s="958"/>
      <c r="AT220" s="958"/>
      <c r="AU220" s="958"/>
      <c r="AV220" s="958"/>
      <c r="AW220" s="958"/>
      <c r="AX220" s="958"/>
      <c r="AY220" s="958"/>
      <c r="AZ220" s="958"/>
      <c r="BA220" s="958"/>
      <c r="BB220" s="958"/>
      <c r="BC220" s="958"/>
      <c r="BD220" s="959"/>
      <c r="BE220" s="954"/>
      <c r="BF220" s="2237"/>
      <c r="BG220" s="2237"/>
      <c r="BH220" s="2237"/>
      <c r="BI220" s="2237"/>
      <c r="BJ220" s="949"/>
    </row>
    <row r="221" spans="2:62" ht="20.25" customHeight="1">
      <c r="B221" s="946"/>
      <c r="C221" s="947"/>
      <c r="D221" s="947"/>
      <c r="E221" s="947"/>
      <c r="F221" s="947"/>
      <c r="G221" s="947"/>
      <c r="H221" s="947"/>
      <c r="I221" s="955"/>
      <c r="J221" s="956"/>
      <c r="K221" s="2228"/>
      <c r="L221" s="2228"/>
      <c r="M221" s="2228" t="s">
        <v>1601</v>
      </c>
      <c r="N221" s="2228"/>
      <c r="O221" s="2228" t="s">
        <v>1602</v>
      </c>
      <c r="P221" s="2228"/>
      <c r="Q221" s="956"/>
      <c r="R221" s="2228" t="s">
        <v>1601</v>
      </c>
      <c r="S221" s="2228"/>
      <c r="T221" s="2228" t="s">
        <v>1602</v>
      </c>
      <c r="U221" s="2228"/>
      <c r="V221" s="960"/>
      <c r="W221" s="961" t="s">
        <v>1603</v>
      </c>
      <c r="X221" s="961"/>
      <c r="Y221" s="863"/>
      <c r="Z221" s="958"/>
      <c r="AA221" s="2228"/>
      <c r="AB221" s="2228"/>
      <c r="AC221" s="2228" t="s">
        <v>1601</v>
      </c>
      <c r="AD221" s="2228"/>
      <c r="AE221" s="2228" t="s">
        <v>1602</v>
      </c>
      <c r="AF221" s="2228"/>
      <c r="AG221" s="956"/>
      <c r="AH221" s="2228" t="s">
        <v>1601</v>
      </c>
      <c r="AI221" s="2228"/>
      <c r="AJ221" s="2228" t="s">
        <v>1602</v>
      </c>
      <c r="AK221" s="2228"/>
      <c r="AL221" s="960"/>
      <c r="AM221" s="961" t="s">
        <v>1603</v>
      </c>
      <c r="AN221" s="961"/>
      <c r="AO221" s="958"/>
      <c r="AP221" s="958"/>
      <c r="AQ221" s="962" t="s">
        <v>1554</v>
      </c>
      <c r="AR221" s="962"/>
      <c r="AS221" s="962"/>
      <c r="AT221" s="962"/>
      <c r="AU221" s="960"/>
      <c r="AV221" s="961" t="s">
        <v>1567</v>
      </c>
      <c r="AW221" s="962"/>
      <c r="AX221" s="962"/>
      <c r="AY221" s="962"/>
      <c r="AZ221" s="960"/>
      <c r="BA221" s="2228" t="s">
        <v>1604</v>
      </c>
      <c r="BB221" s="2228"/>
      <c r="BC221" s="2228"/>
      <c r="BD221" s="2228"/>
      <c r="BE221" s="954"/>
      <c r="BF221" s="2238"/>
      <c r="BG221" s="2238"/>
      <c r="BH221" s="2238"/>
      <c r="BI221" s="2238"/>
      <c r="BJ221" s="949"/>
    </row>
    <row r="222" spans="2:62" ht="20.25" customHeight="1">
      <c r="B222" s="946"/>
      <c r="C222" s="947"/>
      <c r="D222" s="947"/>
      <c r="E222" s="947"/>
      <c r="F222" s="947"/>
      <c r="G222" s="947"/>
      <c r="H222" s="947"/>
      <c r="I222" s="955"/>
      <c r="J222" s="956"/>
      <c r="K222" s="2233" t="s">
        <v>1605</v>
      </c>
      <c r="L222" s="2233"/>
      <c r="M222" s="2239">
        <f>SUMIFS($BB$17:$BB$216,$F$17:$F$216,"看護職員",$H$17:$H$216,"A")</f>
        <v>0</v>
      </c>
      <c r="N222" s="2239"/>
      <c r="O222" s="2217">
        <f>SUMIFS($BD$17:$BD$216,$F$17:$F$216,"看護職員",$H$17:$H$216,"A")</f>
        <v>0</v>
      </c>
      <c r="P222" s="2217"/>
      <c r="Q222" s="963"/>
      <c r="R222" s="2218">
        <v>0</v>
      </c>
      <c r="S222" s="2218"/>
      <c r="T222" s="2218">
        <v>0</v>
      </c>
      <c r="U222" s="2218"/>
      <c r="V222" s="964"/>
      <c r="W222" s="2230">
        <v>0</v>
      </c>
      <c r="X222" s="2231"/>
      <c r="Y222" s="863"/>
      <c r="Z222" s="958"/>
      <c r="AA222" s="2233" t="s">
        <v>1605</v>
      </c>
      <c r="AB222" s="2233"/>
      <c r="AC222" s="2239">
        <f>SUMIFS($BB$17:$BB$216,$F$17:$F$216,"介護職員",$H$17:$H$216,"A")</f>
        <v>0</v>
      </c>
      <c r="AD222" s="2239"/>
      <c r="AE222" s="2217">
        <f>SUMIFS($BD$17:$BD$216,$F$17:$F$216,"介護職員",$H$17:$H$216,"A")</f>
        <v>0</v>
      </c>
      <c r="AF222" s="2217"/>
      <c r="AG222" s="963"/>
      <c r="AH222" s="2218">
        <v>0</v>
      </c>
      <c r="AI222" s="2218"/>
      <c r="AJ222" s="2218">
        <v>0</v>
      </c>
      <c r="AK222" s="2218"/>
      <c r="AL222" s="964"/>
      <c r="AM222" s="2230">
        <v>0</v>
      </c>
      <c r="AN222" s="2231"/>
      <c r="AO222" s="958"/>
      <c r="AP222" s="958"/>
      <c r="AQ222" s="2232">
        <f>U236</f>
        <v>0</v>
      </c>
      <c r="AR222" s="2233"/>
      <c r="AS222" s="2233"/>
      <c r="AT222" s="2233"/>
      <c r="AU222" s="965" t="s">
        <v>1606</v>
      </c>
      <c r="AV222" s="2232">
        <f>AK236</f>
        <v>0</v>
      </c>
      <c r="AW222" s="2234"/>
      <c r="AX222" s="2234"/>
      <c r="AY222" s="2234"/>
      <c r="AZ222" s="965" t="s">
        <v>1607</v>
      </c>
      <c r="BA222" s="2216">
        <f>ROUNDDOWN(AQ222+AV222,1)</f>
        <v>0</v>
      </c>
      <c r="BB222" s="2216"/>
      <c r="BC222" s="2216"/>
      <c r="BD222" s="2216"/>
      <c r="BE222" s="954"/>
      <c r="BF222" s="966"/>
      <c r="BG222" s="966"/>
      <c r="BH222" s="966"/>
      <c r="BI222" s="966"/>
      <c r="BJ222" s="949"/>
    </row>
    <row r="223" spans="2:62" ht="20.25" customHeight="1">
      <c r="B223" s="946"/>
      <c r="C223" s="947"/>
      <c r="D223" s="947"/>
      <c r="E223" s="947"/>
      <c r="F223" s="947"/>
      <c r="G223" s="947"/>
      <c r="H223" s="947"/>
      <c r="I223" s="955"/>
      <c r="J223" s="956"/>
      <c r="K223" s="2233" t="s">
        <v>1608</v>
      </c>
      <c r="L223" s="2233"/>
      <c r="M223" s="2239">
        <f>SUMIFS($BB$17:$BB$216,$F$17:$F$216,"看護職員",$H$17:$H$216,"B")</f>
        <v>0</v>
      </c>
      <c r="N223" s="2239"/>
      <c r="O223" s="2217">
        <f>SUMIFS($BD$17:$BD$216,$F$17:$F$216,"看護職員",$H$17:$H$216,"B")</f>
        <v>0</v>
      </c>
      <c r="P223" s="2217"/>
      <c r="Q223" s="963"/>
      <c r="R223" s="2218">
        <v>0</v>
      </c>
      <c r="S223" s="2218"/>
      <c r="T223" s="2218">
        <v>0</v>
      </c>
      <c r="U223" s="2218"/>
      <c r="V223" s="964"/>
      <c r="W223" s="2230">
        <v>0</v>
      </c>
      <c r="X223" s="2231"/>
      <c r="Y223" s="863"/>
      <c r="Z223" s="958"/>
      <c r="AA223" s="2233" t="s">
        <v>1608</v>
      </c>
      <c r="AB223" s="2233"/>
      <c r="AC223" s="2239">
        <f>SUMIFS($BB$17:$BB$216,$F$17:$F$216,"介護職員",$H$17:$H$216,"B")</f>
        <v>0</v>
      </c>
      <c r="AD223" s="2239"/>
      <c r="AE223" s="2217">
        <f>SUMIFS($BD$17:$BD$216,$F$17:$F$216,"介護職員",$H$17:$H$216,"B")</f>
        <v>0</v>
      </c>
      <c r="AF223" s="2217"/>
      <c r="AG223" s="963"/>
      <c r="AH223" s="2218">
        <v>0</v>
      </c>
      <c r="AI223" s="2218"/>
      <c r="AJ223" s="2218">
        <v>0</v>
      </c>
      <c r="AK223" s="2218"/>
      <c r="AL223" s="964"/>
      <c r="AM223" s="2230">
        <v>0</v>
      </c>
      <c r="AN223" s="2231"/>
      <c r="AO223" s="958"/>
      <c r="AP223" s="958"/>
      <c r="AQ223" s="958"/>
      <c r="AR223" s="958"/>
      <c r="AS223" s="958"/>
      <c r="AT223" s="958"/>
      <c r="AU223" s="958"/>
      <c r="AV223" s="958"/>
      <c r="AW223" s="958"/>
      <c r="AX223" s="958"/>
      <c r="AY223" s="958"/>
      <c r="AZ223" s="958"/>
      <c r="BA223" s="958"/>
      <c r="BB223" s="958"/>
      <c r="BC223" s="958"/>
      <c r="BD223" s="959"/>
      <c r="BE223" s="954"/>
      <c r="BF223" s="949"/>
      <c r="BG223" s="949"/>
      <c r="BH223" s="949"/>
      <c r="BI223" s="949"/>
      <c r="BJ223" s="949"/>
    </row>
    <row r="224" spans="2:62" ht="20.25" customHeight="1">
      <c r="B224" s="946"/>
      <c r="C224" s="947"/>
      <c r="D224" s="947"/>
      <c r="E224" s="947"/>
      <c r="F224" s="947"/>
      <c r="G224" s="947"/>
      <c r="H224" s="947"/>
      <c r="I224" s="955"/>
      <c r="J224" s="956"/>
      <c r="K224" s="2233" t="s">
        <v>1609</v>
      </c>
      <c r="L224" s="2233"/>
      <c r="M224" s="2239">
        <f>SUMIFS($BB$17:$BB$216,$F$17:$F$216,"看護職員",$H$17:$H$216,"C")</f>
        <v>0</v>
      </c>
      <c r="N224" s="2239"/>
      <c r="O224" s="2217">
        <f>SUMIFS($BD$17:$BD$216,$F$17:$F$216,"看護職員",$H$17:$H$216,"C")</f>
        <v>0</v>
      </c>
      <c r="P224" s="2217"/>
      <c r="Q224" s="963"/>
      <c r="R224" s="2218">
        <v>0</v>
      </c>
      <c r="S224" s="2218"/>
      <c r="T224" s="2240">
        <v>0</v>
      </c>
      <c r="U224" s="2240"/>
      <c r="V224" s="964"/>
      <c r="W224" s="2241" t="s">
        <v>1610</v>
      </c>
      <c r="X224" s="2242"/>
      <c r="Y224" s="863"/>
      <c r="Z224" s="958"/>
      <c r="AA224" s="2233" t="s">
        <v>1609</v>
      </c>
      <c r="AB224" s="2233"/>
      <c r="AC224" s="2239">
        <f>SUMIFS($BB$17:$BB$216,$F$17:$F$216,"介護職員",$H$17:$H$216,"C")</f>
        <v>0</v>
      </c>
      <c r="AD224" s="2239"/>
      <c r="AE224" s="2217">
        <f>SUMIFS($BD$17:$BD$216,$F$17:$F$216,"介護職員",$H$17:$H$216,"C")</f>
        <v>0</v>
      </c>
      <c r="AF224" s="2217"/>
      <c r="AG224" s="963"/>
      <c r="AH224" s="2218">
        <v>0</v>
      </c>
      <c r="AI224" s="2218"/>
      <c r="AJ224" s="2240">
        <v>0</v>
      </c>
      <c r="AK224" s="2240"/>
      <c r="AL224" s="964"/>
      <c r="AM224" s="2241" t="s">
        <v>1610</v>
      </c>
      <c r="AN224" s="2242"/>
      <c r="AO224" s="958"/>
      <c r="AP224" s="958"/>
      <c r="AQ224" s="958"/>
      <c r="AR224" s="958"/>
      <c r="AS224" s="958"/>
      <c r="AT224" s="958"/>
      <c r="AU224" s="958"/>
      <c r="AV224" s="958"/>
      <c r="AW224" s="958"/>
      <c r="AX224" s="958"/>
      <c r="AY224" s="958"/>
      <c r="AZ224" s="958"/>
      <c r="BA224" s="958"/>
      <c r="BB224" s="958"/>
      <c r="BC224" s="958"/>
      <c r="BD224" s="959"/>
      <c r="BE224" s="954"/>
      <c r="BF224" s="949"/>
      <c r="BG224" s="949"/>
      <c r="BH224" s="949"/>
      <c r="BI224" s="949"/>
      <c r="BJ224" s="949"/>
    </row>
    <row r="225" spans="2:62" ht="20.25" customHeight="1">
      <c r="B225" s="946"/>
      <c r="C225" s="947"/>
      <c r="D225" s="947"/>
      <c r="E225" s="947"/>
      <c r="F225" s="947"/>
      <c r="G225" s="947"/>
      <c r="H225" s="947"/>
      <c r="I225" s="955"/>
      <c r="J225" s="956"/>
      <c r="K225" s="2233" t="s">
        <v>1611</v>
      </c>
      <c r="L225" s="2233"/>
      <c r="M225" s="2239">
        <f>SUMIFS($BB$17:$BB$216,$F$17:$F$216,"看護職員",$H$17:$H$216,"D")</f>
        <v>0</v>
      </c>
      <c r="N225" s="2239"/>
      <c r="O225" s="2217">
        <f>SUMIFS($BD$17:$BD$216,$F$17:$F$216,"看護職員",$H$17:$H$216,"D")</f>
        <v>0</v>
      </c>
      <c r="P225" s="2217"/>
      <c r="Q225" s="963"/>
      <c r="R225" s="2218">
        <v>0</v>
      </c>
      <c r="S225" s="2218"/>
      <c r="T225" s="2240">
        <v>0</v>
      </c>
      <c r="U225" s="2240"/>
      <c r="V225" s="964"/>
      <c r="W225" s="2241" t="s">
        <v>1610</v>
      </c>
      <c r="X225" s="2242"/>
      <c r="Y225" s="863"/>
      <c r="Z225" s="958"/>
      <c r="AA225" s="2233" t="s">
        <v>1611</v>
      </c>
      <c r="AB225" s="2233"/>
      <c r="AC225" s="2239">
        <f>SUMIFS($BB$17:$BB$216,$F$17:$F$216,"介護職員",$H$17:$H$216,"D")</f>
        <v>0</v>
      </c>
      <c r="AD225" s="2239"/>
      <c r="AE225" s="2217">
        <f>SUMIFS($BD$17:$BD$216,$F$17:$F$216,"介護職員",$H$17:$H$216,"D")</f>
        <v>0</v>
      </c>
      <c r="AF225" s="2217"/>
      <c r="AG225" s="963"/>
      <c r="AH225" s="2218">
        <v>0</v>
      </c>
      <c r="AI225" s="2218"/>
      <c r="AJ225" s="2240">
        <v>0</v>
      </c>
      <c r="AK225" s="2240"/>
      <c r="AL225" s="964"/>
      <c r="AM225" s="2241" t="s">
        <v>1610</v>
      </c>
      <c r="AN225" s="2242"/>
      <c r="AO225" s="958"/>
      <c r="AP225" s="958"/>
      <c r="AQ225" s="956" t="s">
        <v>1612</v>
      </c>
      <c r="AR225" s="956"/>
      <c r="AS225" s="956"/>
      <c r="AT225" s="956"/>
      <c r="AU225" s="956"/>
      <c r="AV225" s="956"/>
      <c r="AW225" s="958"/>
      <c r="AX225" s="958"/>
      <c r="AY225" s="958"/>
      <c r="AZ225" s="958"/>
      <c r="BA225" s="958"/>
      <c r="BB225" s="958"/>
      <c r="BC225" s="958"/>
      <c r="BD225" s="959"/>
      <c r="BE225" s="954"/>
      <c r="BF225" s="949"/>
      <c r="BG225" s="949"/>
      <c r="BH225" s="949"/>
      <c r="BI225" s="949"/>
      <c r="BJ225" s="949"/>
    </row>
    <row r="226" spans="2:62" ht="20.25" customHeight="1">
      <c r="B226" s="946"/>
      <c r="C226" s="947"/>
      <c r="D226" s="947"/>
      <c r="E226" s="947"/>
      <c r="F226" s="947"/>
      <c r="G226" s="947"/>
      <c r="H226" s="947"/>
      <c r="I226" s="955"/>
      <c r="J226" s="956"/>
      <c r="K226" s="2233" t="s">
        <v>1604</v>
      </c>
      <c r="L226" s="2233"/>
      <c r="M226" s="2239">
        <f>SUM(M222:N225)</f>
        <v>0</v>
      </c>
      <c r="N226" s="2239"/>
      <c r="O226" s="2217">
        <f>SUM(O222:P225)</f>
        <v>0</v>
      </c>
      <c r="P226" s="2217"/>
      <c r="Q226" s="963"/>
      <c r="R226" s="2239">
        <f>SUM(R222:S225)</f>
        <v>0</v>
      </c>
      <c r="S226" s="2239"/>
      <c r="T226" s="2217">
        <f>SUM(T222:U225)</f>
        <v>0</v>
      </c>
      <c r="U226" s="2217"/>
      <c r="V226" s="964"/>
      <c r="W226" s="2243">
        <f>SUM(W222:X223)</f>
        <v>0</v>
      </c>
      <c r="X226" s="2244"/>
      <c r="Y226" s="863"/>
      <c r="Z226" s="958"/>
      <c r="AA226" s="2233" t="s">
        <v>1604</v>
      </c>
      <c r="AB226" s="2233"/>
      <c r="AC226" s="2239">
        <f>SUM(AC222:AD225)</f>
        <v>0</v>
      </c>
      <c r="AD226" s="2239"/>
      <c r="AE226" s="2217">
        <f>SUM(AE222:AF225)</f>
        <v>0</v>
      </c>
      <c r="AF226" s="2217"/>
      <c r="AG226" s="963"/>
      <c r="AH226" s="2239">
        <f>SUM(AH222:AI225)</f>
        <v>0</v>
      </c>
      <c r="AI226" s="2239"/>
      <c r="AJ226" s="2217">
        <f>SUM(AJ222:AK225)</f>
        <v>0</v>
      </c>
      <c r="AK226" s="2217"/>
      <c r="AL226" s="964"/>
      <c r="AM226" s="2243">
        <f>SUM(AM222:AN223)</f>
        <v>0</v>
      </c>
      <c r="AN226" s="2244"/>
      <c r="AO226" s="958"/>
      <c r="AP226" s="958"/>
      <c r="AQ226" s="2233" t="s">
        <v>1613</v>
      </c>
      <c r="AR226" s="2233"/>
      <c r="AS226" s="2233" t="s">
        <v>1614</v>
      </c>
      <c r="AT226" s="2233"/>
      <c r="AU226" s="2233"/>
      <c r="AV226" s="2233"/>
      <c r="AW226" s="958"/>
      <c r="AX226" s="958"/>
      <c r="AY226" s="958"/>
      <c r="AZ226" s="958"/>
      <c r="BA226" s="958"/>
      <c r="BB226" s="958"/>
      <c r="BC226" s="958"/>
      <c r="BD226" s="959"/>
      <c r="BE226" s="954"/>
      <c r="BF226" s="949"/>
      <c r="BG226" s="949"/>
      <c r="BH226" s="949"/>
      <c r="BI226" s="949"/>
      <c r="BJ226" s="949"/>
    </row>
    <row r="227" spans="2:62" ht="20.25" customHeight="1">
      <c r="B227" s="946"/>
      <c r="C227" s="947"/>
      <c r="D227" s="947"/>
      <c r="E227" s="947"/>
      <c r="F227" s="947"/>
      <c r="G227" s="947"/>
      <c r="H227" s="947"/>
      <c r="I227" s="955"/>
      <c r="J227" s="955"/>
      <c r="K227" s="967"/>
      <c r="L227" s="967"/>
      <c r="M227" s="967"/>
      <c r="N227" s="967"/>
      <c r="O227" s="968"/>
      <c r="P227" s="968"/>
      <c r="Q227" s="968"/>
      <c r="R227" s="969"/>
      <c r="S227" s="969"/>
      <c r="T227" s="969"/>
      <c r="U227" s="969"/>
      <c r="V227" s="970"/>
      <c r="W227" s="958"/>
      <c r="X227" s="958"/>
      <c r="Y227" s="958"/>
      <c r="Z227" s="958"/>
      <c r="AA227" s="967"/>
      <c r="AB227" s="967"/>
      <c r="AC227" s="967"/>
      <c r="AD227" s="967"/>
      <c r="AE227" s="968"/>
      <c r="AF227" s="968"/>
      <c r="AG227" s="968"/>
      <c r="AH227" s="969"/>
      <c r="AI227" s="969"/>
      <c r="AJ227" s="969"/>
      <c r="AK227" s="969"/>
      <c r="AL227" s="970"/>
      <c r="AM227" s="958"/>
      <c r="AN227" s="958"/>
      <c r="AO227" s="958"/>
      <c r="AP227" s="958"/>
      <c r="AQ227" s="2233" t="s">
        <v>1605</v>
      </c>
      <c r="AR227" s="2233"/>
      <c r="AS227" s="2233" t="s">
        <v>1615</v>
      </c>
      <c r="AT227" s="2233"/>
      <c r="AU227" s="2233"/>
      <c r="AV227" s="2233"/>
      <c r="AW227" s="958"/>
      <c r="AX227" s="958"/>
      <c r="AY227" s="958"/>
      <c r="AZ227" s="958"/>
      <c r="BA227" s="958"/>
      <c r="BB227" s="958"/>
      <c r="BC227" s="958"/>
      <c r="BD227" s="959"/>
      <c r="BE227" s="954"/>
      <c r="BF227" s="949"/>
      <c r="BG227" s="949"/>
      <c r="BH227" s="949"/>
      <c r="BI227" s="949"/>
      <c r="BJ227" s="949"/>
    </row>
    <row r="228" spans="2:62" ht="20.25" customHeight="1">
      <c r="B228" s="946"/>
      <c r="C228" s="947"/>
      <c r="D228" s="947"/>
      <c r="E228" s="947"/>
      <c r="F228" s="947"/>
      <c r="G228" s="947"/>
      <c r="H228" s="947"/>
      <c r="I228" s="955"/>
      <c r="J228" s="955"/>
      <c r="K228" s="957" t="s">
        <v>1616</v>
      </c>
      <c r="L228" s="956"/>
      <c r="M228" s="956"/>
      <c r="N228" s="956"/>
      <c r="O228" s="956"/>
      <c r="P228" s="956"/>
      <c r="Q228" s="971" t="s">
        <v>1617</v>
      </c>
      <c r="R228" s="2247" t="s">
        <v>1618</v>
      </c>
      <c r="S228" s="2248"/>
      <c r="T228" s="972"/>
      <c r="U228" s="972"/>
      <c r="V228" s="956"/>
      <c r="W228" s="956"/>
      <c r="X228" s="956"/>
      <c r="Y228" s="958"/>
      <c r="Z228" s="958"/>
      <c r="AA228" s="957" t="s">
        <v>1616</v>
      </c>
      <c r="AB228" s="956"/>
      <c r="AC228" s="956"/>
      <c r="AD228" s="956"/>
      <c r="AE228" s="956"/>
      <c r="AF228" s="956"/>
      <c r="AG228" s="971" t="s">
        <v>1617</v>
      </c>
      <c r="AH228" s="2249" t="str">
        <f>R228</f>
        <v>週</v>
      </c>
      <c r="AI228" s="2250"/>
      <c r="AJ228" s="972"/>
      <c r="AK228" s="972"/>
      <c r="AL228" s="956"/>
      <c r="AM228" s="956"/>
      <c r="AN228" s="956"/>
      <c r="AO228" s="958"/>
      <c r="AP228" s="958"/>
      <c r="AQ228" s="2233" t="s">
        <v>1608</v>
      </c>
      <c r="AR228" s="2233"/>
      <c r="AS228" s="2233" t="s">
        <v>1619</v>
      </c>
      <c r="AT228" s="2233"/>
      <c r="AU228" s="2233"/>
      <c r="AV228" s="2233"/>
      <c r="AW228" s="958"/>
      <c r="AX228" s="958"/>
      <c r="AY228" s="958"/>
      <c r="AZ228" s="958"/>
      <c r="BA228" s="958"/>
      <c r="BB228" s="958"/>
      <c r="BC228" s="958"/>
      <c r="BD228" s="959"/>
      <c r="BE228" s="954"/>
      <c r="BF228" s="949"/>
      <c r="BG228" s="949"/>
      <c r="BH228" s="949"/>
      <c r="BI228" s="949"/>
      <c r="BJ228" s="949"/>
    </row>
    <row r="229" spans="2:62" ht="20.25" customHeight="1">
      <c r="B229" s="946"/>
      <c r="C229" s="947"/>
      <c r="D229" s="947"/>
      <c r="E229" s="947"/>
      <c r="F229" s="947"/>
      <c r="G229" s="947"/>
      <c r="H229" s="947"/>
      <c r="I229" s="955"/>
      <c r="J229" s="955"/>
      <c r="K229" s="956" t="s">
        <v>1620</v>
      </c>
      <c r="L229" s="956"/>
      <c r="M229" s="956"/>
      <c r="N229" s="956"/>
      <c r="O229" s="956"/>
      <c r="P229" s="956" t="s">
        <v>1621</v>
      </c>
      <c r="Q229" s="956"/>
      <c r="R229" s="956"/>
      <c r="S229" s="956"/>
      <c r="T229" s="957"/>
      <c r="U229" s="956"/>
      <c r="V229" s="956"/>
      <c r="W229" s="956"/>
      <c r="X229" s="956"/>
      <c r="Y229" s="958"/>
      <c r="Z229" s="958"/>
      <c r="AA229" s="956" t="s">
        <v>1620</v>
      </c>
      <c r="AB229" s="956"/>
      <c r="AC229" s="956"/>
      <c r="AD229" s="956"/>
      <c r="AE229" s="956"/>
      <c r="AF229" s="956" t="s">
        <v>1621</v>
      </c>
      <c r="AG229" s="956"/>
      <c r="AH229" s="956"/>
      <c r="AI229" s="956"/>
      <c r="AJ229" s="957"/>
      <c r="AK229" s="956"/>
      <c r="AL229" s="956"/>
      <c r="AM229" s="956"/>
      <c r="AN229" s="956"/>
      <c r="AO229" s="958"/>
      <c r="AP229" s="958"/>
      <c r="AQ229" s="2233" t="s">
        <v>1609</v>
      </c>
      <c r="AR229" s="2233"/>
      <c r="AS229" s="2233" t="s">
        <v>1622</v>
      </c>
      <c r="AT229" s="2233"/>
      <c r="AU229" s="2233"/>
      <c r="AV229" s="2233"/>
      <c r="AW229" s="958"/>
      <c r="AX229" s="958"/>
      <c r="AY229" s="958"/>
      <c r="AZ229" s="958"/>
      <c r="BA229" s="958"/>
      <c r="BB229" s="958"/>
      <c r="BC229" s="958"/>
      <c r="BD229" s="959"/>
      <c r="BE229" s="954"/>
      <c r="BF229" s="949"/>
      <c r="BG229" s="949"/>
      <c r="BH229" s="949"/>
      <c r="BI229" s="949"/>
      <c r="BJ229" s="949"/>
    </row>
    <row r="230" spans="2:62" ht="20.25" customHeight="1">
      <c r="B230" s="946"/>
      <c r="C230" s="947"/>
      <c r="D230" s="947"/>
      <c r="E230" s="947"/>
      <c r="F230" s="947"/>
      <c r="G230" s="947"/>
      <c r="H230" s="947"/>
      <c r="I230" s="955"/>
      <c r="J230" s="955"/>
      <c r="K230" s="956" t="str">
        <f>IF($R$228="週","対象時間数（週平均）","対象時間数（当月合計）")</f>
        <v>対象時間数（週平均）</v>
      </c>
      <c r="L230" s="956"/>
      <c r="M230" s="956"/>
      <c r="N230" s="956"/>
      <c r="O230" s="956"/>
      <c r="P230" s="956" t="str">
        <f>IF($R$228="週","週に勤務すべき時間数","当月に勤務すべき時間数")</f>
        <v>週に勤務すべき時間数</v>
      </c>
      <c r="Q230" s="956"/>
      <c r="R230" s="956"/>
      <c r="S230" s="956"/>
      <c r="T230" s="957"/>
      <c r="U230" s="956" t="s">
        <v>1623</v>
      </c>
      <c r="V230" s="956"/>
      <c r="W230" s="956"/>
      <c r="X230" s="956"/>
      <c r="Y230" s="958"/>
      <c r="Z230" s="958"/>
      <c r="AA230" s="956" t="str">
        <f>IF(AH228="週","対象時間数（週平均）","対象時間数（当月合計）")</f>
        <v>対象時間数（週平均）</v>
      </c>
      <c r="AB230" s="956"/>
      <c r="AC230" s="956"/>
      <c r="AD230" s="956"/>
      <c r="AE230" s="956"/>
      <c r="AF230" s="956" t="str">
        <f>IF($AH$228="週","週に勤務すべき時間数","当月に勤務すべき時間数")</f>
        <v>週に勤務すべき時間数</v>
      </c>
      <c r="AG230" s="956"/>
      <c r="AH230" s="956"/>
      <c r="AI230" s="956"/>
      <c r="AJ230" s="957"/>
      <c r="AK230" s="956" t="s">
        <v>1623</v>
      </c>
      <c r="AL230" s="956"/>
      <c r="AM230" s="956"/>
      <c r="AN230" s="956"/>
      <c r="AO230" s="958"/>
      <c r="AP230" s="958"/>
      <c r="AQ230" s="2233" t="s">
        <v>1611</v>
      </c>
      <c r="AR230" s="2233"/>
      <c r="AS230" s="2233" t="s">
        <v>1624</v>
      </c>
      <c r="AT230" s="2233"/>
      <c r="AU230" s="2233"/>
      <c r="AV230" s="2233"/>
      <c r="AW230" s="958"/>
      <c r="AX230" s="958"/>
      <c r="AY230" s="958"/>
      <c r="AZ230" s="958"/>
      <c r="BA230" s="958"/>
      <c r="BB230" s="958"/>
      <c r="BC230" s="958"/>
      <c r="BD230" s="959"/>
      <c r="BE230" s="954"/>
      <c r="BF230" s="949"/>
      <c r="BG230" s="949"/>
      <c r="BH230" s="949"/>
      <c r="BI230" s="949"/>
      <c r="BJ230" s="949"/>
    </row>
    <row r="231" spans="2:62" ht="20.25" customHeight="1">
      <c r="I231" s="863"/>
      <c r="J231" s="863"/>
      <c r="K231" s="2245">
        <f>IF($R$228="週",T226,R226)</f>
        <v>0</v>
      </c>
      <c r="L231" s="2245"/>
      <c r="M231" s="2245"/>
      <c r="N231" s="2245"/>
      <c r="O231" s="965" t="s">
        <v>1625</v>
      </c>
      <c r="P231" s="2233">
        <f>IF($R$228="週",$BA$6,$BE$6)</f>
        <v>40</v>
      </c>
      <c r="Q231" s="2233"/>
      <c r="R231" s="2233"/>
      <c r="S231" s="2233"/>
      <c r="T231" s="965" t="s">
        <v>1607</v>
      </c>
      <c r="U231" s="2246">
        <f>ROUNDDOWN(K231/P231,1)</f>
        <v>0</v>
      </c>
      <c r="V231" s="2246"/>
      <c r="W231" s="2246"/>
      <c r="X231" s="2246"/>
      <c r="Y231" s="863"/>
      <c r="Z231" s="863"/>
      <c r="AA231" s="2245">
        <f>IF($AH$228="週",AJ226,AH226)</f>
        <v>0</v>
      </c>
      <c r="AB231" s="2245"/>
      <c r="AC231" s="2245"/>
      <c r="AD231" s="2245"/>
      <c r="AE231" s="965" t="s">
        <v>1625</v>
      </c>
      <c r="AF231" s="2233">
        <f>IF($AH$228="週",$BA$6,$BE$6)</f>
        <v>40</v>
      </c>
      <c r="AG231" s="2233"/>
      <c r="AH231" s="2233"/>
      <c r="AI231" s="2233"/>
      <c r="AJ231" s="965" t="s">
        <v>1607</v>
      </c>
      <c r="AK231" s="2246">
        <f>ROUNDDOWN(AA231/AF231,1)</f>
        <v>0</v>
      </c>
      <c r="AL231" s="2246"/>
      <c r="AM231" s="2246"/>
      <c r="AN231" s="2246"/>
      <c r="AO231" s="863"/>
      <c r="AP231" s="863"/>
      <c r="AQ231" s="863"/>
      <c r="AR231" s="863"/>
      <c r="AS231" s="863"/>
      <c r="AT231" s="863"/>
      <c r="AU231" s="863"/>
      <c r="AV231" s="863"/>
      <c r="AW231" s="863"/>
      <c r="AX231" s="863"/>
      <c r="AY231" s="863"/>
      <c r="AZ231" s="863"/>
      <c r="BA231" s="863"/>
      <c r="BB231" s="863"/>
      <c r="BC231" s="863"/>
      <c r="BD231" s="863"/>
    </row>
    <row r="232" spans="2:62" ht="20.25" customHeight="1">
      <c r="I232" s="863"/>
      <c r="J232" s="863"/>
      <c r="K232" s="956"/>
      <c r="L232" s="956"/>
      <c r="M232" s="956"/>
      <c r="N232" s="956"/>
      <c r="O232" s="956"/>
      <c r="P232" s="956"/>
      <c r="Q232" s="956"/>
      <c r="R232" s="956"/>
      <c r="S232" s="956"/>
      <c r="T232" s="957"/>
      <c r="U232" s="956" t="s">
        <v>1626</v>
      </c>
      <c r="V232" s="956"/>
      <c r="W232" s="956"/>
      <c r="X232" s="956"/>
      <c r="Y232" s="863"/>
      <c r="Z232" s="863"/>
      <c r="AA232" s="956"/>
      <c r="AB232" s="956"/>
      <c r="AC232" s="956"/>
      <c r="AD232" s="956"/>
      <c r="AE232" s="956"/>
      <c r="AF232" s="956"/>
      <c r="AG232" s="956"/>
      <c r="AH232" s="956"/>
      <c r="AI232" s="956"/>
      <c r="AJ232" s="957"/>
      <c r="AK232" s="956" t="s">
        <v>1626</v>
      </c>
      <c r="AL232" s="956"/>
      <c r="AM232" s="956"/>
      <c r="AN232" s="956"/>
      <c r="AO232" s="863"/>
      <c r="AP232" s="863"/>
      <c r="AQ232" s="863"/>
      <c r="AR232" s="863"/>
      <c r="AS232" s="863"/>
      <c r="AT232" s="863"/>
      <c r="AU232" s="863"/>
      <c r="AV232" s="863"/>
      <c r="AW232" s="863"/>
      <c r="AX232" s="863"/>
      <c r="AY232" s="863"/>
      <c r="AZ232" s="863"/>
      <c r="BA232" s="863"/>
      <c r="BB232" s="863"/>
      <c r="BC232" s="863"/>
      <c r="BD232" s="863"/>
    </row>
    <row r="233" spans="2:62" ht="20.25" customHeight="1">
      <c r="I233" s="863"/>
      <c r="J233" s="863"/>
      <c r="K233" s="956" t="s">
        <v>1627</v>
      </c>
      <c r="L233" s="956"/>
      <c r="M233" s="956"/>
      <c r="N233" s="956"/>
      <c r="O233" s="956"/>
      <c r="P233" s="956"/>
      <c r="Q233" s="956"/>
      <c r="R233" s="956"/>
      <c r="S233" s="956"/>
      <c r="T233" s="957"/>
      <c r="U233" s="956"/>
      <c r="V233" s="956"/>
      <c r="W233" s="956"/>
      <c r="X233" s="956"/>
      <c r="Y233" s="863"/>
      <c r="Z233" s="863"/>
      <c r="AA233" s="956" t="s">
        <v>1628</v>
      </c>
      <c r="AB233" s="956"/>
      <c r="AC233" s="956"/>
      <c r="AD233" s="956"/>
      <c r="AE233" s="956"/>
      <c r="AF233" s="956"/>
      <c r="AG233" s="956"/>
      <c r="AH233" s="956"/>
      <c r="AI233" s="956"/>
      <c r="AJ233" s="957"/>
      <c r="AK233" s="956"/>
      <c r="AL233" s="956"/>
      <c r="AM233" s="956"/>
      <c r="AN233" s="956"/>
      <c r="AO233" s="863"/>
      <c r="AP233" s="863"/>
      <c r="AQ233" s="863"/>
      <c r="AR233" s="863"/>
      <c r="AS233" s="863"/>
      <c r="AT233" s="863"/>
      <c r="AU233" s="863"/>
      <c r="AV233" s="863"/>
      <c r="AW233" s="863"/>
      <c r="AX233" s="863"/>
      <c r="AY233" s="863"/>
      <c r="AZ233" s="863"/>
      <c r="BA233" s="863"/>
      <c r="BB233" s="863"/>
      <c r="BC233" s="863"/>
      <c r="BD233" s="863"/>
    </row>
    <row r="234" spans="2:62" ht="20.25" customHeight="1">
      <c r="I234" s="863"/>
      <c r="J234" s="863"/>
      <c r="K234" s="956" t="s">
        <v>1600</v>
      </c>
      <c r="L234" s="956"/>
      <c r="M234" s="956"/>
      <c r="N234" s="956"/>
      <c r="O234" s="956"/>
      <c r="P234" s="956"/>
      <c r="Q234" s="956"/>
      <c r="R234" s="956"/>
      <c r="S234" s="956"/>
      <c r="T234" s="957"/>
      <c r="U234" s="2235"/>
      <c r="V234" s="2235"/>
      <c r="W234" s="2235"/>
      <c r="X234" s="2235"/>
      <c r="Y234" s="863"/>
      <c r="Z234" s="863"/>
      <c r="AA234" s="956" t="s">
        <v>1600</v>
      </c>
      <c r="AB234" s="956"/>
      <c r="AC234" s="956"/>
      <c r="AD234" s="956"/>
      <c r="AE234" s="956"/>
      <c r="AF234" s="956"/>
      <c r="AG234" s="956"/>
      <c r="AH234" s="956"/>
      <c r="AI234" s="956"/>
      <c r="AJ234" s="957"/>
      <c r="AK234" s="2235"/>
      <c r="AL234" s="2235"/>
      <c r="AM234" s="2235"/>
      <c r="AN234" s="2235"/>
      <c r="AO234" s="863"/>
      <c r="AP234" s="863"/>
      <c r="AQ234" s="863"/>
      <c r="AR234" s="863"/>
      <c r="AS234" s="863"/>
      <c r="AT234" s="863"/>
      <c r="AU234" s="863"/>
      <c r="AV234" s="863"/>
      <c r="AW234" s="863"/>
      <c r="AX234" s="863"/>
      <c r="AY234" s="863"/>
      <c r="AZ234" s="863"/>
      <c r="BA234" s="863"/>
      <c r="BB234" s="863"/>
      <c r="BC234" s="863"/>
      <c r="BD234" s="863"/>
    </row>
    <row r="235" spans="2:62" ht="20.25" customHeight="1">
      <c r="I235" s="863"/>
      <c r="J235" s="863"/>
      <c r="K235" s="960" t="s">
        <v>1629</v>
      </c>
      <c r="L235" s="960"/>
      <c r="M235" s="960"/>
      <c r="N235" s="960"/>
      <c r="O235" s="960"/>
      <c r="P235" s="956" t="s">
        <v>1630</v>
      </c>
      <c r="Q235" s="960"/>
      <c r="R235" s="960"/>
      <c r="S235" s="960"/>
      <c r="T235" s="960"/>
      <c r="U235" s="2228" t="s">
        <v>1604</v>
      </c>
      <c r="V235" s="2228"/>
      <c r="W235" s="2228"/>
      <c r="X235" s="2228"/>
      <c r="Y235" s="863"/>
      <c r="Z235" s="863"/>
      <c r="AA235" s="960" t="s">
        <v>1629</v>
      </c>
      <c r="AB235" s="960"/>
      <c r="AC235" s="960"/>
      <c r="AD235" s="960"/>
      <c r="AE235" s="960"/>
      <c r="AF235" s="956" t="s">
        <v>1630</v>
      </c>
      <c r="AG235" s="960"/>
      <c r="AH235" s="960"/>
      <c r="AI235" s="960"/>
      <c r="AJ235" s="960"/>
      <c r="AK235" s="2228" t="s">
        <v>1604</v>
      </c>
      <c r="AL235" s="2228"/>
      <c r="AM235" s="2228"/>
      <c r="AN235" s="2228"/>
      <c r="AO235" s="863"/>
      <c r="AP235" s="863"/>
      <c r="AQ235" s="863"/>
      <c r="AR235" s="863"/>
      <c r="AS235" s="863"/>
      <c r="AT235" s="863"/>
      <c r="AU235" s="863"/>
      <c r="AV235" s="863"/>
      <c r="AW235" s="863"/>
      <c r="AX235" s="863"/>
      <c r="AY235" s="863"/>
      <c r="AZ235" s="863"/>
      <c r="BA235" s="863"/>
      <c r="BB235" s="863"/>
      <c r="BC235" s="863"/>
      <c r="BD235" s="863"/>
    </row>
    <row r="236" spans="2:62" ht="20.25" customHeight="1">
      <c r="I236" s="863"/>
      <c r="J236" s="863"/>
      <c r="K236" s="2233">
        <f>W226</f>
        <v>0</v>
      </c>
      <c r="L236" s="2233"/>
      <c r="M236" s="2233"/>
      <c r="N236" s="2233"/>
      <c r="O236" s="965" t="s">
        <v>1606</v>
      </c>
      <c r="P236" s="2246">
        <f>U231</f>
        <v>0</v>
      </c>
      <c r="Q236" s="2246"/>
      <c r="R236" s="2246"/>
      <c r="S236" s="2246"/>
      <c r="T236" s="965" t="s">
        <v>1607</v>
      </c>
      <c r="U236" s="2216">
        <f>ROUNDDOWN(K236+P236,1)</f>
        <v>0</v>
      </c>
      <c r="V236" s="2216"/>
      <c r="W236" s="2216"/>
      <c r="X236" s="2216"/>
      <c r="Y236" s="973"/>
      <c r="Z236" s="973"/>
      <c r="AA236" s="2251">
        <f>AM226</f>
        <v>0</v>
      </c>
      <c r="AB236" s="2251"/>
      <c r="AC236" s="2251"/>
      <c r="AD236" s="2251"/>
      <c r="AE236" s="970" t="s">
        <v>1606</v>
      </c>
      <c r="AF236" s="2252">
        <f>AK231</f>
        <v>0</v>
      </c>
      <c r="AG236" s="2252"/>
      <c r="AH236" s="2252"/>
      <c r="AI236" s="2252"/>
      <c r="AJ236" s="970" t="s">
        <v>1607</v>
      </c>
      <c r="AK236" s="2216">
        <f>ROUNDDOWN(AA236+AF236,1)</f>
        <v>0</v>
      </c>
      <c r="AL236" s="2216"/>
      <c r="AM236" s="2216"/>
      <c r="AN236" s="2216"/>
      <c r="AO236" s="863"/>
      <c r="AP236" s="863"/>
      <c r="AQ236" s="863"/>
      <c r="AR236" s="863"/>
      <c r="AS236" s="863"/>
      <c r="AT236" s="863"/>
      <c r="AU236" s="863"/>
      <c r="AV236" s="863"/>
      <c r="AW236" s="863"/>
      <c r="AX236" s="863"/>
      <c r="AY236" s="863"/>
      <c r="AZ236" s="863"/>
      <c r="BA236" s="863"/>
      <c r="BB236" s="863"/>
      <c r="BC236" s="863"/>
      <c r="BD236" s="863"/>
    </row>
    <row r="237" spans="2:62" ht="20.25" customHeight="1"/>
    <row r="238" spans="2:62" ht="20.25" customHeight="1"/>
    <row r="239" spans="2:62" ht="20.25" customHeight="1"/>
    <row r="240" spans="2:62" ht="20.25" customHeight="1"/>
    <row r="241" ht="20.25" customHeight="1"/>
    <row r="242" ht="20.25" customHeight="1"/>
    <row r="243" ht="20.25" customHeight="1"/>
    <row r="244" ht="20.25" customHeight="1"/>
    <row r="245" ht="20.25" customHeight="1"/>
    <row r="246" ht="20.25" customHeight="1"/>
    <row r="247" ht="20.25" customHeight="1"/>
    <row r="248" ht="20.25" customHeight="1"/>
    <row r="249" ht="20.25" customHeight="1"/>
    <row r="250" ht="20.25" customHeight="1"/>
    <row r="251" ht="20.25" customHeight="1"/>
    <row r="252" ht="20.25" customHeight="1"/>
    <row r="253" ht="20.25" customHeight="1"/>
    <row r="254" ht="20.25" customHeight="1"/>
    <row r="255" ht="20.25" customHeight="1"/>
    <row r="256" ht="20.25" customHeight="1"/>
    <row r="283" spans="1:59">
      <c r="A283" s="974"/>
      <c r="B283" s="974"/>
      <c r="C283" s="975"/>
      <c r="D283" s="975"/>
      <c r="E283" s="975"/>
      <c r="F283" s="975"/>
      <c r="G283" s="975"/>
      <c r="H283" s="975"/>
      <c r="I283" s="975"/>
      <c r="J283" s="975"/>
      <c r="K283" s="976"/>
      <c r="L283" s="976"/>
      <c r="M283" s="976"/>
      <c r="N283" s="976"/>
      <c r="O283" s="976"/>
      <c r="P283" s="976"/>
      <c r="Q283" s="976"/>
      <c r="R283" s="976"/>
      <c r="S283" s="976"/>
      <c r="T283" s="976"/>
      <c r="U283" s="976"/>
      <c r="V283" s="976"/>
      <c r="W283" s="976"/>
      <c r="X283" s="976"/>
      <c r="Y283" s="976"/>
      <c r="Z283" s="976"/>
      <c r="AA283" s="976"/>
      <c r="AB283" s="976"/>
      <c r="AC283" s="976"/>
      <c r="AD283" s="976"/>
      <c r="AE283" s="976"/>
      <c r="AF283" s="976"/>
      <c r="AG283" s="976"/>
      <c r="AH283" s="976"/>
      <c r="AI283" s="976"/>
      <c r="AJ283" s="976"/>
      <c r="AK283" s="976"/>
      <c r="AL283" s="976"/>
      <c r="AM283" s="976"/>
      <c r="AN283" s="976"/>
      <c r="AO283" s="976"/>
      <c r="AP283" s="976"/>
      <c r="AQ283" s="976"/>
      <c r="AR283" s="976"/>
      <c r="AS283" s="976"/>
      <c r="AT283" s="976"/>
      <c r="AU283" s="976"/>
      <c r="AV283" s="976"/>
      <c r="AW283" s="976"/>
      <c r="AX283" s="976"/>
      <c r="AY283" s="976"/>
      <c r="AZ283" s="977"/>
      <c r="BA283" s="977"/>
      <c r="BB283" s="977"/>
      <c r="BC283" s="977"/>
      <c r="BD283" s="977"/>
      <c r="BE283" s="977"/>
      <c r="BF283" s="977"/>
      <c r="BG283" s="977"/>
    </row>
    <row r="284" spans="1:59">
      <c r="A284" s="974"/>
      <c r="B284" s="974"/>
      <c r="C284" s="975"/>
      <c r="D284" s="975"/>
      <c r="E284" s="975"/>
      <c r="F284" s="975"/>
      <c r="G284" s="975"/>
      <c r="H284" s="975"/>
      <c r="I284" s="975"/>
      <c r="J284" s="975"/>
      <c r="K284" s="976"/>
      <c r="L284" s="976"/>
      <c r="M284" s="976"/>
      <c r="N284" s="976"/>
      <c r="O284" s="976"/>
      <c r="P284" s="976"/>
      <c r="Q284" s="976"/>
      <c r="R284" s="976"/>
      <c r="S284" s="976"/>
      <c r="T284" s="976"/>
      <c r="U284" s="976"/>
      <c r="V284" s="976"/>
      <c r="W284" s="976"/>
      <c r="X284" s="976"/>
      <c r="Y284" s="976"/>
      <c r="Z284" s="976"/>
      <c r="AA284" s="976"/>
      <c r="AB284" s="976"/>
      <c r="AC284" s="976"/>
      <c r="AD284" s="976"/>
      <c r="AE284" s="976"/>
      <c r="AF284" s="976"/>
      <c r="AG284" s="976"/>
      <c r="AH284" s="976"/>
      <c r="AI284" s="976"/>
      <c r="AJ284" s="976"/>
      <c r="AK284" s="976"/>
      <c r="AL284" s="976"/>
      <c r="AM284" s="976"/>
      <c r="AN284" s="976"/>
      <c r="AO284" s="976"/>
      <c r="AP284" s="976"/>
      <c r="AQ284" s="976"/>
      <c r="AR284" s="976"/>
      <c r="AS284" s="976"/>
      <c r="AT284" s="976"/>
      <c r="AU284" s="976"/>
      <c r="AV284" s="976"/>
      <c r="AW284" s="976"/>
      <c r="AX284" s="976"/>
      <c r="AY284" s="976"/>
      <c r="AZ284" s="977"/>
      <c r="BA284" s="977"/>
      <c r="BB284" s="977"/>
      <c r="BC284" s="977"/>
      <c r="BD284" s="977"/>
      <c r="BE284" s="977"/>
      <c r="BF284" s="977"/>
      <c r="BG284" s="977"/>
    </row>
    <row r="285" spans="1:59">
      <c r="A285" s="974"/>
      <c r="B285" s="974"/>
      <c r="C285" s="978"/>
      <c r="D285" s="978"/>
      <c r="E285" s="978"/>
      <c r="F285" s="978"/>
      <c r="G285" s="978"/>
      <c r="H285" s="978"/>
      <c r="I285" s="978"/>
      <c r="J285" s="978"/>
      <c r="K285" s="975"/>
      <c r="L285" s="975"/>
      <c r="M285" s="974"/>
      <c r="N285" s="974"/>
      <c r="O285" s="974"/>
      <c r="P285" s="974"/>
      <c r="Q285" s="974"/>
      <c r="R285" s="974"/>
    </row>
    <row r="286" spans="1:59">
      <c r="A286" s="974"/>
      <c r="B286" s="974"/>
      <c r="C286" s="978"/>
      <c r="D286" s="978"/>
      <c r="E286" s="978"/>
      <c r="F286" s="978"/>
      <c r="G286" s="978"/>
      <c r="H286" s="978"/>
      <c r="I286" s="978"/>
      <c r="J286" s="978"/>
      <c r="K286" s="975"/>
      <c r="L286" s="975"/>
      <c r="M286" s="974"/>
      <c r="N286" s="974"/>
      <c r="O286" s="974"/>
      <c r="P286" s="974"/>
      <c r="Q286" s="974"/>
      <c r="R286" s="974"/>
    </row>
    <row r="287" spans="1:59">
      <c r="C287" s="876"/>
      <c r="D287" s="876"/>
      <c r="E287" s="876"/>
      <c r="F287" s="876"/>
      <c r="G287" s="876"/>
      <c r="H287" s="876"/>
      <c r="I287" s="876"/>
      <c r="J287" s="876"/>
    </row>
    <row r="288" spans="1:59">
      <c r="C288" s="876"/>
      <c r="D288" s="876"/>
      <c r="E288" s="876"/>
      <c r="F288" s="876"/>
      <c r="G288" s="876"/>
      <c r="H288" s="876"/>
      <c r="I288" s="876"/>
      <c r="J288" s="876"/>
    </row>
    <row r="289" spans="3:10">
      <c r="C289" s="876"/>
      <c r="D289" s="876"/>
      <c r="E289" s="876"/>
      <c r="F289" s="876"/>
      <c r="G289" s="876"/>
      <c r="H289" s="876"/>
      <c r="I289" s="876"/>
      <c r="J289" s="876"/>
    </row>
    <row r="290" spans="3:10">
      <c r="C290" s="876"/>
      <c r="D290" s="876"/>
      <c r="E290" s="876"/>
      <c r="F290" s="876"/>
      <c r="G290" s="876"/>
      <c r="H290" s="876"/>
      <c r="I290" s="876"/>
      <c r="J290" s="876"/>
    </row>
  </sheetData>
  <sheetProtection insertRows="0" deleteRows="0"/>
  <mergeCells count="1134">
    <mergeCell ref="AQ230:AR230"/>
    <mergeCell ref="AS230:AV230"/>
    <mergeCell ref="K231:N231"/>
    <mergeCell ref="P231:S231"/>
    <mergeCell ref="U231:X231"/>
    <mergeCell ref="AA231:AD231"/>
    <mergeCell ref="AF231:AI231"/>
    <mergeCell ref="AK231:AN231"/>
    <mergeCell ref="W225:X225"/>
    <mergeCell ref="AA225:AB225"/>
    <mergeCell ref="AC225:AD225"/>
    <mergeCell ref="AE225:AF225"/>
    <mergeCell ref="AH225:AI225"/>
    <mergeCell ref="AJ225:AK225"/>
    <mergeCell ref="K225:L225"/>
    <mergeCell ref="M225:N225"/>
    <mergeCell ref="O225:P225"/>
    <mergeCell ref="R225:S225"/>
    <mergeCell ref="T225:U225"/>
    <mergeCell ref="AQ228:AR228"/>
    <mergeCell ref="AS228:AV228"/>
    <mergeCell ref="AQ229:AR229"/>
    <mergeCell ref="AS229:AV229"/>
    <mergeCell ref="AQ226:AR226"/>
    <mergeCell ref="AS226:AV226"/>
    <mergeCell ref="AQ227:AR227"/>
    <mergeCell ref="AS227:AV227"/>
    <mergeCell ref="AC226:AD226"/>
    <mergeCell ref="AE226:AF226"/>
    <mergeCell ref="U234:X234"/>
    <mergeCell ref="AK234:AN234"/>
    <mergeCell ref="U235:X235"/>
    <mergeCell ref="AK235:AN235"/>
    <mergeCell ref="K236:N236"/>
    <mergeCell ref="P236:S236"/>
    <mergeCell ref="U236:X236"/>
    <mergeCell ref="AA236:AD236"/>
    <mergeCell ref="AF236:AI236"/>
    <mergeCell ref="AK236:AN236"/>
    <mergeCell ref="R228:S228"/>
    <mergeCell ref="AH228:AI228"/>
    <mergeCell ref="K223:L223"/>
    <mergeCell ref="M223:N223"/>
    <mergeCell ref="O223:P223"/>
    <mergeCell ref="R223:S223"/>
    <mergeCell ref="T223:U223"/>
    <mergeCell ref="W223:X223"/>
    <mergeCell ref="AA223:AB223"/>
    <mergeCell ref="AC223:AD223"/>
    <mergeCell ref="AE223:AF223"/>
    <mergeCell ref="AH226:AI226"/>
    <mergeCell ref="AJ226:AK226"/>
    <mergeCell ref="AM226:AN226"/>
    <mergeCell ref="AM225:AN225"/>
    <mergeCell ref="K226:L226"/>
    <mergeCell ref="M226:N226"/>
    <mergeCell ref="O226:P226"/>
    <mergeCell ref="R226:S226"/>
    <mergeCell ref="T226:U226"/>
    <mergeCell ref="W226:X226"/>
    <mergeCell ref="AA226:AB226"/>
    <mergeCell ref="AC224:AD224"/>
    <mergeCell ref="AE224:AF224"/>
    <mergeCell ref="AH224:AI224"/>
    <mergeCell ref="AJ224:AK224"/>
    <mergeCell ref="AM224:AN224"/>
    <mergeCell ref="K222:L222"/>
    <mergeCell ref="M222:N222"/>
    <mergeCell ref="O222:P222"/>
    <mergeCell ref="R222:S222"/>
    <mergeCell ref="T222:U222"/>
    <mergeCell ref="W222:X222"/>
    <mergeCell ref="AA222:AB222"/>
    <mergeCell ref="AC222:AD222"/>
    <mergeCell ref="AH223:AI223"/>
    <mergeCell ref="AJ223:AK223"/>
    <mergeCell ref="AM223:AN223"/>
    <mergeCell ref="K224:L224"/>
    <mergeCell ref="M224:N224"/>
    <mergeCell ref="O224:P224"/>
    <mergeCell ref="R224:S224"/>
    <mergeCell ref="T224:U224"/>
    <mergeCell ref="W224:X224"/>
    <mergeCell ref="AA224:AB224"/>
    <mergeCell ref="BA222:BD222"/>
    <mergeCell ref="BD215:BE215"/>
    <mergeCell ref="BF215:BJ216"/>
    <mergeCell ref="BB216:BC216"/>
    <mergeCell ref="BD216:BE216"/>
    <mergeCell ref="BF219:BI219"/>
    <mergeCell ref="K220:L221"/>
    <mergeCell ref="M220:P220"/>
    <mergeCell ref="R220:U220"/>
    <mergeCell ref="AA220:AB221"/>
    <mergeCell ref="AC220:AF220"/>
    <mergeCell ref="AE222:AF222"/>
    <mergeCell ref="AH222:AI222"/>
    <mergeCell ref="AJ222:AK222"/>
    <mergeCell ref="AM222:AN222"/>
    <mergeCell ref="AQ222:AT222"/>
    <mergeCell ref="AV222:AY222"/>
    <mergeCell ref="BA221:BD221"/>
    <mergeCell ref="BD213:BE213"/>
    <mergeCell ref="BF213:BJ214"/>
    <mergeCell ref="BB214:BC214"/>
    <mergeCell ref="BD214:BE214"/>
    <mergeCell ref="B215:B216"/>
    <mergeCell ref="C215:D216"/>
    <mergeCell ref="I215:J216"/>
    <mergeCell ref="K215:N216"/>
    <mergeCell ref="O215:S216"/>
    <mergeCell ref="BB215:BC215"/>
    <mergeCell ref="BF221:BI221"/>
    <mergeCell ref="BD211:BE211"/>
    <mergeCell ref="BF211:BJ212"/>
    <mergeCell ref="BB212:BC212"/>
    <mergeCell ref="BD212:BE212"/>
    <mergeCell ref="B213:B214"/>
    <mergeCell ref="C213:D214"/>
    <mergeCell ref="I213:J214"/>
    <mergeCell ref="K213:N214"/>
    <mergeCell ref="O213:S214"/>
    <mergeCell ref="BB213:BC213"/>
    <mergeCell ref="AH220:AK220"/>
    <mergeCell ref="BF220:BI220"/>
    <mergeCell ref="M221:N221"/>
    <mergeCell ref="O221:P221"/>
    <mergeCell ref="R221:S221"/>
    <mergeCell ref="T221:U221"/>
    <mergeCell ref="AC221:AD221"/>
    <mergeCell ref="AE221:AF221"/>
    <mergeCell ref="AH221:AI221"/>
    <mergeCell ref="AJ221:AK221"/>
    <mergeCell ref="BD209:BE209"/>
    <mergeCell ref="BF209:BJ210"/>
    <mergeCell ref="BB210:BC210"/>
    <mergeCell ref="BD210:BE210"/>
    <mergeCell ref="B211:B212"/>
    <mergeCell ref="C211:D212"/>
    <mergeCell ref="I211:J212"/>
    <mergeCell ref="K211:N212"/>
    <mergeCell ref="O211:S212"/>
    <mergeCell ref="BB211:BC211"/>
    <mergeCell ref="BD207:BE207"/>
    <mergeCell ref="BF207:BJ208"/>
    <mergeCell ref="BB208:BC208"/>
    <mergeCell ref="BD208:BE208"/>
    <mergeCell ref="B209:B210"/>
    <mergeCell ref="C209:D210"/>
    <mergeCell ref="I209:J210"/>
    <mergeCell ref="K209:N210"/>
    <mergeCell ref="O209:S210"/>
    <mergeCell ref="BB209:BC209"/>
    <mergeCell ref="BD205:BE205"/>
    <mergeCell ref="BF205:BJ206"/>
    <mergeCell ref="BB206:BC206"/>
    <mergeCell ref="BD206:BE206"/>
    <mergeCell ref="B207:B208"/>
    <mergeCell ref="C207:D208"/>
    <mergeCell ref="I207:J208"/>
    <mergeCell ref="K207:N208"/>
    <mergeCell ref="O207:S208"/>
    <mergeCell ref="BB207:BC207"/>
    <mergeCell ref="BD203:BE203"/>
    <mergeCell ref="BF203:BJ204"/>
    <mergeCell ref="BB204:BC204"/>
    <mergeCell ref="BD204:BE204"/>
    <mergeCell ref="B205:B206"/>
    <mergeCell ref="C205:D206"/>
    <mergeCell ref="I205:J206"/>
    <mergeCell ref="K205:N206"/>
    <mergeCell ref="O205:S206"/>
    <mergeCell ref="BB205:BC205"/>
    <mergeCell ref="BD201:BE201"/>
    <mergeCell ref="BF201:BJ202"/>
    <mergeCell ref="BB202:BC202"/>
    <mergeCell ref="BD202:BE202"/>
    <mergeCell ref="B203:B204"/>
    <mergeCell ref="C203:D204"/>
    <mergeCell ref="I203:J204"/>
    <mergeCell ref="K203:N204"/>
    <mergeCell ref="O203:S204"/>
    <mergeCell ref="BB203:BC203"/>
    <mergeCell ref="BD199:BE199"/>
    <mergeCell ref="BF199:BJ200"/>
    <mergeCell ref="BB200:BC200"/>
    <mergeCell ref="BD200:BE200"/>
    <mergeCell ref="B201:B202"/>
    <mergeCell ref="C201:D202"/>
    <mergeCell ref="I201:J202"/>
    <mergeCell ref="K201:N202"/>
    <mergeCell ref="O201:S202"/>
    <mergeCell ref="BB201:BC201"/>
    <mergeCell ref="BD197:BE197"/>
    <mergeCell ref="BF197:BJ198"/>
    <mergeCell ref="BB198:BC198"/>
    <mergeCell ref="BD198:BE198"/>
    <mergeCell ref="B199:B200"/>
    <mergeCell ref="C199:D200"/>
    <mergeCell ref="I199:J200"/>
    <mergeCell ref="K199:N200"/>
    <mergeCell ref="O199:S200"/>
    <mergeCell ref="BB199:BC199"/>
    <mergeCell ref="BD195:BE195"/>
    <mergeCell ref="BF195:BJ196"/>
    <mergeCell ref="BB196:BC196"/>
    <mergeCell ref="BD196:BE196"/>
    <mergeCell ref="B197:B198"/>
    <mergeCell ref="C197:D198"/>
    <mergeCell ref="I197:J198"/>
    <mergeCell ref="K197:N198"/>
    <mergeCell ref="O197:S198"/>
    <mergeCell ref="BB197:BC197"/>
    <mergeCell ref="BD193:BE193"/>
    <mergeCell ref="BF193:BJ194"/>
    <mergeCell ref="BB194:BC194"/>
    <mergeCell ref="BD194:BE194"/>
    <mergeCell ref="B195:B196"/>
    <mergeCell ref="C195:D196"/>
    <mergeCell ref="I195:J196"/>
    <mergeCell ref="K195:N196"/>
    <mergeCell ref="O195:S196"/>
    <mergeCell ref="BB195:BC195"/>
    <mergeCell ref="BD191:BE191"/>
    <mergeCell ref="BF191:BJ192"/>
    <mergeCell ref="BB192:BC192"/>
    <mergeCell ref="BD192:BE192"/>
    <mergeCell ref="B193:B194"/>
    <mergeCell ref="C193:D194"/>
    <mergeCell ref="I193:J194"/>
    <mergeCell ref="K193:N194"/>
    <mergeCell ref="O193:S194"/>
    <mergeCell ref="BB193:BC193"/>
    <mergeCell ref="BD189:BE189"/>
    <mergeCell ref="BF189:BJ190"/>
    <mergeCell ref="BB190:BC190"/>
    <mergeCell ref="BD190:BE190"/>
    <mergeCell ref="B191:B192"/>
    <mergeCell ref="C191:D192"/>
    <mergeCell ref="I191:J192"/>
    <mergeCell ref="K191:N192"/>
    <mergeCell ref="O191:S192"/>
    <mergeCell ref="BB191:BC191"/>
    <mergeCell ref="BD187:BE187"/>
    <mergeCell ref="BF187:BJ188"/>
    <mergeCell ref="BB188:BC188"/>
    <mergeCell ref="BD188:BE188"/>
    <mergeCell ref="B189:B190"/>
    <mergeCell ref="C189:D190"/>
    <mergeCell ref="I189:J190"/>
    <mergeCell ref="K189:N190"/>
    <mergeCell ref="O189:S190"/>
    <mergeCell ref="BB189:BC189"/>
    <mergeCell ref="BD185:BE185"/>
    <mergeCell ref="BF185:BJ186"/>
    <mergeCell ref="BB186:BC186"/>
    <mergeCell ref="BD186:BE186"/>
    <mergeCell ref="B187:B188"/>
    <mergeCell ref="C187:D188"/>
    <mergeCell ref="I187:J188"/>
    <mergeCell ref="K187:N188"/>
    <mergeCell ref="O187:S188"/>
    <mergeCell ref="BB187:BC187"/>
    <mergeCell ref="BD183:BE183"/>
    <mergeCell ref="BF183:BJ184"/>
    <mergeCell ref="BB184:BC184"/>
    <mergeCell ref="BD184:BE184"/>
    <mergeCell ref="B185:B186"/>
    <mergeCell ref="C185:D186"/>
    <mergeCell ref="I185:J186"/>
    <mergeCell ref="K185:N186"/>
    <mergeCell ref="O185:S186"/>
    <mergeCell ref="BB185:BC185"/>
    <mergeCell ref="BD181:BE181"/>
    <mergeCell ref="BF181:BJ182"/>
    <mergeCell ref="BB182:BC182"/>
    <mergeCell ref="BD182:BE182"/>
    <mergeCell ref="B183:B184"/>
    <mergeCell ref="C183:D184"/>
    <mergeCell ref="I183:J184"/>
    <mergeCell ref="K183:N184"/>
    <mergeCell ref="O183:S184"/>
    <mergeCell ref="BB183:BC183"/>
    <mergeCell ref="BD179:BE179"/>
    <mergeCell ref="BF179:BJ180"/>
    <mergeCell ref="BB180:BC180"/>
    <mergeCell ref="BD180:BE180"/>
    <mergeCell ref="B181:B182"/>
    <mergeCell ref="C181:D182"/>
    <mergeCell ref="I181:J182"/>
    <mergeCell ref="K181:N182"/>
    <mergeCell ref="O181:S182"/>
    <mergeCell ref="BB181:BC181"/>
    <mergeCell ref="BD177:BE177"/>
    <mergeCell ref="BF177:BJ178"/>
    <mergeCell ref="BB178:BC178"/>
    <mergeCell ref="BD178:BE178"/>
    <mergeCell ref="B179:B180"/>
    <mergeCell ref="C179:D180"/>
    <mergeCell ref="I179:J180"/>
    <mergeCell ref="K179:N180"/>
    <mergeCell ref="O179:S180"/>
    <mergeCell ref="BB179:BC179"/>
    <mergeCell ref="BD175:BE175"/>
    <mergeCell ref="BF175:BJ176"/>
    <mergeCell ref="BB176:BC176"/>
    <mergeCell ref="BD176:BE176"/>
    <mergeCell ref="B177:B178"/>
    <mergeCell ref="C177:D178"/>
    <mergeCell ref="I177:J178"/>
    <mergeCell ref="K177:N178"/>
    <mergeCell ref="O177:S178"/>
    <mergeCell ref="BB177:BC177"/>
    <mergeCell ref="BD173:BE173"/>
    <mergeCell ref="BF173:BJ174"/>
    <mergeCell ref="BB174:BC174"/>
    <mergeCell ref="BD174:BE174"/>
    <mergeCell ref="B175:B176"/>
    <mergeCell ref="C175:D176"/>
    <mergeCell ref="I175:J176"/>
    <mergeCell ref="K175:N176"/>
    <mergeCell ref="O175:S176"/>
    <mergeCell ref="BB175:BC175"/>
    <mergeCell ref="BD171:BE171"/>
    <mergeCell ref="BF171:BJ172"/>
    <mergeCell ref="BB172:BC172"/>
    <mergeCell ref="BD172:BE172"/>
    <mergeCell ref="B173:B174"/>
    <mergeCell ref="C173:D174"/>
    <mergeCell ref="I173:J174"/>
    <mergeCell ref="K173:N174"/>
    <mergeCell ref="O173:S174"/>
    <mergeCell ref="BB173:BC173"/>
    <mergeCell ref="BD169:BE169"/>
    <mergeCell ref="BF169:BJ170"/>
    <mergeCell ref="BB170:BC170"/>
    <mergeCell ref="BD170:BE170"/>
    <mergeCell ref="B171:B172"/>
    <mergeCell ref="C171:D172"/>
    <mergeCell ref="I171:J172"/>
    <mergeCell ref="K171:N172"/>
    <mergeCell ref="O171:S172"/>
    <mergeCell ref="BB171:BC171"/>
    <mergeCell ref="BD167:BE167"/>
    <mergeCell ref="BF167:BJ168"/>
    <mergeCell ref="BB168:BC168"/>
    <mergeCell ref="BD168:BE168"/>
    <mergeCell ref="B169:B170"/>
    <mergeCell ref="C169:D170"/>
    <mergeCell ref="I169:J170"/>
    <mergeCell ref="K169:N170"/>
    <mergeCell ref="O169:S170"/>
    <mergeCell ref="BB169:BC169"/>
    <mergeCell ref="BD165:BE165"/>
    <mergeCell ref="BF165:BJ166"/>
    <mergeCell ref="BB166:BC166"/>
    <mergeCell ref="BD166:BE166"/>
    <mergeCell ref="B167:B168"/>
    <mergeCell ref="C167:D168"/>
    <mergeCell ref="I167:J168"/>
    <mergeCell ref="K167:N168"/>
    <mergeCell ref="O167:S168"/>
    <mergeCell ref="BB167:BC167"/>
    <mergeCell ref="BD163:BE163"/>
    <mergeCell ref="BF163:BJ164"/>
    <mergeCell ref="BB164:BC164"/>
    <mergeCell ref="BD164:BE164"/>
    <mergeCell ref="B165:B166"/>
    <mergeCell ref="C165:D166"/>
    <mergeCell ref="I165:J166"/>
    <mergeCell ref="K165:N166"/>
    <mergeCell ref="O165:S166"/>
    <mergeCell ref="BB165:BC165"/>
    <mergeCell ref="BD161:BE161"/>
    <mergeCell ref="BF161:BJ162"/>
    <mergeCell ref="BB162:BC162"/>
    <mergeCell ref="BD162:BE162"/>
    <mergeCell ref="B163:B164"/>
    <mergeCell ref="C163:D164"/>
    <mergeCell ref="I163:J164"/>
    <mergeCell ref="K163:N164"/>
    <mergeCell ref="O163:S164"/>
    <mergeCell ref="BB163:BC163"/>
    <mergeCell ref="BD159:BE159"/>
    <mergeCell ref="BF159:BJ160"/>
    <mergeCell ref="BB160:BC160"/>
    <mergeCell ref="BD160:BE160"/>
    <mergeCell ref="B161:B162"/>
    <mergeCell ref="C161:D162"/>
    <mergeCell ref="I161:J162"/>
    <mergeCell ref="K161:N162"/>
    <mergeCell ref="O161:S162"/>
    <mergeCell ref="BB161:BC161"/>
    <mergeCell ref="BD157:BE157"/>
    <mergeCell ref="BF157:BJ158"/>
    <mergeCell ref="BB158:BC158"/>
    <mergeCell ref="BD158:BE158"/>
    <mergeCell ref="B159:B160"/>
    <mergeCell ref="C159:D160"/>
    <mergeCell ref="I159:J160"/>
    <mergeCell ref="K159:N160"/>
    <mergeCell ref="O159:S160"/>
    <mergeCell ref="BB159:BC159"/>
    <mergeCell ref="BD155:BE155"/>
    <mergeCell ref="BF155:BJ156"/>
    <mergeCell ref="BB156:BC156"/>
    <mergeCell ref="BD156:BE156"/>
    <mergeCell ref="B157:B158"/>
    <mergeCell ref="C157:D158"/>
    <mergeCell ref="I157:J158"/>
    <mergeCell ref="K157:N158"/>
    <mergeCell ref="O157:S158"/>
    <mergeCell ref="BB157:BC157"/>
    <mergeCell ref="BD153:BE153"/>
    <mergeCell ref="BF153:BJ154"/>
    <mergeCell ref="BB154:BC154"/>
    <mergeCell ref="BD154:BE154"/>
    <mergeCell ref="B155:B156"/>
    <mergeCell ref="C155:D156"/>
    <mergeCell ref="I155:J156"/>
    <mergeCell ref="K155:N156"/>
    <mergeCell ref="O155:S156"/>
    <mergeCell ref="BB155:BC155"/>
    <mergeCell ref="BD151:BE151"/>
    <mergeCell ref="BF151:BJ152"/>
    <mergeCell ref="BB152:BC152"/>
    <mergeCell ref="BD152:BE152"/>
    <mergeCell ref="B153:B154"/>
    <mergeCell ref="C153:D154"/>
    <mergeCell ref="I153:J154"/>
    <mergeCell ref="K153:N154"/>
    <mergeCell ref="O153:S154"/>
    <mergeCell ref="BB153:BC153"/>
    <mergeCell ref="BD149:BE149"/>
    <mergeCell ref="BF149:BJ150"/>
    <mergeCell ref="BB150:BC150"/>
    <mergeCell ref="BD150:BE150"/>
    <mergeCell ref="B151:B152"/>
    <mergeCell ref="C151:D152"/>
    <mergeCell ref="I151:J152"/>
    <mergeCell ref="K151:N152"/>
    <mergeCell ref="O151:S152"/>
    <mergeCell ref="BB151:BC151"/>
    <mergeCell ref="BD147:BE147"/>
    <mergeCell ref="BF147:BJ148"/>
    <mergeCell ref="BB148:BC148"/>
    <mergeCell ref="BD148:BE148"/>
    <mergeCell ref="B149:B150"/>
    <mergeCell ref="C149:D150"/>
    <mergeCell ref="I149:J150"/>
    <mergeCell ref="K149:N150"/>
    <mergeCell ref="O149:S150"/>
    <mergeCell ref="BB149:BC149"/>
    <mergeCell ref="BD145:BE145"/>
    <mergeCell ref="BF145:BJ146"/>
    <mergeCell ref="BB146:BC146"/>
    <mergeCell ref="BD146:BE146"/>
    <mergeCell ref="B147:B148"/>
    <mergeCell ref="C147:D148"/>
    <mergeCell ref="I147:J148"/>
    <mergeCell ref="K147:N148"/>
    <mergeCell ref="O147:S148"/>
    <mergeCell ref="BB147:BC147"/>
    <mergeCell ref="BD143:BE143"/>
    <mergeCell ref="BF143:BJ144"/>
    <mergeCell ref="BB144:BC144"/>
    <mergeCell ref="BD144:BE144"/>
    <mergeCell ref="B145:B146"/>
    <mergeCell ref="C145:D146"/>
    <mergeCell ref="I145:J146"/>
    <mergeCell ref="K145:N146"/>
    <mergeCell ref="O145:S146"/>
    <mergeCell ref="BB145:BC145"/>
    <mergeCell ref="BD141:BE141"/>
    <mergeCell ref="BF141:BJ142"/>
    <mergeCell ref="BB142:BC142"/>
    <mergeCell ref="BD142:BE142"/>
    <mergeCell ref="B143:B144"/>
    <mergeCell ref="C143:D144"/>
    <mergeCell ref="I143:J144"/>
    <mergeCell ref="K143:N144"/>
    <mergeCell ref="O143:S144"/>
    <mergeCell ref="BB143:BC143"/>
    <mergeCell ref="BD139:BE139"/>
    <mergeCell ref="BF139:BJ140"/>
    <mergeCell ref="BB140:BC140"/>
    <mergeCell ref="BD140:BE140"/>
    <mergeCell ref="B141:B142"/>
    <mergeCell ref="C141:D142"/>
    <mergeCell ref="I141:J142"/>
    <mergeCell ref="K141:N142"/>
    <mergeCell ref="O141:S142"/>
    <mergeCell ref="BB141:BC141"/>
    <mergeCell ref="BD137:BE137"/>
    <mergeCell ref="BF137:BJ138"/>
    <mergeCell ref="BB138:BC138"/>
    <mergeCell ref="BD138:BE138"/>
    <mergeCell ref="B139:B140"/>
    <mergeCell ref="C139:D140"/>
    <mergeCell ref="I139:J140"/>
    <mergeCell ref="K139:N140"/>
    <mergeCell ref="O139:S140"/>
    <mergeCell ref="BB139:BC139"/>
    <mergeCell ref="BD135:BE135"/>
    <mergeCell ref="BF135:BJ136"/>
    <mergeCell ref="BB136:BC136"/>
    <mergeCell ref="BD136:BE136"/>
    <mergeCell ref="B137:B138"/>
    <mergeCell ref="C137:D138"/>
    <mergeCell ref="I137:J138"/>
    <mergeCell ref="K137:N138"/>
    <mergeCell ref="O137:S138"/>
    <mergeCell ref="BB137:BC137"/>
    <mergeCell ref="BD133:BE133"/>
    <mergeCell ref="BF133:BJ134"/>
    <mergeCell ref="BB134:BC134"/>
    <mergeCell ref="BD134:BE134"/>
    <mergeCell ref="B135:B136"/>
    <mergeCell ref="C135:D136"/>
    <mergeCell ref="I135:J136"/>
    <mergeCell ref="K135:N136"/>
    <mergeCell ref="O135:S136"/>
    <mergeCell ref="BB135:BC135"/>
    <mergeCell ref="BD131:BE131"/>
    <mergeCell ref="BF131:BJ132"/>
    <mergeCell ref="BB132:BC132"/>
    <mergeCell ref="BD132:BE132"/>
    <mergeCell ref="B133:B134"/>
    <mergeCell ref="C133:D134"/>
    <mergeCell ref="I133:J134"/>
    <mergeCell ref="K133:N134"/>
    <mergeCell ref="O133:S134"/>
    <mergeCell ref="BB133:BC133"/>
    <mergeCell ref="BD129:BE129"/>
    <mergeCell ref="BF129:BJ130"/>
    <mergeCell ref="BB130:BC130"/>
    <mergeCell ref="BD130:BE130"/>
    <mergeCell ref="B131:B132"/>
    <mergeCell ref="C131:D132"/>
    <mergeCell ref="I131:J132"/>
    <mergeCell ref="K131:N132"/>
    <mergeCell ref="O131:S132"/>
    <mergeCell ref="BB131:BC131"/>
    <mergeCell ref="BD127:BE127"/>
    <mergeCell ref="BF127:BJ128"/>
    <mergeCell ref="BB128:BC128"/>
    <mergeCell ref="BD128:BE128"/>
    <mergeCell ref="B129:B130"/>
    <mergeCell ref="C129:D130"/>
    <mergeCell ref="I129:J130"/>
    <mergeCell ref="K129:N130"/>
    <mergeCell ref="O129:S130"/>
    <mergeCell ref="BB129:BC129"/>
    <mergeCell ref="BD125:BE125"/>
    <mergeCell ref="BF125:BJ126"/>
    <mergeCell ref="BB126:BC126"/>
    <mergeCell ref="BD126:BE126"/>
    <mergeCell ref="B127:B128"/>
    <mergeCell ref="C127:D128"/>
    <mergeCell ref="I127:J128"/>
    <mergeCell ref="K127:N128"/>
    <mergeCell ref="O127:S128"/>
    <mergeCell ref="BB127:BC127"/>
    <mergeCell ref="BD123:BE123"/>
    <mergeCell ref="BF123:BJ124"/>
    <mergeCell ref="BB124:BC124"/>
    <mergeCell ref="BD124:BE124"/>
    <mergeCell ref="B125:B126"/>
    <mergeCell ref="C125:D126"/>
    <mergeCell ref="I125:J126"/>
    <mergeCell ref="K125:N126"/>
    <mergeCell ref="O125:S126"/>
    <mergeCell ref="BB125:BC125"/>
    <mergeCell ref="BD121:BE121"/>
    <mergeCell ref="BF121:BJ122"/>
    <mergeCell ref="BB122:BC122"/>
    <mergeCell ref="BD122:BE122"/>
    <mergeCell ref="B123:B124"/>
    <mergeCell ref="C123:D124"/>
    <mergeCell ref="I123:J124"/>
    <mergeCell ref="K123:N124"/>
    <mergeCell ref="O123:S124"/>
    <mergeCell ref="BB123:BC123"/>
    <mergeCell ref="BD119:BE119"/>
    <mergeCell ref="BF119:BJ120"/>
    <mergeCell ref="BB120:BC120"/>
    <mergeCell ref="BD120:BE120"/>
    <mergeCell ref="B121:B122"/>
    <mergeCell ref="C121:D122"/>
    <mergeCell ref="I121:J122"/>
    <mergeCell ref="K121:N122"/>
    <mergeCell ref="O121:S122"/>
    <mergeCell ref="BB121:BC121"/>
    <mergeCell ref="BD117:BE117"/>
    <mergeCell ref="BF117:BJ118"/>
    <mergeCell ref="BB118:BC118"/>
    <mergeCell ref="BD118:BE118"/>
    <mergeCell ref="B119:B120"/>
    <mergeCell ref="C119:D120"/>
    <mergeCell ref="I119:J120"/>
    <mergeCell ref="K119:N120"/>
    <mergeCell ref="O119:S120"/>
    <mergeCell ref="BB119:BC119"/>
    <mergeCell ref="BD115:BE115"/>
    <mergeCell ref="BF115:BJ116"/>
    <mergeCell ref="BB116:BC116"/>
    <mergeCell ref="BD116:BE116"/>
    <mergeCell ref="B117:B118"/>
    <mergeCell ref="C117:D118"/>
    <mergeCell ref="I117:J118"/>
    <mergeCell ref="K117:N118"/>
    <mergeCell ref="O117:S118"/>
    <mergeCell ref="BB117:BC117"/>
    <mergeCell ref="BD113:BE113"/>
    <mergeCell ref="BF113:BJ114"/>
    <mergeCell ref="BB114:BC114"/>
    <mergeCell ref="BD114:BE114"/>
    <mergeCell ref="B115:B116"/>
    <mergeCell ref="C115:D116"/>
    <mergeCell ref="I115:J116"/>
    <mergeCell ref="K115:N116"/>
    <mergeCell ref="O115:S116"/>
    <mergeCell ref="BB115:BC115"/>
    <mergeCell ref="BD111:BE111"/>
    <mergeCell ref="BF111:BJ112"/>
    <mergeCell ref="BB112:BC112"/>
    <mergeCell ref="BD112:BE112"/>
    <mergeCell ref="B113:B114"/>
    <mergeCell ref="C113:D114"/>
    <mergeCell ref="I113:J114"/>
    <mergeCell ref="K113:N114"/>
    <mergeCell ref="O113:S114"/>
    <mergeCell ref="BB113:BC113"/>
    <mergeCell ref="BD109:BE109"/>
    <mergeCell ref="BF109:BJ110"/>
    <mergeCell ref="BB110:BC110"/>
    <mergeCell ref="BD110:BE110"/>
    <mergeCell ref="B111:B112"/>
    <mergeCell ref="C111:D112"/>
    <mergeCell ref="I111:J112"/>
    <mergeCell ref="K111:N112"/>
    <mergeCell ref="O111:S112"/>
    <mergeCell ref="BB111:BC111"/>
    <mergeCell ref="BD107:BE107"/>
    <mergeCell ref="BF107:BJ108"/>
    <mergeCell ref="BB108:BC108"/>
    <mergeCell ref="BD108:BE108"/>
    <mergeCell ref="B109:B110"/>
    <mergeCell ref="C109:D110"/>
    <mergeCell ref="I109:J110"/>
    <mergeCell ref="K109:N110"/>
    <mergeCell ref="O109:S110"/>
    <mergeCell ref="BB109:BC109"/>
    <mergeCell ref="BD105:BE105"/>
    <mergeCell ref="BF105:BJ106"/>
    <mergeCell ref="BB106:BC106"/>
    <mergeCell ref="BD106:BE106"/>
    <mergeCell ref="B107:B108"/>
    <mergeCell ref="C107:D108"/>
    <mergeCell ref="I107:J108"/>
    <mergeCell ref="K107:N108"/>
    <mergeCell ref="O107:S108"/>
    <mergeCell ref="BB107:BC107"/>
    <mergeCell ref="BD103:BE103"/>
    <mergeCell ref="BF103:BJ104"/>
    <mergeCell ref="BB104:BC104"/>
    <mergeCell ref="BD104:BE104"/>
    <mergeCell ref="B105:B106"/>
    <mergeCell ref="C105:D106"/>
    <mergeCell ref="I105:J106"/>
    <mergeCell ref="K105:N106"/>
    <mergeCell ref="O105:S106"/>
    <mergeCell ref="BB105:BC105"/>
    <mergeCell ref="BD101:BE101"/>
    <mergeCell ref="BF101:BJ102"/>
    <mergeCell ref="BB102:BC102"/>
    <mergeCell ref="BD102:BE102"/>
    <mergeCell ref="B103:B104"/>
    <mergeCell ref="C103:D104"/>
    <mergeCell ref="I103:J104"/>
    <mergeCell ref="K103:N104"/>
    <mergeCell ref="O103:S104"/>
    <mergeCell ref="BB103:BC103"/>
    <mergeCell ref="BD99:BE99"/>
    <mergeCell ref="BF99:BJ100"/>
    <mergeCell ref="BB100:BC100"/>
    <mergeCell ref="BD100:BE100"/>
    <mergeCell ref="B101:B102"/>
    <mergeCell ref="C101:D102"/>
    <mergeCell ref="I101:J102"/>
    <mergeCell ref="K101:N102"/>
    <mergeCell ref="O101:S102"/>
    <mergeCell ref="BB101:BC101"/>
    <mergeCell ref="BD97:BE97"/>
    <mergeCell ref="BF97:BJ98"/>
    <mergeCell ref="BB98:BC98"/>
    <mergeCell ref="BD98:BE98"/>
    <mergeCell ref="B99:B100"/>
    <mergeCell ref="C99:D100"/>
    <mergeCell ref="I99:J100"/>
    <mergeCell ref="K99:N100"/>
    <mergeCell ref="O99:S100"/>
    <mergeCell ref="BB99:BC99"/>
    <mergeCell ref="BD95:BE95"/>
    <mergeCell ref="BF95:BJ96"/>
    <mergeCell ref="BB96:BC96"/>
    <mergeCell ref="BD96:BE96"/>
    <mergeCell ref="B97:B98"/>
    <mergeCell ref="C97:D98"/>
    <mergeCell ref="I97:J98"/>
    <mergeCell ref="K97:N98"/>
    <mergeCell ref="O97:S98"/>
    <mergeCell ref="BB97:BC97"/>
    <mergeCell ref="BD93:BE93"/>
    <mergeCell ref="BF93:BJ94"/>
    <mergeCell ref="BB94:BC94"/>
    <mergeCell ref="BD94:BE94"/>
    <mergeCell ref="B95:B96"/>
    <mergeCell ref="C95:D96"/>
    <mergeCell ref="I95:J96"/>
    <mergeCell ref="K95:N96"/>
    <mergeCell ref="O95:S96"/>
    <mergeCell ref="BB95:BC95"/>
    <mergeCell ref="BD91:BE91"/>
    <mergeCell ref="BF91:BJ92"/>
    <mergeCell ref="BB92:BC92"/>
    <mergeCell ref="BD92:BE92"/>
    <mergeCell ref="B93:B94"/>
    <mergeCell ref="C93:D94"/>
    <mergeCell ref="I93:J94"/>
    <mergeCell ref="K93:N94"/>
    <mergeCell ref="O93:S94"/>
    <mergeCell ref="BB93:BC93"/>
    <mergeCell ref="BD89:BE89"/>
    <mergeCell ref="BF89:BJ90"/>
    <mergeCell ref="BB90:BC90"/>
    <mergeCell ref="BD90:BE90"/>
    <mergeCell ref="B91:B92"/>
    <mergeCell ref="C91:D92"/>
    <mergeCell ref="I91:J92"/>
    <mergeCell ref="K91:N92"/>
    <mergeCell ref="O91:S92"/>
    <mergeCell ref="BB91:BC91"/>
    <mergeCell ref="BD87:BE87"/>
    <mergeCell ref="BF87:BJ88"/>
    <mergeCell ref="BB88:BC88"/>
    <mergeCell ref="BD88:BE88"/>
    <mergeCell ref="B89:B90"/>
    <mergeCell ref="C89:D90"/>
    <mergeCell ref="I89:J90"/>
    <mergeCell ref="K89:N90"/>
    <mergeCell ref="O89:S90"/>
    <mergeCell ref="BB89:BC89"/>
    <mergeCell ref="BD85:BE85"/>
    <mergeCell ref="BF85:BJ86"/>
    <mergeCell ref="BB86:BC86"/>
    <mergeCell ref="BD86:BE86"/>
    <mergeCell ref="B87:B88"/>
    <mergeCell ref="C87:D88"/>
    <mergeCell ref="I87:J88"/>
    <mergeCell ref="K87:N88"/>
    <mergeCell ref="O87:S88"/>
    <mergeCell ref="BB87:BC87"/>
    <mergeCell ref="BD83:BE83"/>
    <mergeCell ref="BF83:BJ84"/>
    <mergeCell ref="BB84:BC84"/>
    <mergeCell ref="BD84:BE84"/>
    <mergeCell ref="B85:B86"/>
    <mergeCell ref="C85:D86"/>
    <mergeCell ref="I85:J86"/>
    <mergeCell ref="K85:N86"/>
    <mergeCell ref="O85:S86"/>
    <mergeCell ref="BB85:BC85"/>
    <mergeCell ref="BD81:BE81"/>
    <mergeCell ref="BF81:BJ82"/>
    <mergeCell ref="BB82:BC82"/>
    <mergeCell ref="BD82:BE82"/>
    <mergeCell ref="B83:B84"/>
    <mergeCell ref="C83:D84"/>
    <mergeCell ref="I83:J84"/>
    <mergeCell ref="K83:N84"/>
    <mergeCell ref="O83:S84"/>
    <mergeCell ref="BB83:BC83"/>
    <mergeCell ref="BD79:BE79"/>
    <mergeCell ref="BF79:BJ80"/>
    <mergeCell ref="BB80:BC80"/>
    <mergeCell ref="BD80:BE80"/>
    <mergeCell ref="B81:B82"/>
    <mergeCell ref="C81:D82"/>
    <mergeCell ref="I81:J82"/>
    <mergeCell ref="K81:N82"/>
    <mergeCell ref="O81:S82"/>
    <mergeCell ref="BB81:BC81"/>
    <mergeCell ref="BD77:BE77"/>
    <mergeCell ref="BF77:BJ78"/>
    <mergeCell ref="BB78:BC78"/>
    <mergeCell ref="BD78:BE78"/>
    <mergeCell ref="B79:B80"/>
    <mergeCell ref="C79:D80"/>
    <mergeCell ref="I79:J80"/>
    <mergeCell ref="K79:N80"/>
    <mergeCell ref="O79:S80"/>
    <mergeCell ref="BB79:BC79"/>
    <mergeCell ref="BD75:BE75"/>
    <mergeCell ref="BF75:BJ76"/>
    <mergeCell ref="BB76:BC76"/>
    <mergeCell ref="BD76:BE76"/>
    <mergeCell ref="B77:B78"/>
    <mergeCell ref="C77:D78"/>
    <mergeCell ref="I77:J78"/>
    <mergeCell ref="K77:N78"/>
    <mergeCell ref="O77:S78"/>
    <mergeCell ref="BB77:BC77"/>
    <mergeCell ref="BD73:BE73"/>
    <mergeCell ref="BF73:BJ74"/>
    <mergeCell ref="BB74:BC74"/>
    <mergeCell ref="BD74:BE74"/>
    <mergeCell ref="B75:B76"/>
    <mergeCell ref="C75:D76"/>
    <mergeCell ref="I75:J76"/>
    <mergeCell ref="K75:N76"/>
    <mergeCell ref="O75:S76"/>
    <mergeCell ref="BB75:BC75"/>
    <mergeCell ref="BD71:BE71"/>
    <mergeCell ref="BF71:BJ72"/>
    <mergeCell ref="BB72:BC72"/>
    <mergeCell ref="BD72:BE72"/>
    <mergeCell ref="B73:B74"/>
    <mergeCell ref="C73:D74"/>
    <mergeCell ref="I73:J74"/>
    <mergeCell ref="K73:N74"/>
    <mergeCell ref="O73:S74"/>
    <mergeCell ref="BB73:BC73"/>
    <mergeCell ref="BD69:BE69"/>
    <mergeCell ref="BF69:BJ70"/>
    <mergeCell ref="BB70:BC70"/>
    <mergeCell ref="BD70:BE70"/>
    <mergeCell ref="B71:B72"/>
    <mergeCell ref="C71:D72"/>
    <mergeCell ref="I71:J72"/>
    <mergeCell ref="K71:N72"/>
    <mergeCell ref="O71:S72"/>
    <mergeCell ref="BB71:BC71"/>
    <mergeCell ref="BD67:BE67"/>
    <mergeCell ref="BF67:BJ68"/>
    <mergeCell ref="BB68:BC68"/>
    <mergeCell ref="BD68:BE68"/>
    <mergeCell ref="B69:B70"/>
    <mergeCell ref="C69:D70"/>
    <mergeCell ref="I69:J70"/>
    <mergeCell ref="K69:N70"/>
    <mergeCell ref="O69:S70"/>
    <mergeCell ref="BB69:BC69"/>
    <mergeCell ref="BD65:BE65"/>
    <mergeCell ref="BF65:BJ66"/>
    <mergeCell ref="BB66:BC66"/>
    <mergeCell ref="BD66:BE66"/>
    <mergeCell ref="B67:B68"/>
    <mergeCell ref="C67:D68"/>
    <mergeCell ref="I67:J68"/>
    <mergeCell ref="K67:N68"/>
    <mergeCell ref="O67:S68"/>
    <mergeCell ref="BB67:BC67"/>
    <mergeCell ref="BD63:BE63"/>
    <mergeCell ref="BF63:BJ64"/>
    <mergeCell ref="BB64:BC64"/>
    <mergeCell ref="BD64:BE64"/>
    <mergeCell ref="B65:B66"/>
    <mergeCell ref="C65:D66"/>
    <mergeCell ref="I65:J66"/>
    <mergeCell ref="K65:N66"/>
    <mergeCell ref="O65:S66"/>
    <mergeCell ref="BB65:BC65"/>
    <mergeCell ref="BD61:BE61"/>
    <mergeCell ref="BF61:BJ62"/>
    <mergeCell ref="BB62:BC62"/>
    <mergeCell ref="BD62:BE62"/>
    <mergeCell ref="B63:B64"/>
    <mergeCell ref="C63:D64"/>
    <mergeCell ref="I63:J64"/>
    <mergeCell ref="K63:N64"/>
    <mergeCell ref="O63:S64"/>
    <mergeCell ref="BB63:BC63"/>
    <mergeCell ref="BD59:BE59"/>
    <mergeCell ref="BF59:BJ60"/>
    <mergeCell ref="BB60:BC60"/>
    <mergeCell ref="BD60:BE60"/>
    <mergeCell ref="B61:B62"/>
    <mergeCell ref="C61:D62"/>
    <mergeCell ref="I61:J62"/>
    <mergeCell ref="K61:N62"/>
    <mergeCell ref="O61:S62"/>
    <mergeCell ref="BB61:BC61"/>
    <mergeCell ref="BD57:BE57"/>
    <mergeCell ref="BF57:BJ58"/>
    <mergeCell ref="BB58:BC58"/>
    <mergeCell ref="BD58:BE58"/>
    <mergeCell ref="B59:B60"/>
    <mergeCell ref="C59:D60"/>
    <mergeCell ref="I59:J60"/>
    <mergeCell ref="K59:N60"/>
    <mergeCell ref="O59:S60"/>
    <mergeCell ref="BB59:BC59"/>
    <mergeCell ref="BD55:BE55"/>
    <mergeCell ref="BF55:BJ56"/>
    <mergeCell ref="BB56:BC56"/>
    <mergeCell ref="BD56:BE56"/>
    <mergeCell ref="B57:B58"/>
    <mergeCell ref="C57:D58"/>
    <mergeCell ref="I57:J58"/>
    <mergeCell ref="K57:N58"/>
    <mergeCell ref="O57:S58"/>
    <mergeCell ref="BB57:BC57"/>
    <mergeCell ref="BD53:BE53"/>
    <mergeCell ref="BF53:BJ54"/>
    <mergeCell ref="BB54:BC54"/>
    <mergeCell ref="BD54:BE54"/>
    <mergeCell ref="B55:B56"/>
    <mergeCell ref="C55:D56"/>
    <mergeCell ref="I55:J56"/>
    <mergeCell ref="K55:N56"/>
    <mergeCell ref="O55:S56"/>
    <mergeCell ref="BB55:BC55"/>
    <mergeCell ref="BD51:BE51"/>
    <mergeCell ref="BF51:BJ52"/>
    <mergeCell ref="BB52:BC52"/>
    <mergeCell ref="BD52:BE52"/>
    <mergeCell ref="B53:B54"/>
    <mergeCell ref="C53:D54"/>
    <mergeCell ref="I53:J54"/>
    <mergeCell ref="K53:N54"/>
    <mergeCell ref="O53:S54"/>
    <mergeCell ref="BB53:BC53"/>
    <mergeCell ref="BD49:BE49"/>
    <mergeCell ref="BF49:BJ50"/>
    <mergeCell ref="BB50:BC50"/>
    <mergeCell ref="BD50:BE50"/>
    <mergeCell ref="B51:B52"/>
    <mergeCell ref="C51:D52"/>
    <mergeCell ref="I51:J52"/>
    <mergeCell ref="K51:N52"/>
    <mergeCell ref="O51:S52"/>
    <mergeCell ref="BB51:BC51"/>
    <mergeCell ref="BD47:BE47"/>
    <mergeCell ref="BF47:BJ48"/>
    <mergeCell ref="BB48:BC48"/>
    <mergeCell ref="BD48:BE48"/>
    <mergeCell ref="B49:B50"/>
    <mergeCell ref="C49:D50"/>
    <mergeCell ref="I49:J50"/>
    <mergeCell ref="K49:N50"/>
    <mergeCell ref="O49:S50"/>
    <mergeCell ref="BB49:BC49"/>
    <mergeCell ref="BD45:BE45"/>
    <mergeCell ref="BF45:BJ46"/>
    <mergeCell ref="BB46:BC46"/>
    <mergeCell ref="BD46:BE46"/>
    <mergeCell ref="B47:B48"/>
    <mergeCell ref="C47:D48"/>
    <mergeCell ref="I47:J48"/>
    <mergeCell ref="K47:N48"/>
    <mergeCell ref="O47:S48"/>
    <mergeCell ref="BB47:BC47"/>
    <mergeCell ref="BD43:BE43"/>
    <mergeCell ref="BF43:BJ44"/>
    <mergeCell ref="BB44:BC44"/>
    <mergeCell ref="BD44:BE44"/>
    <mergeCell ref="B45:B46"/>
    <mergeCell ref="C45:D46"/>
    <mergeCell ref="I45:J46"/>
    <mergeCell ref="K45:N46"/>
    <mergeCell ref="O45:S46"/>
    <mergeCell ref="BB45:BC45"/>
    <mergeCell ref="BD41:BE41"/>
    <mergeCell ref="BF41:BJ42"/>
    <mergeCell ref="BB42:BC42"/>
    <mergeCell ref="BD42:BE42"/>
    <mergeCell ref="B43:B44"/>
    <mergeCell ref="C43:D44"/>
    <mergeCell ref="I43:J44"/>
    <mergeCell ref="K43:N44"/>
    <mergeCell ref="O43:S44"/>
    <mergeCell ref="BB43:BC43"/>
    <mergeCell ref="BD39:BE39"/>
    <mergeCell ref="BF39:BJ40"/>
    <mergeCell ref="BB40:BC40"/>
    <mergeCell ref="BD40:BE40"/>
    <mergeCell ref="B41:B42"/>
    <mergeCell ref="C41:D42"/>
    <mergeCell ref="I41:J42"/>
    <mergeCell ref="K41:N42"/>
    <mergeCell ref="O41:S42"/>
    <mergeCell ref="BB41:BC41"/>
    <mergeCell ref="BD37:BE37"/>
    <mergeCell ref="BF37:BJ38"/>
    <mergeCell ref="BB38:BC38"/>
    <mergeCell ref="BD38:BE38"/>
    <mergeCell ref="B39:B40"/>
    <mergeCell ref="C39:D40"/>
    <mergeCell ref="I39:J40"/>
    <mergeCell ref="K39:N40"/>
    <mergeCell ref="O39:S40"/>
    <mergeCell ref="BB39:BC39"/>
    <mergeCell ref="BD35:BE35"/>
    <mergeCell ref="BF35:BJ36"/>
    <mergeCell ref="BB36:BC36"/>
    <mergeCell ref="BD36:BE36"/>
    <mergeCell ref="B37:B38"/>
    <mergeCell ref="C37:D38"/>
    <mergeCell ref="I37:J38"/>
    <mergeCell ref="K37:N38"/>
    <mergeCell ref="O37:S38"/>
    <mergeCell ref="BB37:BC37"/>
    <mergeCell ref="BD33:BE33"/>
    <mergeCell ref="BF33:BJ34"/>
    <mergeCell ref="BB34:BC34"/>
    <mergeCell ref="BD34:BE34"/>
    <mergeCell ref="B35:B36"/>
    <mergeCell ref="C35:D36"/>
    <mergeCell ref="I35:J36"/>
    <mergeCell ref="K35:N36"/>
    <mergeCell ref="O35:S36"/>
    <mergeCell ref="BB35:BC35"/>
    <mergeCell ref="BD31:BE31"/>
    <mergeCell ref="BF31:BJ32"/>
    <mergeCell ref="BB32:BC32"/>
    <mergeCell ref="BD32:BE32"/>
    <mergeCell ref="B33:B34"/>
    <mergeCell ref="C33:D34"/>
    <mergeCell ref="I33:J34"/>
    <mergeCell ref="K33:N34"/>
    <mergeCell ref="O33:S34"/>
    <mergeCell ref="BB33:BC33"/>
    <mergeCell ref="BD29:BE29"/>
    <mergeCell ref="BF29:BJ30"/>
    <mergeCell ref="BB30:BC30"/>
    <mergeCell ref="BD30:BE30"/>
    <mergeCell ref="B31:B32"/>
    <mergeCell ref="C31:D32"/>
    <mergeCell ref="I31:J32"/>
    <mergeCell ref="K31:N32"/>
    <mergeCell ref="O31:S32"/>
    <mergeCell ref="BB31:BC31"/>
    <mergeCell ref="BD27:BE27"/>
    <mergeCell ref="BF27:BJ28"/>
    <mergeCell ref="BB28:BC28"/>
    <mergeCell ref="BD28:BE28"/>
    <mergeCell ref="B29:B30"/>
    <mergeCell ref="C29:D30"/>
    <mergeCell ref="I29:J30"/>
    <mergeCell ref="K29:N30"/>
    <mergeCell ref="O29:S30"/>
    <mergeCell ref="BB29:BC29"/>
    <mergeCell ref="BD25:BE25"/>
    <mergeCell ref="BF25:BJ26"/>
    <mergeCell ref="BB26:BC26"/>
    <mergeCell ref="BD26:BE26"/>
    <mergeCell ref="B27:B28"/>
    <mergeCell ref="C27:D28"/>
    <mergeCell ref="I27:J28"/>
    <mergeCell ref="K27:N28"/>
    <mergeCell ref="O27:S28"/>
    <mergeCell ref="BB27:BC27"/>
    <mergeCell ref="BD23:BE23"/>
    <mergeCell ref="BF23:BJ24"/>
    <mergeCell ref="BB24:BC24"/>
    <mergeCell ref="BD24:BE24"/>
    <mergeCell ref="B25:B26"/>
    <mergeCell ref="C25:D26"/>
    <mergeCell ref="I25:J26"/>
    <mergeCell ref="K25:N26"/>
    <mergeCell ref="O25:S26"/>
    <mergeCell ref="BB25:BC25"/>
    <mergeCell ref="BD21:BE21"/>
    <mergeCell ref="BF21:BJ22"/>
    <mergeCell ref="BB22:BC22"/>
    <mergeCell ref="BD22:BE22"/>
    <mergeCell ref="B23:B24"/>
    <mergeCell ref="C23:D24"/>
    <mergeCell ref="I23:J24"/>
    <mergeCell ref="K23:N24"/>
    <mergeCell ref="O23:S24"/>
    <mergeCell ref="BB23:BC23"/>
    <mergeCell ref="B12:B16"/>
    <mergeCell ref="C12:D16"/>
    <mergeCell ref="I12:J16"/>
    <mergeCell ref="K12:N16"/>
    <mergeCell ref="O12:S16"/>
    <mergeCell ref="BD19:BE19"/>
    <mergeCell ref="BF19:BJ20"/>
    <mergeCell ref="BB20:BC20"/>
    <mergeCell ref="BD20:BE20"/>
    <mergeCell ref="B21:B22"/>
    <mergeCell ref="C21:D22"/>
    <mergeCell ref="I21:J22"/>
    <mergeCell ref="K21:N22"/>
    <mergeCell ref="O21:S22"/>
    <mergeCell ref="BB21:BC21"/>
    <mergeCell ref="BD17:BE17"/>
    <mergeCell ref="BF17:BJ18"/>
    <mergeCell ref="BB18:BC18"/>
    <mergeCell ref="BD18:BE18"/>
    <mergeCell ref="B19:B20"/>
    <mergeCell ref="C19:D20"/>
    <mergeCell ref="I19:J20"/>
    <mergeCell ref="K19:N20"/>
    <mergeCell ref="O19:S20"/>
    <mergeCell ref="BB19:BC19"/>
    <mergeCell ref="B17:B18"/>
    <mergeCell ref="C17:D18"/>
    <mergeCell ref="I17:J18"/>
    <mergeCell ref="K17:N18"/>
    <mergeCell ref="O17:S18"/>
    <mergeCell ref="BB17:BC17"/>
    <mergeCell ref="AT1:BI1"/>
    <mergeCell ref="AC2:AD2"/>
    <mergeCell ref="AF2:AG2"/>
    <mergeCell ref="AJ2:AK2"/>
    <mergeCell ref="AT2:BI2"/>
    <mergeCell ref="BE3:BH3"/>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s>
  <phoneticPr fontId="3"/>
  <conditionalFormatting sqref="K231:N231">
    <cfRule type="expression" dxfId="215" priority="174">
      <formula>INDIRECT(ADDRESS(ROW(),COLUMN()))=TRUNC(INDIRECT(ADDRESS(ROW(),COLUMN())))</formula>
    </cfRule>
  </conditionalFormatting>
  <conditionalFormatting sqref="M222:X226">
    <cfRule type="expression" dxfId="214" priority="176">
      <formula>INDIRECT(ADDRESS(ROW(),COLUMN()))=TRUNC(INDIRECT(ADDRESS(ROW(),COLUMN())))</formula>
    </cfRule>
  </conditionalFormatting>
  <conditionalFormatting sqref="W220:X220 Z220 W229:Z229">
    <cfRule type="expression" dxfId="213" priority="209">
      <formula>OR(#REF!=$B218,#REF!=$B218)</formula>
    </cfRule>
  </conditionalFormatting>
  <conditionalFormatting sqref="W230:Z230">
    <cfRule type="expression" dxfId="212" priority="208">
      <formula>OR(#REF!=$B217,#REF!=$B217)</formula>
    </cfRule>
  </conditionalFormatting>
  <conditionalFormatting sqref="W18:BE18">
    <cfRule type="expression" dxfId="211" priority="170">
      <formula>INDIRECT(ADDRESS(ROW(),COLUMN()))=TRUNC(INDIRECT(ADDRESS(ROW(),COLUMN())))</formula>
    </cfRule>
  </conditionalFormatting>
  <conditionalFormatting sqref="W20:BE20">
    <cfRule type="expression" dxfId="210" priority="171">
      <formula>INDIRECT(ADDRESS(ROW(),COLUMN()))=TRUNC(INDIRECT(ADDRESS(ROW(),COLUMN())))</formula>
    </cfRule>
  </conditionalFormatting>
  <conditionalFormatting sqref="W22:BE22">
    <cfRule type="expression" dxfId="209" priority="169">
      <formula>INDIRECT(ADDRESS(ROW(),COLUMN()))=TRUNC(INDIRECT(ADDRESS(ROW(),COLUMN())))</formula>
    </cfRule>
  </conditionalFormatting>
  <conditionalFormatting sqref="W24:BE24">
    <cfRule type="expression" dxfId="208" priority="168">
      <formula>INDIRECT(ADDRESS(ROW(),COLUMN()))=TRUNC(INDIRECT(ADDRESS(ROW(),COLUMN())))</formula>
    </cfRule>
  </conditionalFormatting>
  <conditionalFormatting sqref="W26:BE26">
    <cfRule type="expression" dxfId="207" priority="167">
      <formula>INDIRECT(ADDRESS(ROW(),COLUMN()))=TRUNC(INDIRECT(ADDRESS(ROW(),COLUMN())))</formula>
    </cfRule>
  </conditionalFormatting>
  <conditionalFormatting sqref="W28:BE28">
    <cfRule type="expression" dxfId="206" priority="166">
      <formula>INDIRECT(ADDRESS(ROW(),COLUMN()))=TRUNC(INDIRECT(ADDRESS(ROW(),COLUMN())))</formula>
    </cfRule>
  </conditionalFormatting>
  <conditionalFormatting sqref="W30:BE30">
    <cfRule type="expression" dxfId="205" priority="165">
      <formula>INDIRECT(ADDRESS(ROW(),COLUMN()))=TRUNC(INDIRECT(ADDRESS(ROW(),COLUMN())))</formula>
    </cfRule>
  </conditionalFormatting>
  <conditionalFormatting sqref="W32:BE32">
    <cfRule type="expression" dxfId="204" priority="164">
      <formula>INDIRECT(ADDRESS(ROW(),COLUMN()))=TRUNC(INDIRECT(ADDRESS(ROW(),COLUMN())))</formula>
    </cfRule>
  </conditionalFormatting>
  <conditionalFormatting sqref="W34:BE34">
    <cfRule type="expression" dxfId="203" priority="163">
      <formula>INDIRECT(ADDRESS(ROW(),COLUMN()))=TRUNC(INDIRECT(ADDRESS(ROW(),COLUMN())))</formula>
    </cfRule>
  </conditionalFormatting>
  <conditionalFormatting sqref="W36:BE36">
    <cfRule type="expression" dxfId="202" priority="162">
      <formula>INDIRECT(ADDRESS(ROW(),COLUMN()))=TRUNC(INDIRECT(ADDRESS(ROW(),COLUMN())))</formula>
    </cfRule>
  </conditionalFormatting>
  <conditionalFormatting sqref="W38:BE38">
    <cfRule type="expression" dxfId="201" priority="161">
      <formula>INDIRECT(ADDRESS(ROW(),COLUMN()))=TRUNC(INDIRECT(ADDRESS(ROW(),COLUMN())))</formula>
    </cfRule>
  </conditionalFormatting>
  <conditionalFormatting sqref="W40:BE40">
    <cfRule type="expression" dxfId="200" priority="160">
      <formula>INDIRECT(ADDRESS(ROW(),COLUMN()))=TRUNC(INDIRECT(ADDRESS(ROW(),COLUMN())))</formula>
    </cfRule>
  </conditionalFormatting>
  <conditionalFormatting sqref="W42:BE42">
    <cfRule type="expression" dxfId="199" priority="159">
      <formula>INDIRECT(ADDRESS(ROW(),COLUMN()))=TRUNC(INDIRECT(ADDRESS(ROW(),COLUMN())))</formula>
    </cfRule>
  </conditionalFormatting>
  <conditionalFormatting sqref="W44:BE44">
    <cfRule type="expression" dxfId="198" priority="158">
      <formula>INDIRECT(ADDRESS(ROW(),COLUMN()))=TRUNC(INDIRECT(ADDRESS(ROW(),COLUMN())))</formula>
    </cfRule>
  </conditionalFormatting>
  <conditionalFormatting sqref="W46:BE46">
    <cfRule type="expression" dxfId="197" priority="157">
      <formula>INDIRECT(ADDRESS(ROW(),COLUMN()))=TRUNC(INDIRECT(ADDRESS(ROW(),COLUMN())))</formula>
    </cfRule>
  </conditionalFormatting>
  <conditionalFormatting sqref="W48:BE48">
    <cfRule type="expression" dxfId="196" priority="156">
      <formula>INDIRECT(ADDRESS(ROW(),COLUMN()))=TRUNC(INDIRECT(ADDRESS(ROW(),COLUMN())))</formula>
    </cfRule>
  </conditionalFormatting>
  <conditionalFormatting sqref="W50:BE50">
    <cfRule type="expression" dxfId="195" priority="155">
      <formula>INDIRECT(ADDRESS(ROW(),COLUMN()))=TRUNC(INDIRECT(ADDRESS(ROW(),COLUMN())))</formula>
    </cfRule>
  </conditionalFormatting>
  <conditionalFormatting sqref="W52:BE52">
    <cfRule type="expression" dxfId="194" priority="154">
      <formula>INDIRECT(ADDRESS(ROW(),COLUMN()))=TRUNC(INDIRECT(ADDRESS(ROW(),COLUMN())))</formula>
    </cfRule>
  </conditionalFormatting>
  <conditionalFormatting sqref="W54:BE54">
    <cfRule type="expression" dxfId="193" priority="153">
      <formula>INDIRECT(ADDRESS(ROW(),COLUMN()))=TRUNC(INDIRECT(ADDRESS(ROW(),COLUMN())))</formula>
    </cfRule>
  </conditionalFormatting>
  <conditionalFormatting sqref="W56:BE56">
    <cfRule type="expression" dxfId="192" priority="152">
      <formula>INDIRECT(ADDRESS(ROW(),COLUMN()))=TRUNC(INDIRECT(ADDRESS(ROW(),COLUMN())))</formula>
    </cfRule>
  </conditionalFormatting>
  <conditionalFormatting sqref="W58:BE58">
    <cfRule type="expression" dxfId="191" priority="151">
      <formula>INDIRECT(ADDRESS(ROW(),COLUMN()))=TRUNC(INDIRECT(ADDRESS(ROW(),COLUMN())))</formula>
    </cfRule>
  </conditionalFormatting>
  <conditionalFormatting sqref="W60:BE60">
    <cfRule type="expression" dxfId="190" priority="150">
      <formula>INDIRECT(ADDRESS(ROW(),COLUMN()))=TRUNC(INDIRECT(ADDRESS(ROW(),COLUMN())))</formula>
    </cfRule>
  </conditionalFormatting>
  <conditionalFormatting sqref="W62:BE62">
    <cfRule type="expression" dxfId="189" priority="149">
      <formula>INDIRECT(ADDRESS(ROW(),COLUMN()))=TRUNC(INDIRECT(ADDRESS(ROW(),COLUMN())))</formula>
    </cfRule>
  </conditionalFormatting>
  <conditionalFormatting sqref="W64:BE64">
    <cfRule type="expression" dxfId="188" priority="148">
      <formula>INDIRECT(ADDRESS(ROW(),COLUMN()))=TRUNC(INDIRECT(ADDRESS(ROW(),COLUMN())))</formula>
    </cfRule>
  </conditionalFormatting>
  <conditionalFormatting sqref="W66:BE66">
    <cfRule type="expression" dxfId="187" priority="147">
      <formula>INDIRECT(ADDRESS(ROW(),COLUMN()))=TRUNC(INDIRECT(ADDRESS(ROW(),COLUMN())))</formula>
    </cfRule>
  </conditionalFormatting>
  <conditionalFormatting sqref="W68:BE68">
    <cfRule type="expression" dxfId="186" priority="146">
      <formula>INDIRECT(ADDRESS(ROW(),COLUMN()))=TRUNC(INDIRECT(ADDRESS(ROW(),COLUMN())))</formula>
    </cfRule>
  </conditionalFormatting>
  <conditionalFormatting sqref="W70:BE70">
    <cfRule type="expression" dxfId="185" priority="145">
      <formula>INDIRECT(ADDRESS(ROW(),COLUMN()))=TRUNC(INDIRECT(ADDRESS(ROW(),COLUMN())))</formula>
    </cfRule>
  </conditionalFormatting>
  <conditionalFormatting sqref="W72:BE72">
    <cfRule type="expression" dxfId="184" priority="144">
      <formula>INDIRECT(ADDRESS(ROW(),COLUMN()))=TRUNC(INDIRECT(ADDRESS(ROW(),COLUMN())))</formula>
    </cfRule>
  </conditionalFormatting>
  <conditionalFormatting sqref="W74:BE74">
    <cfRule type="expression" dxfId="183" priority="143">
      <formula>INDIRECT(ADDRESS(ROW(),COLUMN()))=TRUNC(INDIRECT(ADDRESS(ROW(),COLUMN())))</formula>
    </cfRule>
  </conditionalFormatting>
  <conditionalFormatting sqref="W76:BE76">
    <cfRule type="expression" dxfId="182" priority="141">
      <formula>INDIRECT(ADDRESS(ROW(),COLUMN()))=TRUNC(INDIRECT(ADDRESS(ROW(),COLUMN())))</formula>
    </cfRule>
  </conditionalFormatting>
  <conditionalFormatting sqref="W78:BE78">
    <cfRule type="expression" dxfId="181" priority="139">
      <formula>INDIRECT(ADDRESS(ROW(),COLUMN()))=TRUNC(INDIRECT(ADDRESS(ROW(),COLUMN())))</formula>
    </cfRule>
  </conditionalFormatting>
  <conditionalFormatting sqref="W80:BE80">
    <cfRule type="expression" dxfId="180" priority="137">
      <formula>INDIRECT(ADDRESS(ROW(),COLUMN()))=TRUNC(INDIRECT(ADDRESS(ROW(),COLUMN())))</formula>
    </cfRule>
  </conditionalFormatting>
  <conditionalFormatting sqref="W82:BE82">
    <cfRule type="expression" dxfId="179" priority="135">
      <formula>INDIRECT(ADDRESS(ROW(),COLUMN()))=TRUNC(INDIRECT(ADDRESS(ROW(),COLUMN())))</formula>
    </cfRule>
  </conditionalFormatting>
  <conditionalFormatting sqref="W84:BE84">
    <cfRule type="expression" dxfId="178" priority="133">
      <formula>INDIRECT(ADDRESS(ROW(),COLUMN()))=TRUNC(INDIRECT(ADDRESS(ROW(),COLUMN())))</formula>
    </cfRule>
  </conditionalFormatting>
  <conditionalFormatting sqref="W86:BE86">
    <cfRule type="expression" dxfId="177" priority="131">
      <formula>INDIRECT(ADDRESS(ROW(),COLUMN()))=TRUNC(INDIRECT(ADDRESS(ROW(),COLUMN())))</formula>
    </cfRule>
  </conditionalFormatting>
  <conditionalFormatting sqref="W88:BE88">
    <cfRule type="expression" dxfId="176" priority="129">
      <formula>INDIRECT(ADDRESS(ROW(),COLUMN()))=TRUNC(INDIRECT(ADDRESS(ROW(),COLUMN())))</formula>
    </cfRule>
  </conditionalFormatting>
  <conditionalFormatting sqref="W90:BE90">
    <cfRule type="expression" dxfId="175" priority="127">
      <formula>INDIRECT(ADDRESS(ROW(),COLUMN()))=TRUNC(INDIRECT(ADDRESS(ROW(),COLUMN())))</formula>
    </cfRule>
  </conditionalFormatting>
  <conditionalFormatting sqref="W92:BE92">
    <cfRule type="expression" dxfId="174" priority="125">
      <formula>INDIRECT(ADDRESS(ROW(),COLUMN()))=TRUNC(INDIRECT(ADDRESS(ROW(),COLUMN())))</formula>
    </cfRule>
  </conditionalFormatting>
  <conditionalFormatting sqref="W94:BE94">
    <cfRule type="expression" dxfId="173" priority="123">
      <formula>INDIRECT(ADDRESS(ROW(),COLUMN()))=TRUNC(INDIRECT(ADDRESS(ROW(),COLUMN())))</formula>
    </cfRule>
  </conditionalFormatting>
  <conditionalFormatting sqref="W96:BE96">
    <cfRule type="expression" dxfId="172" priority="121">
      <formula>INDIRECT(ADDRESS(ROW(),COLUMN()))=TRUNC(INDIRECT(ADDRESS(ROW(),COLUMN())))</formula>
    </cfRule>
  </conditionalFormatting>
  <conditionalFormatting sqref="W98:BE98">
    <cfRule type="expression" dxfId="171" priority="119">
      <formula>INDIRECT(ADDRESS(ROW(),COLUMN()))=TRUNC(INDIRECT(ADDRESS(ROW(),COLUMN())))</formula>
    </cfRule>
  </conditionalFormatting>
  <conditionalFormatting sqref="W100:BE100">
    <cfRule type="expression" dxfId="170" priority="117">
      <formula>INDIRECT(ADDRESS(ROW(),COLUMN()))=TRUNC(INDIRECT(ADDRESS(ROW(),COLUMN())))</formula>
    </cfRule>
  </conditionalFormatting>
  <conditionalFormatting sqref="W102:BE102">
    <cfRule type="expression" dxfId="169" priority="115">
      <formula>INDIRECT(ADDRESS(ROW(),COLUMN()))=TRUNC(INDIRECT(ADDRESS(ROW(),COLUMN())))</formula>
    </cfRule>
  </conditionalFormatting>
  <conditionalFormatting sqref="W104:BE104">
    <cfRule type="expression" dxfId="168" priority="113">
      <formula>INDIRECT(ADDRESS(ROW(),COLUMN()))=TRUNC(INDIRECT(ADDRESS(ROW(),COLUMN())))</formula>
    </cfRule>
  </conditionalFormatting>
  <conditionalFormatting sqref="W106:BE106">
    <cfRule type="expression" dxfId="167" priority="111">
      <formula>INDIRECT(ADDRESS(ROW(),COLUMN()))=TRUNC(INDIRECT(ADDRESS(ROW(),COLUMN())))</formula>
    </cfRule>
  </conditionalFormatting>
  <conditionalFormatting sqref="W108:BE108">
    <cfRule type="expression" dxfId="166" priority="109">
      <formula>INDIRECT(ADDRESS(ROW(),COLUMN()))=TRUNC(INDIRECT(ADDRESS(ROW(),COLUMN())))</formula>
    </cfRule>
  </conditionalFormatting>
  <conditionalFormatting sqref="W110:BE110">
    <cfRule type="expression" dxfId="165" priority="107">
      <formula>INDIRECT(ADDRESS(ROW(),COLUMN()))=TRUNC(INDIRECT(ADDRESS(ROW(),COLUMN())))</formula>
    </cfRule>
  </conditionalFormatting>
  <conditionalFormatting sqref="W112:BE112">
    <cfRule type="expression" dxfId="164" priority="105">
      <formula>INDIRECT(ADDRESS(ROW(),COLUMN()))=TRUNC(INDIRECT(ADDRESS(ROW(),COLUMN())))</formula>
    </cfRule>
  </conditionalFormatting>
  <conditionalFormatting sqref="W114:BE114">
    <cfRule type="expression" dxfId="163" priority="103">
      <formula>INDIRECT(ADDRESS(ROW(),COLUMN()))=TRUNC(INDIRECT(ADDRESS(ROW(),COLUMN())))</formula>
    </cfRule>
  </conditionalFormatting>
  <conditionalFormatting sqref="W116:BE116">
    <cfRule type="expression" dxfId="162" priority="101">
      <formula>INDIRECT(ADDRESS(ROW(),COLUMN()))=TRUNC(INDIRECT(ADDRESS(ROW(),COLUMN())))</formula>
    </cfRule>
  </conditionalFormatting>
  <conditionalFormatting sqref="W118:BE118">
    <cfRule type="expression" dxfId="161" priority="99">
      <formula>INDIRECT(ADDRESS(ROW(),COLUMN()))=TRUNC(INDIRECT(ADDRESS(ROW(),COLUMN())))</formula>
    </cfRule>
  </conditionalFormatting>
  <conditionalFormatting sqref="W120:BE120">
    <cfRule type="expression" dxfId="160" priority="97">
      <formula>INDIRECT(ADDRESS(ROW(),COLUMN()))=TRUNC(INDIRECT(ADDRESS(ROW(),COLUMN())))</formula>
    </cfRule>
  </conditionalFormatting>
  <conditionalFormatting sqref="W122:BE122">
    <cfRule type="expression" dxfId="159" priority="95">
      <formula>INDIRECT(ADDRESS(ROW(),COLUMN()))=TRUNC(INDIRECT(ADDRESS(ROW(),COLUMN())))</formula>
    </cfRule>
  </conditionalFormatting>
  <conditionalFormatting sqref="W124:BE124">
    <cfRule type="expression" dxfId="158" priority="93">
      <formula>INDIRECT(ADDRESS(ROW(),COLUMN()))=TRUNC(INDIRECT(ADDRESS(ROW(),COLUMN())))</formula>
    </cfRule>
  </conditionalFormatting>
  <conditionalFormatting sqref="W126:BE126">
    <cfRule type="expression" dxfId="157" priority="91">
      <formula>INDIRECT(ADDRESS(ROW(),COLUMN()))=TRUNC(INDIRECT(ADDRESS(ROW(),COLUMN())))</formula>
    </cfRule>
  </conditionalFormatting>
  <conditionalFormatting sqref="W128:BE128">
    <cfRule type="expression" dxfId="156" priority="89">
      <formula>INDIRECT(ADDRESS(ROW(),COLUMN()))=TRUNC(INDIRECT(ADDRESS(ROW(),COLUMN())))</formula>
    </cfRule>
  </conditionalFormatting>
  <conditionalFormatting sqref="W130:BE130">
    <cfRule type="expression" dxfId="155" priority="87">
      <formula>INDIRECT(ADDRESS(ROW(),COLUMN()))=TRUNC(INDIRECT(ADDRESS(ROW(),COLUMN())))</formula>
    </cfRule>
  </conditionalFormatting>
  <conditionalFormatting sqref="W132:BE132">
    <cfRule type="expression" dxfId="154" priority="85">
      <formula>INDIRECT(ADDRESS(ROW(),COLUMN()))=TRUNC(INDIRECT(ADDRESS(ROW(),COLUMN())))</formula>
    </cfRule>
  </conditionalFormatting>
  <conditionalFormatting sqref="W134:BE134">
    <cfRule type="expression" dxfId="153" priority="83">
      <formula>INDIRECT(ADDRESS(ROW(),COLUMN()))=TRUNC(INDIRECT(ADDRESS(ROW(),COLUMN())))</formula>
    </cfRule>
  </conditionalFormatting>
  <conditionalFormatting sqref="W136:BE136">
    <cfRule type="expression" dxfId="152" priority="81">
      <formula>INDIRECT(ADDRESS(ROW(),COLUMN()))=TRUNC(INDIRECT(ADDRESS(ROW(),COLUMN())))</formula>
    </cfRule>
  </conditionalFormatting>
  <conditionalFormatting sqref="W138:BE138">
    <cfRule type="expression" dxfId="151" priority="79">
      <formula>INDIRECT(ADDRESS(ROW(),COLUMN()))=TRUNC(INDIRECT(ADDRESS(ROW(),COLUMN())))</formula>
    </cfRule>
  </conditionalFormatting>
  <conditionalFormatting sqref="W140:BE140">
    <cfRule type="expression" dxfId="150" priority="77">
      <formula>INDIRECT(ADDRESS(ROW(),COLUMN()))=TRUNC(INDIRECT(ADDRESS(ROW(),COLUMN())))</formula>
    </cfRule>
  </conditionalFormatting>
  <conditionalFormatting sqref="W142:BE142">
    <cfRule type="expression" dxfId="149" priority="75">
      <formula>INDIRECT(ADDRESS(ROW(),COLUMN()))=TRUNC(INDIRECT(ADDRESS(ROW(),COLUMN())))</formula>
    </cfRule>
  </conditionalFormatting>
  <conditionalFormatting sqref="W144:BE144">
    <cfRule type="expression" dxfId="148" priority="73">
      <formula>INDIRECT(ADDRESS(ROW(),COLUMN()))=TRUNC(INDIRECT(ADDRESS(ROW(),COLUMN())))</formula>
    </cfRule>
  </conditionalFormatting>
  <conditionalFormatting sqref="W146:BE146">
    <cfRule type="expression" dxfId="147" priority="71">
      <formula>INDIRECT(ADDRESS(ROW(),COLUMN()))=TRUNC(INDIRECT(ADDRESS(ROW(),COLUMN())))</formula>
    </cfRule>
  </conditionalFormatting>
  <conditionalFormatting sqref="W148:BE148">
    <cfRule type="expression" dxfId="146" priority="69">
      <formula>INDIRECT(ADDRESS(ROW(),COLUMN()))=TRUNC(INDIRECT(ADDRESS(ROW(),COLUMN())))</formula>
    </cfRule>
  </conditionalFormatting>
  <conditionalFormatting sqref="W150:BE150">
    <cfRule type="expression" dxfId="145" priority="67">
      <formula>INDIRECT(ADDRESS(ROW(),COLUMN()))=TRUNC(INDIRECT(ADDRESS(ROW(),COLUMN())))</formula>
    </cfRule>
  </conditionalFormatting>
  <conditionalFormatting sqref="W152:BE152">
    <cfRule type="expression" dxfId="144" priority="65">
      <formula>INDIRECT(ADDRESS(ROW(),COLUMN()))=TRUNC(INDIRECT(ADDRESS(ROW(),COLUMN())))</formula>
    </cfRule>
  </conditionalFormatting>
  <conditionalFormatting sqref="W154:BE154">
    <cfRule type="expression" dxfId="143" priority="63">
      <formula>INDIRECT(ADDRESS(ROW(),COLUMN()))=TRUNC(INDIRECT(ADDRESS(ROW(),COLUMN())))</formula>
    </cfRule>
  </conditionalFormatting>
  <conditionalFormatting sqref="W156:BE156">
    <cfRule type="expression" dxfId="142" priority="61">
      <formula>INDIRECT(ADDRESS(ROW(),COLUMN()))=TRUNC(INDIRECT(ADDRESS(ROW(),COLUMN())))</formula>
    </cfRule>
  </conditionalFormatting>
  <conditionalFormatting sqref="W158:BE158">
    <cfRule type="expression" dxfId="141" priority="59">
      <formula>INDIRECT(ADDRESS(ROW(),COLUMN()))=TRUNC(INDIRECT(ADDRESS(ROW(),COLUMN())))</formula>
    </cfRule>
  </conditionalFormatting>
  <conditionalFormatting sqref="W160:BE160">
    <cfRule type="expression" dxfId="140" priority="57">
      <formula>INDIRECT(ADDRESS(ROW(),COLUMN()))=TRUNC(INDIRECT(ADDRESS(ROW(),COLUMN())))</formula>
    </cfRule>
  </conditionalFormatting>
  <conditionalFormatting sqref="W162:BE162">
    <cfRule type="expression" dxfId="139" priority="55">
      <formula>INDIRECT(ADDRESS(ROW(),COLUMN()))=TRUNC(INDIRECT(ADDRESS(ROW(),COLUMN())))</formula>
    </cfRule>
  </conditionalFormatting>
  <conditionalFormatting sqref="W164:BE164">
    <cfRule type="expression" dxfId="138" priority="53">
      <formula>INDIRECT(ADDRESS(ROW(),COLUMN()))=TRUNC(INDIRECT(ADDRESS(ROW(),COLUMN())))</formula>
    </cfRule>
  </conditionalFormatting>
  <conditionalFormatting sqref="W166:BE166">
    <cfRule type="expression" dxfId="137" priority="51">
      <formula>INDIRECT(ADDRESS(ROW(),COLUMN()))=TRUNC(INDIRECT(ADDRESS(ROW(),COLUMN())))</formula>
    </cfRule>
  </conditionalFormatting>
  <conditionalFormatting sqref="W168:BE168">
    <cfRule type="expression" dxfId="136" priority="49">
      <formula>INDIRECT(ADDRESS(ROW(),COLUMN()))=TRUNC(INDIRECT(ADDRESS(ROW(),COLUMN())))</formula>
    </cfRule>
  </conditionalFormatting>
  <conditionalFormatting sqref="W170:BE170">
    <cfRule type="expression" dxfId="135" priority="47">
      <formula>INDIRECT(ADDRESS(ROW(),COLUMN()))=TRUNC(INDIRECT(ADDRESS(ROW(),COLUMN())))</formula>
    </cfRule>
  </conditionalFormatting>
  <conditionalFormatting sqref="W172:BE172">
    <cfRule type="expression" dxfId="134" priority="45">
      <formula>INDIRECT(ADDRESS(ROW(),COLUMN()))=TRUNC(INDIRECT(ADDRESS(ROW(),COLUMN())))</formula>
    </cfRule>
  </conditionalFormatting>
  <conditionalFormatting sqref="W174:BE174">
    <cfRule type="expression" dxfId="133" priority="43">
      <formula>INDIRECT(ADDRESS(ROW(),COLUMN()))=TRUNC(INDIRECT(ADDRESS(ROW(),COLUMN())))</formula>
    </cfRule>
  </conditionalFormatting>
  <conditionalFormatting sqref="W176:BE176">
    <cfRule type="expression" dxfId="132" priority="41">
      <formula>INDIRECT(ADDRESS(ROW(),COLUMN()))=TRUNC(INDIRECT(ADDRESS(ROW(),COLUMN())))</formula>
    </cfRule>
  </conditionalFormatting>
  <conditionalFormatting sqref="W178:BE178">
    <cfRule type="expression" dxfId="131" priority="39">
      <formula>INDIRECT(ADDRESS(ROW(),COLUMN()))=TRUNC(INDIRECT(ADDRESS(ROW(),COLUMN())))</formula>
    </cfRule>
  </conditionalFormatting>
  <conditionalFormatting sqref="W180:BE180">
    <cfRule type="expression" dxfId="130" priority="37">
      <formula>INDIRECT(ADDRESS(ROW(),COLUMN()))=TRUNC(INDIRECT(ADDRESS(ROW(),COLUMN())))</formula>
    </cfRule>
  </conditionalFormatting>
  <conditionalFormatting sqref="W182:BE182">
    <cfRule type="expression" dxfId="129" priority="35">
      <formula>INDIRECT(ADDRESS(ROW(),COLUMN()))=TRUNC(INDIRECT(ADDRESS(ROW(),COLUMN())))</formula>
    </cfRule>
  </conditionalFormatting>
  <conditionalFormatting sqref="W184:BE184">
    <cfRule type="expression" dxfId="128" priority="33">
      <formula>INDIRECT(ADDRESS(ROW(),COLUMN()))=TRUNC(INDIRECT(ADDRESS(ROW(),COLUMN())))</formula>
    </cfRule>
  </conditionalFormatting>
  <conditionalFormatting sqref="W186:BE186">
    <cfRule type="expression" dxfId="127" priority="31">
      <formula>INDIRECT(ADDRESS(ROW(),COLUMN()))=TRUNC(INDIRECT(ADDRESS(ROW(),COLUMN())))</formula>
    </cfRule>
  </conditionalFormatting>
  <conditionalFormatting sqref="W188:BE188">
    <cfRule type="expression" dxfId="126" priority="29">
      <formula>INDIRECT(ADDRESS(ROW(),COLUMN()))=TRUNC(INDIRECT(ADDRESS(ROW(),COLUMN())))</formula>
    </cfRule>
  </conditionalFormatting>
  <conditionalFormatting sqref="W190:BE190">
    <cfRule type="expression" dxfId="125" priority="27">
      <formula>INDIRECT(ADDRESS(ROW(),COLUMN()))=TRUNC(INDIRECT(ADDRESS(ROW(),COLUMN())))</formula>
    </cfRule>
  </conditionalFormatting>
  <conditionalFormatting sqref="W192:BE192">
    <cfRule type="expression" dxfId="124" priority="25">
      <formula>INDIRECT(ADDRESS(ROW(),COLUMN()))=TRUNC(INDIRECT(ADDRESS(ROW(),COLUMN())))</formula>
    </cfRule>
  </conditionalFormatting>
  <conditionalFormatting sqref="W194:BE194">
    <cfRule type="expression" dxfId="123" priority="23">
      <formula>INDIRECT(ADDRESS(ROW(),COLUMN()))=TRUNC(INDIRECT(ADDRESS(ROW(),COLUMN())))</formula>
    </cfRule>
  </conditionalFormatting>
  <conditionalFormatting sqref="W196:BE196">
    <cfRule type="expression" dxfId="122" priority="21">
      <formula>INDIRECT(ADDRESS(ROW(),COLUMN()))=TRUNC(INDIRECT(ADDRESS(ROW(),COLUMN())))</formula>
    </cfRule>
  </conditionalFormatting>
  <conditionalFormatting sqref="W198:BE198">
    <cfRule type="expression" dxfId="121" priority="19">
      <formula>INDIRECT(ADDRESS(ROW(),COLUMN()))=TRUNC(INDIRECT(ADDRESS(ROW(),COLUMN())))</formula>
    </cfRule>
  </conditionalFormatting>
  <conditionalFormatting sqref="W200:BE200">
    <cfRule type="expression" dxfId="120" priority="17">
      <formula>INDIRECT(ADDRESS(ROW(),COLUMN()))=TRUNC(INDIRECT(ADDRESS(ROW(),COLUMN())))</formula>
    </cfRule>
  </conditionalFormatting>
  <conditionalFormatting sqref="W202:BE202">
    <cfRule type="expression" dxfId="119" priority="15">
      <formula>INDIRECT(ADDRESS(ROW(),COLUMN()))=TRUNC(INDIRECT(ADDRESS(ROW(),COLUMN())))</formula>
    </cfRule>
  </conditionalFormatting>
  <conditionalFormatting sqref="W204:BE204">
    <cfRule type="expression" dxfId="118" priority="13">
      <formula>INDIRECT(ADDRESS(ROW(),COLUMN()))=TRUNC(INDIRECT(ADDRESS(ROW(),COLUMN())))</formula>
    </cfRule>
  </conditionalFormatting>
  <conditionalFormatting sqref="W206:BE206">
    <cfRule type="expression" dxfId="117" priority="11">
      <formula>INDIRECT(ADDRESS(ROW(),COLUMN()))=TRUNC(INDIRECT(ADDRESS(ROW(),COLUMN())))</formula>
    </cfRule>
  </conditionalFormatting>
  <conditionalFormatting sqref="W208:BE208">
    <cfRule type="expression" dxfId="116" priority="9">
      <formula>INDIRECT(ADDRESS(ROW(),COLUMN()))=TRUNC(INDIRECT(ADDRESS(ROW(),COLUMN())))</formula>
    </cfRule>
  </conditionalFormatting>
  <conditionalFormatting sqref="W210:BE210">
    <cfRule type="expression" dxfId="115" priority="7">
      <formula>INDIRECT(ADDRESS(ROW(),COLUMN()))=TRUNC(INDIRECT(ADDRESS(ROW(),COLUMN())))</formula>
    </cfRule>
  </conditionalFormatting>
  <conditionalFormatting sqref="W212:BE212">
    <cfRule type="expression" dxfId="114" priority="5">
      <formula>INDIRECT(ADDRESS(ROW(),COLUMN()))=TRUNC(INDIRECT(ADDRESS(ROW(),COLUMN())))</formula>
    </cfRule>
  </conditionalFormatting>
  <conditionalFormatting sqref="W214:BE214">
    <cfRule type="expression" dxfId="113" priority="3">
      <formula>INDIRECT(ADDRESS(ROW(),COLUMN()))=TRUNC(INDIRECT(ADDRESS(ROW(),COLUMN())))</formula>
    </cfRule>
  </conditionalFormatting>
  <conditionalFormatting sqref="W216:BE216">
    <cfRule type="expression" dxfId="112" priority="1">
      <formula>INDIRECT(ADDRESS(ROW(),COLUMN()))=TRUNC(INDIRECT(ADDRESS(ROW(),COLUMN())))</formula>
    </cfRule>
  </conditionalFormatting>
  <conditionalFormatting sqref="AA231:AD231">
    <cfRule type="expression" dxfId="111" priority="173">
      <formula>INDIRECT(ADDRESS(ROW(),COLUMN()))=TRUNC(INDIRECT(ADDRESS(ROW(),COLUMN())))</formula>
    </cfRule>
  </conditionalFormatting>
  <conditionalFormatting sqref="AC222:AN226">
    <cfRule type="expression" dxfId="110" priority="172">
      <formula>INDIRECT(ADDRESS(ROW(),COLUMN()))=TRUNC(INDIRECT(ADDRESS(ROW(),COLUMN())))</formula>
    </cfRule>
  </conditionalFormatting>
  <conditionalFormatting sqref="AM220:BA220 AM229:BA229">
    <cfRule type="expression" dxfId="109" priority="207">
      <formula>OR(#REF!=$B218,#REF!=$B218)</formula>
    </cfRule>
  </conditionalFormatting>
  <conditionalFormatting sqref="AM230:BA230">
    <cfRule type="expression" dxfId="108" priority="206">
      <formula>OR(#REF!=$B217,#REF!=$B217)</formula>
    </cfRule>
  </conditionalFormatting>
  <dataValidations count="10">
    <dataValidation allowBlank="1" showInputMessage="1" showErrorMessage="1" error="入力可能範囲　32～40" sqref="BE10" xr:uid="{00000000-0002-0000-2100-000000000000}"/>
    <dataValidation type="list" allowBlank="1" showInputMessage="1" showErrorMessage="1" sqref="R228:S228" xr:uid="{00000000-0002-0000-2100-000001000000}">
      <formula1>"週,暦月"</formula1>
    </dataValidation>
    <dataValidation type="list" allowBlank="1" showInputMessage="1" showErrorMessage="1" sqref="BE3:BH3" xr:uid="{00000000-0002-0000-2100-000002000000}">
      <formula1>"４週,暦月"</formula1>
    </dataValidation>
    <dataValidation type="list" allowBlank="1" showInputMessage="1" showErrorMessage="1" sqref="AF3:AF4" xr:uid="{00000000-0002-0000-2100-000003000000}">
      <formula1>#REF!</formula1>
    </dataValidation>
    <dataValidation type="decimal" allowBlank="1" showInputMessage="1" showErrorMessage="1" error="入力可能範囲　32～40" sqref="BA6:BB6" xr:uid="{00000000-0002-0000-2100-000004000000}">
      <formula1>32</formula1>
      <formula2>40</formula2>
    </dataValidation>
    <dataValidation type="list" allowBlank="1" showInputMessage="1" showErrorMessage="1" sqref="BE4:BH4" xr:uid="{00000000-0002-0000-2100-000005000000}">
      <formula1>"予定,実績,予定・実績"</formula1>
    </dataValidation>
    <dataValidation type="list" allowBlank="1" showInputMessage="1" sqref="C17:D216" xr:uid="{00000000-0002-0000-2100-000006000000}">
      <formula1>職種</formula1>
    </dataValidation>
    <dataValidation type="list" errorStyle="warning" allowBlank="1" showInputMessage="1" error="リストにない場合のみ、入力してください。" sqref="K17:N216" xr:uid="{00000000-0002-0000-2100-000007000000}">
      <formula1>INDIRECT(C17)</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xr:uid="{00000000-0002-0000-2100-000008000000}">
      <formula1>シフト記号表</formula1>
    </dataValidation>
    <dataValidation type="list" allowBlank="1" showInputMessage="1" sqref="I17:J216" xr:uid="{00000000-0002-0000-2100-000009000000}">
      <formula1>"A, B, C, D"</formula1>
    </dataValidation>
  </dataValidations>
  <printOptions horizontalCentered="1"/>
  <pageMargins left="0.15748031496062992" right="0.15748031496062992" top="0.59055118110236227" bottom="0.35433070866141736" header="0.15748031496062992" footer="0.15748031496062992"/>
  <pageSetup paperSize="9" scale="39"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2100-00000A000000}">
          <x14:formula1>
            <xm:f>'プルダウン・リスト（従来型・ユニット型共通）'!$C$4:$C$17</xm:f>
          </x14:formula1>
          <xm:sqref>AT1:BI1</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BS290"/>
  <sheetViews>
    <sheetView showGridLines="0" view="pageBreakPreview" zoomScaleNormal="55" zoomScaleSheetLayoutView="100" workbookViewId="0"/>
  </sheetViews>
  <sheetFormatPr defaultColWidth="4.5" defaultRowHeight="14.25"/>
  <cols>
    <col min="1" max="1" width="0.875" style="875" customWidth="1"/>
    <col min="2" max="6" width="5.75" style="875" customWidth="1"/>
    <col min="7" max="8" width="8.125" style="875" customWidth="1"/>
    <col min="9" max="12" width="3.25" style="875" hidden="1" customWidth="1"/>
    <col min="13" max="14" width="3.25" style="875" customWidth="1"/>
    <col min="15" max="66" width="5.75" style="875" customWidth="1"/>
    <col min="67" max="67" width="1.125" style="875" customWidth="1"/>
    <col min="68" max="16384" width="4.5" style="875"/>
  </cols>
  <sheetData>
    <row r="1" spans="2:71" s="838" customFormat="1" ht="20.25" customHeight="1">
      <c r="G1" s="839" t="s">
        <v>1501</v>
      </c>
      <c r="H1" s="839"/>
      <c r="I1" s="839"/>
      <c r="J1" s="839"/>
      <c r="K1" s="839"/>
      <c r="L1" s="839"/>
      <c r="M1" s="839"/>
      <c r="N1" s="839"/>
      <c r="Q1" s="840" t="s">
        <v>1502</v>
      </c>
      <c r="T1" s="839"/>
      <c r="U1" s="839"/>
      <c r="V1" s="839"/>
      <c r="W1" s="839"/>
      <c r="X1" s="839"/>
      <c r="Y1" s="839"/>
      <c r="Z1" s="839"/>
      <c r="AA1" s="839"/>
      <c r="AW1" s="841" t="s">
        <v>1503</v>
      </c>
      <c r="AX1" s="2076" t="s">
        <v>1504</v>
      </c>
      <c r="AY1" s="2077"/>
      <c r="AZ1" s="2077"/>
      <c r="BA1" s="2077"/>
      <c r="BB1" s="2077"/>
      <c r="BC1" s="2077"/>
      <c r="BD1" s="2077"/>
      <c r="BE1" s="2077"/>
      <c r="BF1" s="2077"/>
      <c r="BG1" s="2077"/>
      <c r="BH1" s="2077"/>
      <c r="BI1" s="2077"/>
      <c r="BJ1" s="2077"/>
      <c r="BK1" s="2077"/>
      <c r="BL1" s="2077"/>
      <c r="BM1" s="2077"/>
      <c r="BN1" s="841" t="s">
        <v>1337</v>
      </c>
    </row>
    <row r="2" spans="2:71" s="842" customFormat="1" ht="20.25" customHeight="1">
      <c r="N2" s="840"/>
      <c r="Q2" s="840"/>
      <c r="R2" s="840"/>
      <c r="T2" s="841"/>
      <c r="U2" s="841"/>
      <c r="V2" s="841"/>
      <c r="W2" s="841"/>
      <c r="X2" s="841"/>
      <c r="Y2" s="841"/>
      <c r="Z2" s="841"/>
      <c r="AA2" s="841"/>
      <c r="AF2" s="843" t="s">
        <v>1505</v>
      </c>
      <c r="AG2" s="2078">
        <v>6</v>
      </c>
      <c r="AH2" s="2078"/>
      <c r="AI2" s="843" t="s">
        <v>1506</v>
      </c>
      <c r="AJ2" s="2079">
        <f>IF(AG2=0,"",YEAR(DATE(2018+AG2,1,1)))</f>
        <v>2024</v>
      </c>
      <c r="AK2" s="2079"/>
      <c r="AL2" s="844" t="s">
        <v>1328</v>
      </c>
      <c r="AM2" s="844" t="s">
        <v>1507</v>
      </c>
      <c r="AN2" s="2078">
        <v>4</v>
      </c>
      <c r="AO2" s="2078"/>
      <c r="AP2" s="844" t="s">
        <v>1508</v>
      </c>
      <c r="AW2" s="841" t="s">
        <v>1509</v>
      </c>
      <c r="AX2" s="2078" t="s">
        <v>1510</v>
      </c>
      <c r="AY2" s="2078"/>
      <c r="AZ2" s="2078"/>
      <c r="BA2" s="2078"/>
      <c r="BB2" s="2078"/>
      <c r="BC2" s="2078"/>
      <c r="BD2" s="2078"/>
      <c r="BE2" s="2078"/>
      <c r="BF2" s="2078"/>
      <c r="BG2" s="2078"/>
      <c r="BH2" s="2078"/>
      <c r="BI2" s="2078"/>
      <c r="BJ2" s="2078"/>
      <c r="BK2" s="2078"/>
      <c r="BL2" s="2078"/>
      <c r="BM2" s="2078"/>
      <c r="BN2" s="841" t="s">
        <v>1337</v>
      </c>
      <c r="BO2" s="841"/>
      <c r="BP2" s="841"/>
      <c r="BQ2" s="841"/>
    </row>
    <row r="3" spans="2:71" s="842" customFormat="1" ht="20.25" customHeight="1">
      <c r="N3" s="840"/>
      <c r="Q3" s="840"/>
      <c r="S3" s="841"/>
      <c r="T3" s="841"/>
      <c r="U3" s="841"/>
      <c r="V3" s="841"/>
      <c r="W3" s="841"/>
      <c r="X3" s="841"/>
      <c r="Y3" s="841"/>
      <c r="AG3" s="845"/>
      <c r="AH3" s="845"/>
      <c r="AI3" s="846"/>
      <c r="AJ3" s="847"/>
      <c r="AK3" s="846"/>
      <c r="BH3" s="848" t="s">
        <v>1511</v>
      </c>
      <c r="BI3" s="2080" t="s">
        <v>1512</v>
      </c>
      <c r="BJ3" s="2081"/>
      <c r="BK3" s="2081"/>
      <c r="BL3" s="2082"/>
      <c r="BM3" s="841"/>
    </row>
    <row r="4" spans="2:71" s="842" customFormat="1" ht="20.25" customHeight="1">
      <c r="B4" s="849"/>
      <c r="C4" s="849"/>
      <c r="D4" s="849"/>
      <c r="E4" s="849"/>
      <c r="F4" s="849"/>
      <c r="G4" s="849"/>
      <c r="H4" s="849"/>
      <c r="I4" s="849"/>
      <c r="J4" s="849"/>
      <c r="K4" s="849"/>
      <c r="L4" s="849"/>
      <c r="M4" s="849"/>
      <c r="N4" s="850"/>
      <c r="O4" s="849"/>
      <c r="P4" s="849"/>
      <c r="Q4" s="850"/>
      <c r="R4" s="849"/>
      <c r="S4" s="851"/>
      <c r="T4" s="851"/>
      <c r="U4" s="851"/>
      <c r="V4" s="851"/>
      <c r="W4" s="851"/>
      <c r="X4" s="851"/>
      <c r="Y4" s="851"/>
      <c r="Z4" s="849"/>
      <c r="AA4" s="849"/>
      <c r="AB4" s="849"/>
      <c r="AC4" s="849"/>
      <c r="AD4" s="849"/>
      <c r="AE4" s="849"/>
      <c r="AF4" s="849"/>
      <c r="AG4" s="852"/>
      <c r="AH4" s="852"/>
      <c r="AI4" s="853"/>
      <c r="AJ4" s="854"/>
      <c r="AK4" s="853"/>
      <c r="AL4" s="849"/>
      <c r="AM4" s="849"/>
      <c r="AN4" s="849"/>
      <c r="AO4" s="849"/>
      <c r="AP4" s="849"/>
      <c r="AQ4" s="849"/>
      <c r="AR4" s="849"/>
      <c r="AS4" s="849"/>
      <c r="AT4" s="849"/>
      <c r="AU4" s="849"/>
      <c r="AV4" s="849"/>
      <c r="BH4" s="848" t="s">
        <v>1513</v>
      </c>
      <c r="BI4" s="2080" t="s">
        <v>1514</v>
      </c>
      <c r="BJ4" s="2081"/>
      <c r="BK4" s="2081"/>
      <c r="BL4" s="2082"/>
      <c r="BM4" s="841"/>
    </row>
    <row r="5" spans="2:71" s="842" customFormat="1" ht="9" customHeight="1">
      <c r="B5" s="849"/>
      <c r="C5" s="849"/>
      <c r="D5" s="849"/>
      <c r="E5" s="849"/>
      <c r="F5" s="849"/>
      <c r="G5" s="849"/>
      <c r="H5" s="849"/>
      <c r="I5" s="849"/>
      <c r="J5" s="849"/>
      <c r="K5" s="849"/>
      <c r="L5" s="849"/>
      <c r="M5" s="849"/>
      <c r="N5" s="850"/>
      <c r="O5" s="849"/>
      <c r="P5" s="849"/>
      <c r="Q5" s="850"/>
      <c r="R5" s="849"/>
      <c r="S5" s="851"/>
      <c r="T5" s="851"/>
      <c r="U5" s="851"/>
      <c r="V5" s="851"/>
      <c r="W5" s="851"/>
      <c r="X5" s="851"/>
      <c r="Y5" s="851"/>
      <c r="Z5" s="849"/>
      <c r="AA5" s="849"/>
      <c r="AB5" s="849"/>
      <c r="AC5" s="849"/>
      <c r="AD5" s="849"/>
      <c r="AE5" s="849"/>
      <c r="AF5" s="849"/>
      <c r="AG5" s="855"/>
      <c r="AH5" s="855"/>
      <c r="AI5" s="849"/>
      <c r="AJ5" s="849"/>
      <c r="AK5" s="849"/>
      <c r="AL5" s="849"/>
      <c r="AM5" s="849"/>
      <c r="AN5" s="856"/>
      <c r="AO5" s="856"/>
      <c r="AP5" s="856"/>
      <c r="AQ5" s="856"/>
      <c r="AR5" s="856"/>
      <c r="AS5" s="856"/>
      <c r="AT5" s="856"/>
      <c r="AU5" s="856"/>
      <c r="AV5" s="856"/>
      <c r="AW5" s="838"/>
      <c r="AX5" s="838"/>
      <c r="AY5" s="838"/>
      <c r="AZ5" s="838"/>
      <c r="BA5" s="838"/>
      <c r="BB5" s="838"/>
      <c r="BC5" s="838"/>
      <c r="BD5" s="838"/>
      <c r="BE5" s="838"/>
      <c r="BF5" s="838"/>
      <c r="BG5" s="838"/>
      <c r="BH5" s="838"/>
      <c r="BI5" s="838"/>
      <c r="BJ5" s="838"/>
      <c r="BK5" s="838"/>
      <c r="BL5" s="857"/>
      <c r="BM5" s="857"/>
    </row>
    <row r="6" spans="2:71" s="842" customFormat="1" ht="21" customHeight="1">
      <c r="B6" s="858"/>
      <c r="C6" s="858"/>
      <c r="D6" s="858"/>
      <c r="E6" s="858"/>
      <c r="F6" s="858"/>
      <c r="G6" s="859"/>
      <c r="H6" s="859"/>
      <c r="I6" s="859"/>
      <c r="J6" s="859"/>
      <c r="K6" s="859"/>
      <c r="L6" s="859"/>
      <c r="M6" s="859"/>
      <c r="N6" s="859"/>
      <c r="O6" s="860"/>
      <c r="P6" s="860"/>
      <c r="Q6" s="860"/>
      <c r="R6" s="861"/>
      <c r="S6" s="860"/>
      <c r="T6" s="860"/>
      <c r="U6" s="860"/>
      <c r="V6" s="849"/>
      <c r="W6" s="849"/>
      <c r="X6" s="849"/>
      <c r="Y6" s="849"/>
      <c r="Z6" s="849"/>
      <c r="AA6" s="849"/>
      <c r="AB6" s="849"/>
      <c r="AC6" s="849"/>
      <c r="AD6" s="849"/>
      <c r="AE6" s="849"/>
      <c r="AF6" s="849"/>
      <c r="AG6" s="849"/>
      <c r="AH6" s="849"/>
      <c r="AI6" s="849"/>
      <c r="AJ6" s="849"/>
      <c r="AK6" s="849"/>
      <c r="AL6" s="849"/>
      <c r="AM6" s="849"/>
      <c r="AN6" s="856"/>
      <c r="AO6" s="856"/>
      <c r="AP6" s="856"/>
      <c r="AQ6" s="856"/>
      <c r="AR6" s="856"/>
      <c r="AS6" s="856" t="s">
        <v>1515</v>
      </c>
      <c r="AT6" s="856"/>
      <c r="AU6" s="856"/>
      <c r="AV6" s="856"/>
      <c r="AW6" s="838"/>
      <c r="AX6" s="838"/>
      <c r="AY6" s="838"/>
      <c r="BA6" s="862"/>
      <c r="BB6" s="862"/>
      <c r="BC6" s="863"/>
      <c r="BD6" s="838"/>
      <c r="BE6" s="2107">
        <v>40</v>
      </c>
      <c r="BF6" s="2108"/>
      <c r="BG6" s="863" t="s">
        <v>1516</v>
      </c>
      <c r="BH6" s="838"/>
      <c r="BI6" s="2107">
        <v>160</v>
      </c>
      <c r="BJ6" s="2108"/>
      <c r="BK6" s="863" t="s">
        <v>1517</v>
      </c>
      <c r="BL6" s="838"/>
      <c r="BM6" s="857"/>
    </row>
    <row r="7" spans="2:71" s="842" customFormat="1" ht="5.25" customHeight="1">
      <c r="B7" s="858"/>
      <c r="C7" s="858"/>
      <c r="D7" s="858"/>
      <c r="E7" s="858"/>
      <c r="F7" s="858"/>
      <c r="G7" s="864"/>
      <c r="H7" s="864"/>
      <c r="I7" s="864"/>
      <c r="J7" s="864"/>
      <c r="K7" s="864"/>
      <c r="L7" s="864"/>
      <c r="M7" s="864"/>
      <c r="N7" s="860"/>
      <c r="O7" s="860"/>
      <c r="P7" s="860"/>
      <c r="Q7" s="861"/>
      <c r="R7" s="860"/>
      <c r="S7" s="860"/>
      <c r="T7" s="860"/>
      <c r="U7" s="860"/>
      <c r="V7" s="849"/>
      <c r="W7" s="849"/>
      <c r="X7" s="849"/>
      <c r="Y7" s="849"/>
      <c r="Z7" s="849"/>
      <c r="AA7" s="849"/>
      <c r="AB7" s="849"/>
      <c r="AC7" s="849"/>
      <c r="AD7" s="849"/>
      <c r="AE7" s="849"/>
      <c r="AF7" s="849"/>
      <c r="AG7" s="849"/>
      <c r="AH7" s="849"/>
      <c r="AI7" s="849"/>
      <c r="AJ7" s="849"/>
      <c r="AK7" s="849"/>
      <c r="AL7" s="849"/>
      <c r="AM7" s="849"/>
      <c r="AN7" s="856"/>
      <c r="AO7" s="856"/>
      <c r="AP7" s="856"/>
      <c r="AQ7" s="856"/>
      <c r="AR7" s="856"/>
      <c r="AS7" s="856"/>
      <c r="AT7" s="856"/>
      <c r="AU7" s="856"/>
      <c r="AV7" s="856"/>
      <c r="AW7" s="856"/>
      <c r="AX7" s="856"/>
      <c r="AY7" s="856"/>
      <c r="AZ7" s="856"/>
      <c r="BA7" s="856"/>
      <c r="BB7" s="856"/>
      <c r="BC7" s="856"/>
      <c r="BD7" s="856"/>
      <c r="BE7" s="856"/>
      <c r="BF7" s="856"/>
      <c r="BG7" s="856"/>
      <c r="BH7" s="856"/>
      <c r="BI7" s="856"/>
      <c r="BJ7" s="856"/>
      <c r="BK7" s="856"/>
      <c r="BL7" s="865"/>
      <c r="BM7" s="865"/>
      <c r="BN7" s="849"/>
    </row>
    <row r="8" spans="2:71" s="842" customFormat="1" ht="21" customHeight="1">
      <c r="B8" s="866"/>
      <c r="C8" s="866"/>
      <c r="D8" s="866"/>
      <c r="E8" s="866"/>
      <c r="F8" s="866"/>
      <c r="G8" s="861"/>
      <c r="H8" s="861"/>
      <c r="I8" s="861"/>
      <c r="J8" s="861"/>
      <c r="K8" s="861"/>
      <c r="L8" s="861"/>
      <c r="M8" s="861"/>
      <c r="N8" s="860"/>
      <c r="O8" s="860"/>
      <c r="P8" s="860"/>
      <c r="Q8" s="861"/>
      <c r="R8" s="860"/>
      <c r="S8" s="860"/>
      <c r="T8" s="860"/>
      <c r="U8" s="860"/>
      <c r="V8" s="849"/>
      <c r="W8" s="849"/>
      <c r="X8" s="849"/>
      <c r="Y8" s="849"/>
      <c r="Z8" s="849"/>
      <c r="AA8" s="849"/>
      <c r="AB8" s="849"/>
      <c r="AC8" s="849"/>
      <c r="AD8" s="849"/>
      <c r="AE8" s="849"/>
      <c r="AF8" s="849"/>
      <c r="AG8" s="849"/>
      <c r="AH8" s="849"/>
      <c r="AI8" s="849"/>
      <c r="AJ8" s="849"/>
      <c r="AK8" s="849"/>
      <c r="AL8" s="849"/>
      <c r="AM8" s="849"/>
      <c r="AN8" s="867"/>
      <c r="AO8" s="867"/>
      <c r="AP8" s="867"/>
      <c r="AQ8" s="859"/>
      <c r="AR8" s="868"/>
      <c r="AS8" s="869"/>
      <c r="AT8" s="869"/>
      <c r="AU8" s="858"/>
      <c r="AV8" s="862"/>
      <c r="AW8" s="862"/>
      <c r="AX8" s="862"/>
      <c r="AY8" s="870"/>
      <c r="AZ8" s="870"/>
      <c r="BA8" s="856"/>
      <c r="BB8" s="862"/>
      <c r="BC8" s="862"/>
      <c r="BD8" s="861"/>
      <c r="BE8" s="856"/>
      <c r="BF8" s="856" t="s">
        <v>1518</v>
      </c>
      <c r="BG8" s="856"/>
      <c r="BH8" s="856"/>
      <c r="BI8" s="2109">
        <f>DAY(EOMONTH(DATE(AJ2,AN2,1),0))</f>
        <v>30</v>
      </c>
      <c r="BJ8" s="2110"/>
      <c r="BK8" s="856" t="s">
        <v>1340</v>
      </c>
      <c r="BL8" s="856"/>
      <c r="BM8" s="856"/>
      <c r="BN8" s="849"/>
      <c r="BQ8" s="841"/>
      <c r="BR8" s="841"/>
      <c r="BS8" s="841"/>
    </row>
    <row r="9" spans="2:71" s="842" customFormat="1" ht="5.25" customHeight="1">
      <c r="B9" s="866"/>
      <c r="C9" s="866"/>
      <c r="D9" s="866"/>
      <c r="E9" s="866"/>
      <c r="F9" s="866"/>
      <c r="G9" s="861"/>
      <c r="H9" s="861"/>
      <c r="I9" s="861"/>
      <c r="J9" s="861"/>
      <c r="K9" s="861"/>
      <c r="L9" s="861"/>
      <c r="M9" s="861"/>
      <c r="N9" s="860"/>
      <c r="O9" s="860"/>
      <c r="P9" s="860"/>
      <c r="Q9" s="861"/>
      <c r="R9" s="860"/>
      <c r="S9" s="860"/>
      <c r="T9" s="860"/>
      <c r="U9" s="860"/>
      <c r="V9" s="849"/>
      <c r="W9" s="849"/>
      <c r="X9" s="849"/>
      <c r="Y9" s="849"/>
      <c r="Z9" s="849"/>
      <c r="AA9" s="849"/>
      <c r="AB9" s="849"/>
      <c r="AC9" s="849"/>
      <c r="AD9" s="849"/>
      <c r="AE9" s="849"/>
      <c r="AF9" s="849"/>
      <c r="AG9" s="849"/>
      <c r="AH9" s="849"/>
      <c r="AI9" s="849"/>
      <c r="AJ9" s="849"/>
      <c r="AK9" s="849"/>
      <c r="AL9" s="849"/>
      <c r="AM9" s="849"/>
      <c r="AN9" s="867"/>
      <c r="AO9" s="867"/>
      <c r="AP9" s="867"/>
      <c r="AQ9" s="859"/>
      <c r="AR9" s="868"/>
      <c r="AS9" s="869"/>
      <c r="AT9" s="869"/>
      <c r="AU9" s="858"/>
      <c r="AV9" s="862"/>
      <c r="AW9" s="862"/>
      <c r="AX9" s="862"/>
      <c r="AY9" s="870"/>
      <c r="AZ9" s="870"/>
      <c r="BA9" s="856"/>
      <c r="BB9" s="862"/>
      <c r="BC9" s="862"/>
      <c r="BD9" s="861"/>
      <c r="BE9" s="856"/>
      <c r="BF9" s="856"/>
      <c r="BG9" s="856"/>
      <c r="BH9" s="856"/>
      <c r="BI9" s="861"/>
      <c r="BJ9" s="861"/>
      <c r="BK9" s="856"/>
      <c r="BL9" s="856"/>
      <c r="BM9" s="856"/>
      <c r="BN9" s="849"/>
      <c r="BQ9" s="841"/>
      <c r="BR9" s="841"/>
      <c r="BS9" s="841"/>
    </row>
    <row r="10" spans="2:71" s="842" customFormat="1" ht="21" customHeight="1">
      <c r="B10" s="866"/>
      <c r="C10" s="866"/>
      <c r="D10" s="866"/>
      <c r="E10" s="866"/>
      <c r="F10" s="866"/>
      <c r="G10" s="861"/>
      <c r="H10" s="861"/>
      <c r="I10" s="861"/>
      <c r="J10" s="861"/>
      <c r="K10" s="861"/>
      <c r="L10" s="861"/>
      <c r="M10" s="861"/>
      <c r="N10" s="860"/>
      <c r="O10" s="860"/>
      <c r="P10" s="860"/>
      <c r="Q10" s="861"/>
      <c r="R10" s="860"/>
      <c r="S10" s="860"/>
      <c r="T10" s="860"/>
      <c r="U10" s="860"/>
      <c r="V10" s="849"/>
      <c r="W10" s="849"/>
      <c r="X10" s="849"/>
      <c r="Y10" s="849"/>
      <c r="Z10" s="849"/>
      <c r="AA10" s="849"/>
      <c r="AB10" s="849"/>
      <c r="AC10" s="849"/>
      <c r="AD10" s="849"/>
      <c r="AE10" s="849"/>
      <c r="AF10" s="849"/>
      <c r="AG10" s="849"/>
      <c r="AH10" s="849"/>
      <c r="AI10" s="849"/>
      <c r="AJ10" s="849"/>
      <c r="AK10" s="849"/>
      <c r="AL10" s="849"/>
      <c r="AM10" s="849"/>
      <c r="AN10" s="867"/>
      <c r="AO10" s="867"/>
      <c r="AP10" s="867"/>
      <c r="AQ10" s="859"/>
      <c r="AR10" s="868"/>
      <c r="AS10" s="869"/>
      <c r="AT10" s="869"/>
      <c r="AU10" s="856" t="s">
        <v>1519</v>
      </c>
      <c r="AV10" s="862"/>
      <c r="AW10" s="856"/>
      <c r="AX10" s="859"/>
      <c r="AY10" s="859"/>
      <c r="AZ10" s="871"/>
      <c r="BA10" s="856"/>
      <c r="BB10" s="872"/>
      <c r="BC10" s="872"/>
      <c r="BD10" s="872"/>
      <c r="BE10" s="856"/>
      <c r="BF10" s="856"/>
      <c r="BG10" s="865" t="s">
        <v>1520</v>
      </c>
      <c r="BH10" s="856"/>
      <c r="BI10" s="2107"/>
      <c r="BJ10" s="2108"/>
      <c r="BK10" s="863" t="s">
        <v>1431</v>
      </c>
      <c r="BL10" s="856"/>
      <c r="BM10" s="856"/>
      <c r="BN10" s="849"/>
      <c r="BQ10" s="841"/>
      <c r="BR10" s="841"/>
      <c r="BS10" s="841"/>
    </row>
    <row r="11" spans="2:71" ht="5.25" customHeight="1" thickBot="1">
      <c r="B11" s="873"/>
      <c r="C11" s="873"/>
      <c r="D11" s="873"/>
      <c r="E11" s="873"/>
      <c r="F11" s="873"/>
      <c r="G11" s="874"/>
      <c r="H11" s="874"/>
      <c r="I11" s="874"/>
      <c r="J11" s="874"/>
      <c r="K11" s="874"/>
      <c r="L11" s="874"/>
      <c r="M11" s="874"/>
      <c r="N11" s="874"/>
      <c r="O11" s="873"/>
      <c r="P11" s="873"/>
      <c r="Q11" s="873"/>
      <c r="R11" s="873"/>
      <c r="S11" s="873"/>
      <c r="T11" s="873"/>
      <c r="U11" s="873"/>
      <c r="V11" s="873"/>
      <c r="W11" s="873"/>
      <c r="X11" s="873"/>
      <c r="Y11" s="873"/>
      <c r="Z11" s="873"/>
      <c r="AA11" s="873"/>
      <c r="AB11" s="873"/>
      <c r="AC11" s="873"/>
      <c r="AD11" s="873"/>
      <c r="AE11" s="873"/>
      <c r="AF11" s="873"/>
      <c r="AG11" s="874"/>
      <c r="AH11" s="873"/>
      <c r="AI11" s="873"/>
      <c r="AJ11" s="873"/>
      <c r="AK11" s="873"/>
      <c r="AL11" s="873"/>
      <c r="AM11" s="873"/>
      <c r="AN11" s="873"/>
      <c r="AO11" s="873"/>
      <c r="AP11" s="873"/>
      <c r="AQ11" s="873"/>
      <c r="AR11" s="873"/>
      <c r="AS11" s="873"/>
      <c r="AT11" s="873"/>
      <c r="AU11" s="873"/>
      <c r="AV11" s="873"/>
      <c r="AX11" s="876"/>
      <c r="BO11" s="877"/>
      <c r="BP11" s="877"/>
      <c r="BQ11" s="877"/>
    </row>
    <row r="12" spans="2:71" ht="21.6" customHeight="1">
      <c r="B12" s="2152" t="s">
        <v>1521</v>
      </c>
      <c r="C12" s="2155" t="s">
        <v>1522</v>
      </c>
      <c r="D12" s="2095" t="s">
        <v>1523</v>
      </c>
      <c r="E12" s="2151"/>
      <c r="F12" s="2158"/>
      <c r="G12" s="2095" t="s">
        <v>1524</v>
      </c>
      <c r="H12" s="2145"/>
      <c r="I12" s="878"/>
      <c r="J12" s="879"/>
      <c r="K12" s="878"/>
      <c r="L12" s="879"/>
      <c r="M12" s="2165" t="s">
        <v>1525</v>
      </c>
      <c r="N12" s="2166"/>
      <c r="O12" s="2144" t="s">
        <v>1526</v>
      </c>
      <c r="P12" s="2096"/>
      <c r="Q12" s="2096"/>
      <c r="R12" s="2145"/>
      <c r="S12" s="2144" t="s">
        <v>1527</v>
      </c>
      <c r="T12" s="2096"/>
      <c r="U12" s="2096"/>
      <c r="V12" s="2096"/>
      <c r="W12" s="2145"/>
      <c r="X12" s="880"/>
      <c r="Y12" s="880"/>
      <c r="Z12" s="881"/>
      <c r="AA12" s="2150" t="s">
        <v>1528</v>
      </c>
      <c r="AB12" s="2151"/>
      <c r="AC12" s="2151"/>
      <c r="AD12" s="2151"/>
      <c r="AE12" s="2151"/>
      <c r="AF12" s="2151"/>
      <c r="AG12" s="2151"/>
      <c r="AH12" s="2151"/>
      <c r="AI12" s="2151"/>
      <c r="AJ12" s="2151"/>
      <c r="AK12" s="2151"/>
      <c r="AL12" s="2151"/>
      <c r="AM12" s="2151"/>
      <c r="AN12" s="2151"/>
      <c r="AO12" s="2151"/>
      <c r="AP12" s="2151"/>
      <c r="AQ12" s="2151"/>
      <c r="AR12" s="2151"/>
      <c r="AS12" s="2151"/>
      <c r="AT12" s="2151"/>
      <c r="AU12" s="2151"/>
      <c r="AV12" s="2151"/>
      <c r="AW12" s="2151"/>
      <c r="AX12" s="2151"/>
      <c r="AY12" s="2151"/>
      <c r="AZ12" s="2151"/>
      <c r="BA12" s="2151"/>
      <c r="BB12" s="2151"/>
      <c r="BC12" s="2151"/>
      <c r="BD12" s="2151"/>
      <c r="BE12" s="2151"/>
      <c r="BF12" s="2083" t="str">
        <f>IF(BI3="４週","(12)1～4週目の勤務時間数合計","(12)1か月の勤務時間数　合計")</f>
        <v>(12)1～4週目の勤務時間数合計</v>
      </c>
      <c r="BG12" s="2084"/>
      <c r="BH12" s="2089" t="s">
        <v>1529</v>
      </c>
      <c r="BI12" s="2090"/>
      <c r="BJ12" s="2095" t="s">
        <v>1530</v>
      </c>
      <c r="BK12" s="2096"/>
      <c r="BL12" s="2096"/>
      <c r="BM12" s="2096"/>
      <c r="BN12" s="2097"/>
    </row>
    <row r="13" spans="2:71" ht="20.25" customHeight="1">
      <c r="B13" s="2153"/>
      <c r="C13" s="2156"/>
      <c r="D13" s="2159"/>
      <c r="E13" s="2160"/>
      <c r="F13" s="2161"/>
      <c r="G13" s="2098"/>
      <c r="H13" s="2147"/>
      <c r="I13" s="882"/>
      <c r="J13" s="883"/>
      <c r="K13" s="882"/>
      <c r="L13" s="883"/>
      <c r="M13" s="2167"/>
      <c r="N13" s="2168"/>
      <c r="O13" s="2146"/>
      <c r="P13" s="2099"/>
      <c r="Q13" s="2099"/>
      <c r="R13" s="2147"/>
      <c r="S13" s="2146"/>
      <c r="T13" s="2099"/>
      <c r="U13" s="2099"/>
      <c r="V13" s="2099"/>
      <c r="W13" s="2147"/>
      <c r="X13" s="884"/>
      <c r="Y13" s="884"/>
      <c r="Z13" s="885"/>
      <c r="AA13" s="2104" t="s">
        <v>1531</v>
      </c>
      <c r="AB13" s="2104"/>
      <c r="AC13" s="2104"/>
      <c r="AD13" s="2104"/>
      <c r="AE13" s="2104"/>
      <c r="AF13" s="2104"/>
      <c r="AG13" s="2105"/>
      <c r="AH13" s="2106" t="s">
        <v>1532</v>
      </c>
      <c r="AI13" s="2104"/>
      <c r="AJ13" s="2104"/>
      <c r="AK13" s="2104"/>
      <c r="AL13" s="2104"/>
      <c r="AM13" s="2104"/>
      <c r="AN13" s="2105"/>
      <c r="AO13" s="2106" t="s">
        <v>1533</v>
      </c>
      <c r="AP13" s="2104"/>
      <c r="AQ13" s="2104"/>
      <c r="AR13" s="2104"/>
      <c r="AS13" s="2104"/>
      <c r="AT13" s="2104"/>
      <c r="AU13" s="2105"/>
      <c r="AV13" s="2106" t="s">
        <v>1534</v>
      </c>
      <c r="AW13" s="2104"/>
      <c r="AX13" s="2104"/>
      <c r="AY13" s="2104"/>
      <c r="AZ13" s="2104"/>
      <c r="BA13" s="2104"/>
      <c r="BB13" s="2105"/>
      <c r="BC13" s="2106" t="s">
        <v>1535</v>
      </c>
      <c r="BD13" s="2104"/>
      <c r="BE13" s="2104"/>
      <c r="BF13" s="2085"/>
      <c r="BG13" s="2086"/>
      <c r="BH13" s="2091"/>
      <c r="BI13" s="2092"/>
      <c r="BJ13" s="2098"/>
      <c r="BK13" s="2099"/>
      <c r="BL13" s="2099"/>
      <c r="BM13" s="2099"/>
      <c r="BN13" s="2100"/>
    </row>
    <row r="14" spans="2:71" ht="20.25" customHeight="1">
      <c r="B14" s="2153"/>
      <c r="C14" s="2156"/>
      <c r="D14" s="2159"/>
      <c r="E14" s="2160"/>
      <c r="F14" s="2161"/>
      <c r="G14" s="2098"/>
      <c r="H14" s="2147"/>
      <c r="I14" s="882"/>
      <c r="J14" s="883"/>
      <c r="K14" s="882"/>
      <c r="L14" s="883"/>
      <c r="M14" s="2167"/>
      <c r="N14" s="2168"/>
      <c r="O14" s="2146"/>
      <c r="P14" s="2099"/>
      <c r="Q14" s="2099"/>
      <c r="R14" s="2147"/>
      <c r="S14" s="2146"/>
      <c r="T14" s="2099"/>
      <c r="U14" s="2099"/>
      <c r="V14" s="2099"/>
      <c r="W14" s="2147"/>
      <c r="X14" s="884"/>
      <c r="Y14" s="884"/>
      <c r="Z14" s="885"/>
      <c r="AA14" s="886">
        <v>1</v>
      </c>
      <c r="AB14" s="887">
        <v>2</v>
      </c>
      <c r="AC14" s="887">
        <v>3</v>
      </c>
      <c r="AD14" s="887">
        <v>4</v>
      </c>
      <c r="AE14" s="887">
        <v>5</v>
      </c>
      <c r="AF14" s="887">
        <v>6</v>
      </c>
      <c r="AG14" s="888">
        <v>7</v>
      </c>
      <c r="AH14" s="889">
        <v>8</v>
      </c>
      <c r="AI14" s="887">
        <v>9</v>
      </c>
      <c r="AJ14" s="887">
        <v>10</v>
      </c>
      <c r="AK14" s="887">
        <v>11</v>
      </c>
      <c r="AL14" s="887">
        <v>12</v>
      </c>
      <c r="AM14" s="887">
        <v>13</v>
      </c>
      <c r="AN14" s="888">
        <v>14</v>
      </c>
      <c r="AO14" s="886">
        <v>15</v>
      </c>
      <c r="AP14" s="887">
        <v>16</v>
      </c>
      <c r="AQ14" s="887">
        <v>17</v>
      </c>
      <c r="AR14" s="887">
        <v>18</v>
      </c>
      <c r="AS14" s="887">
        <v>19</v>
      </c>
      <c r="AT14" s="887">
        <v>20</v>
      </c>
      <c r="AU14" s="888">
        <v>21</v>
      </c>
      <c r="AV14" s="889">
        <v>22</v>
      </c>
      <c r="AW14" s="887">
        <v>23</v>
      </c>
      <c r="AX14" s="887">
        <v>24</v>
      </c>
      <c r="AY14" s="887">
        <v>25</v>
      </c>
      <c r="AZ14" s="887">
        <v>26</v>
      </c>
      <c r="BA14" s="887">
        <v>27</v>
      </c>
      <c r="BB14" s="888">
        <v>28</v>
      </c>
      <c r="BC14" s="890" t="str">
        <f>IF($BI$3="実績",IF(DAY(DATE($AJ$2,$AN$2,29))=29,29,""),"")</f>
        <v/>
      </c>
      <c r="BD14" s="891" t="str">
        <f>IF($BI$3="実績",IF(DAY(DATE($AJ$2,$AN$2,30))=30,30,""),"")</f>
        <v/>
      </c>
      <c r="BE14" s="892" t="str">
        <f>IF($BI$3="実績",IF(DAY(DATE($AJ$2,$AN$2,31))=31,31,""),"")</f>
        <v/>
      </c>
      <c r="BF14" s="2085"/>
      <c r="BG14" s="2086"/>
      <c r="BH14" s="2091"/>
      <c r="BI14" s="2092"/>
      <c r="BJ14" s="2098"/>
      <c r="BK14" s="2099"/>
      <c r="BL14" s="2099"/>
      <c r="BM14" s="2099"/>
      <c r="BN14" s="2100"/>
    </row>
    <row r="15" spans="2:71" ht="20.25" hidden="1" customHeight="1">
      <c r="B15" s="2153"/>
      <c r="C15" s="2156"/>
      <c r="D15" s="2159"/>
      <c r="E15" s="2160"/>
      <c r="F15" s="2161"/>
      <c r="G15" s="2098"/>
      <c r="H15" s="2147"/>
      <c r="I15" s="882"/>
      <c r="J15" s="883"/>
      <c r="K15" s="882"/>
      <c r="L15" s="883"/>
      <c r="M15" s="2167"/>
      <c r="N15" s="2168"/>
      <c r="O15" s="2146"/>
      <c r="P15" s="2099"/>
      <c r="Q15" s="2099"/>
      <c r="R15" s="2147"/>
      <c r="S15" s="2146"/>
      <c r="T15" s="2099"/>
      <c r="U15" s="2099"/>
      <c r="V15" s="2099"/>
      <c r="W15" s="2147"/>
      <c r="X15" s="884"/>
      <c r="Y15" s="884"/>
      <c r="Z15" s="885"/>
      <c r="AA15" s="886">
        <f>WEEKDAY(DATE($AJ$2,$AN$2,1))</f>
        <v>2</v>
      </c>
      <c r="AB15" s="887">
        <f>WEEKDAY(DATE($AJ$2,$AN$2,2))</f>
        <v>3</v>
      </c>
      <c r="AC15" s="887">
        <f>WEEKDAY(DATE($AJ$2,$AN$2,3))</f>
        <v>4</v>
      </c>
      <c r="AD15" s="887">
        <f>WEEKDAY(DATE($AJ$2,$AN$2,4))</f>
        <v>5</v>
      </c>
      <c r="AE15" s="887">
        <f>WEEKDAY(DATE($AJ$2,$AN$2,5))</f>
        <v>6</v>
      </c>
      <c r="AF15" s="887">
        <f>WEEKDAY(DATE($AJ$2,$AN$2,6))</f>
        <v>7</v>
      </c>
      <c r="AG15" s="888">
        <f>WEEKDAY(DATE($AJ$2,$AN$2,7))</f>
        <v>1</v>
      </c>
      <c r="AH15" s="889">
        <f>WEEKDAY(DATE($AJ$2,$AN$2,8))</f>
        <v>2</v>
      </c>
      <c r="AI15" s="887">
        <f>WEEKDAY(DATE($AJ$2,$AN$2,9))</f>
        <v>3</v>
      </c>
      <c r="AJ15" s="887">
        <f>WEEKDAY(DATE($AJ$2,$AN$2,10))</f>
        <v>4</v>
      </c>
      <c r="AK15" s="887">
        <f>WEEKDAY(DATE($AJ$2,$AN$2,11))</f>
        <v>5</v>
      </c>
      <c r="AL15" s="887">
        <f>WEEKDAY(DATE($AJ$2,$AN$2,12))</f>
        <v>6</v>
      </c>
      <c r="AM15" s="887">
        <f>WEEKDAY(DATE($AJ$2,$AN$2,13))</f>
        <v>7</v>
      </c>
      <c r="AN15" s="888">
        <f>WEEKDAY(DATE($AJ$2,$AN$2,14))</f>
        <v>1</v>
      </c>
      <c r="AO15" s="889">
        <f>WEEKDAY(DATE($AJ$2,$AN$2,15))</f>
        <v>2</v>
      </c>
      <c r="AP15" s="887">
        <f>WEEKDAY(DATE($AJ$2,$AN$2,16))</f>
        <v>3</v>
      </c>
      <c r="AQ15" s="887">
        <f>WEEKDAY(DATE($AJ$2,$AN$2,17))</f>
        <v>4</v>
      </c>
      <c r="AR15" s="887">
        <f>WEEKDAY(DATE($AJ$2,$AN$2,18))</f>
        <v>5</v>
      </c>
      <c r="AS15" s="887">
        <f>WEEKDAY(DATE($AJ$2,$AN$2,19))</f>
        <v>6</v>
      </c>
      <c r="AT15" s="887">
        <f>WEEKDAY(DATE($AJ$2,$AN$2,20))</f>
        <v>7</v>
      </c>
      <c r="AU15" s="888">
        <f>WEEKDAY(DATE($AJ$2,$AN$2,21))</f>
        <v>1</v>
      </c>
      <c r="AV15" s="889">
        <f>WEEKDAY(DATE($AJ$2,$AN$2,22))</f>
        <v>2</v>
      </c>
      <c r="AW15" s="887">
        <f>WEEKDAY(DATE($AJ$2,$AN$2,23))</f>
        <v>3</v>
      </c>
      <c r="AX15" s="887">
        <f>WEEKDAY(DATE($AJ$2,$AN$2,24))</f>
        <v>4</v>
      </c>
      <c r="AY15" s="887">
        <f>WEEKDAY(DATE($AJ$2,$AN$2,25))</f>
        <v>5</v>
      </c>
      <c r="AZ15" s="887">
        <f>WEEKDAY(DATE($AJ$2,$AN$2,26))</f>
        <v>6</v>
      </c>
      <c r="BA15" s="887">
        <f>WEEKDAY(DATE($AJ$2,$AN$2,27))</f>
        <v>7</v>
      </c>
      <c r="BB15" s="888">
        <f>WEEKDAY(DATE($AJ$2,$AN$2,28))</f>
        <v>1</v>
      </c>
      <c r="BC15" s="889">
        <f>IF(BC14=29,WEEKDAY(DATE($AJ$2,$AN$2,29)),0)</f>
        <v>0</v>
      </c>
      <c r="BD15" s="887">
        <f>IF(BD14=30,WEEKDAY(DATE($AJ$2,$AN$2,30)),0)</f>
        <v>0</v>
      </c>
      <c r="BE15" s="888">
        <f>IF(BE14=31,WEEKDAY(DATE($AJ$2,$AN$2,31)),0)</f>
        <v>0</v>
      </c>
      <c r="BF15" s="2085"/>
      <c r="BG15" s="2086"/>
      <c r="BH15" s="2091"/>
      <c r="BI15" s="2092"/>
      <c r="BJ15" s="2098"/>
      <c r="BK15" s="2099"/>
      <c r="BL15" s="2099"/>
      <c r="BM15" s="2099"/>
      <c r="BN15" s="2100"/>
    </row>
    <row r="16" spans="2:71" ht="20.25" customHeight="1" thickBot="1">
      <c r="B16" s="2154"/>
      <c r="C16" s="2157"/>
      <c r="D16" s="2162"/>
      <c r="E16" s="2163"/>
      <c r="F16" s="2164"/>
      <c r="G16" s="2101"/>
      <c r="H16" s="2149"/>
      <c r="I16" s="893"/>
      <c r="J16" s="894"/>
      <c r="K16" s="893"/>
      <c r="L16" s="894"/>
      <c r="M16" s="2169"/>
      <c r="N16" s="2170"/>
      <c r="O16" s="2148"/>
      <c r="P16" s="2102"/>
      <c r="Q16" s="2102"/>
      <c r="R16" s="2149"/>
      <c r="S16" s="2148"/>
      <c r="T16" s="2102"/>
      <c r="U16" s="2102"/>
      <c r="V16" s="2102"/>
      <c r="W16" s="2149"/>
      <c r="X16" s="895"/>
      <c r="Y16" s="895"/>
      <c r="Z16" s="896"/>
      <c r="AA16" s="897" t="str">
        <f>IF(AA15=1,"日",IF(AA15=2,"月",IF(AA15=3,"火",IF(AA15=4,"水",IF(AA15=5,"木",IF(AA15=6,"金","土"))))))</f>
        <v>月</v>
      </c>
      <c r="AB16" s="898" t="str">
        <f t="shared" ref="AB16:BB16" si="0">IF(AB15=1,"日",IF(AB15=2,"月",IF(AB15=3,"火",IF(AB15=4,"水",IF(AB15=5,"木",IF(AB15=6,"金","土"))))))</f>
        <v>火</v>
      </c>
      <c r="AC16" s="898" t="str">
        <f t="shared" si="0"/>
        <v>水</v>
      </c>
      <c r="AD16" s="898" t="str">
        <f t="shared" si="0"/>
        <v>木</v>
      </c>
      <c r="AE16" s="898" t="str">
        <f t="shared" si="0"/>
        <v>金</v>
      </c>
      <c r="AF16" s="898" t="str">
        <f t="shared" si="0"/>
        <v>土</v>
      </c>
      <c r="AG16" s="899" t="str">
        <f t="shared" si="0"/>
        <v>日</v>
      </c>
      <c r="AH16" s="900" t="str">
        <f>IF(AH15=1,"日",IF(AH15=2,"月",IF(AH15=3,"火",IF(AH15=4,"水",IF(AH15=5,"木",IF(AH15=6,"金","土"))))))</f>
        <v>月</v>
      </c>
      <c r="AI16" s="898" t="str">
        <f t="shared" si="0"/>
        <v>火</v>
      </c>
      <c r="AJ16" s="898" t="str">
        <f t="shared" si="0"/>
        <v>水</v>
      </c>
      <c r="AK16" s="898" t="str">
        <f t="shared" si="0"/>
        <v>木</v>
      </c>
      <c r="AL16" s="898" t="str">
        <f t="shared" si="0"/>
        <v>金</v>
      </c>
      <c r="AM16" s="898" t="str">
        <f t="shared" si="0"/>
        <v>土</v>
      </c>
      <c r="AN16" s="899" t="str">
        <f t="shared" si="0"/>
        <v>日</v>
      </c>
      <c r="AO16" s="900" t="str">
        <f>IF(AO15=1,"日",IF(AO15=2,"月",IF(AO15=3,"火",IF(AO15=4,"水",IF(AO15=5,"木",IF(AO15=6,"金","土"))))))</f>
        <v>月</v>
      </c>
      <c r="AP16" s="898" t="str">
        <f t="shared" si="0"/>
        <v>火</v>
      </c>
      <c r="AQ16" s="898" t="str">
        <f t="shared" si="0"/>
        <v>水</v>
      </c>
      <c r="AR16" s="898" t="str">
        <f t="shared" si="0"/>
        <v>木</v>
      </c>
      <c r="AS16" s="898" t="str">
        <f t="shared" si="0"/>
        <v>金</v>
      </c>
      <c r="AT16" s="898" t="str">
        <f t="shared" si="0"/>
        <v>土</v>
      </c>
      <c r="AU16" s="899" t="str">
        <f t="shared" si="0"/>
        <v>日</v>
      </c>
      <c r="AV16" s="900" t="str">
        <f>IF(AV15=1,"日",IF(AV15=2,"月",IF(AV15=3,"火",IF(AV15=4,"水",IF(AV15=5,"木",IF(AV15=6,"金","土"))))))</f>
        <v>月</v>
      </c>
      <c r="AW16" s="898" t="str">
        <f t="shared" si="0"/>
        <v>火</v>
      </c>
      <c r="AX16" s="898" t="str">
        <f t="shared" si="0"/>
        <v>水</v>
      </c>
      <c r="AY16" s="898" t="str">
        <f t="shared" si="0"/>
        <v>木</v>
      </c>
      <c r="AZ16" s="898" t="str">
        <f t="shared" si="0"/>
        <v>金</v>
      </c>
      <c r="BA16" s="898" t="str">
        <f t="shared" si="0"/>
        <v>土</v>
      </c>
      <c r="BB16" s="899" t="str">
        <f t="shared" si="0"/>
        <v>日</v>
      </c>
      <c r="BC16" s="898" t="str">
        <f>IF(BC15=1,"日",IF(BC15=2,"月",IF(BC15=3,"火",IF(BC15=4,"水",IF(BC15=5,"木",IF(BC15=6,"金",IF(BC15=0,"","土")))))))</f>
        <v/>
      </c>
      <c r="BD16" s="898" t="str">
        <f>IF(BD15=1,"日",IF(BD15=2,"月",IF(BD15=3,"火",IF(BD15=4,"水",IF(BD15=5,"木",IF(BD15=6,"金",IF(BD15=0,"","土")))))))</f>
        <v/>
      </c>
      <c r="BE16" s="898" t="str">
        <f>IF(BE15=1,"日",IF(BE15=2,"月",IF(BE15=3,"火",IF(BE15=4,"水",IF(BE15=5,"木",IF(BE15=6,"金",IF(BE15=0,"","土")))))))</f>
        <v/>
      </c>
      <c r="BF16" s="2087"/>
      <c r="BG16" s="2088"/>
      <c r="BH16" s="2093"/>
      <c r="BI16" s="2094"/>
      <c r="BJ16" s="2101"/>
      <c r="BK16" s="2102"/>
      <c r="BL16" s="2102"/>
      <c r="BM16" s="2102"/>
      <c r="BN16" s="2103"/>
    </row>
    <row r="17" spans="2:66" ht="20.25" customHeight="1">
      <c r="B17" s="2111">
        <f>B15+1</f>
        <v>1</v>
      </c>
      <c r="C17" s="2126"/>
      <c r="D17" s="2127"/>
      <c r="E17" s="2128"/>
      <c r="F17" s="2129"/>
      <c r="G17" s="2130"/>
      <c r="H17" s="2131"/>
      <c r="I17" s="901"/>
      <c r="J17" s="902"/>
      <c r="K17" s="901"/>
      <c r="L17" s="902"/>
      <c r="M17" s="2132"/>
      <c r="N17" s="2133"/>
      <c r="O17" s="2134"/>
      <c r="P17" s="2135"/>
      <c r="Q17" s="2135"/>
      <c r="R17" s="2131"/>
      <c r="S17" s="2138"/>
      <c r="T17" s="2139"/>
      <c r="U17" s="2139"/>
      <c r="V17" s="2139"/>
      <c r="W17" s="2140"/>
      <c r="X17" s="903" t="s">
        <v>1540</v>
      </c>
      <c r="Y17" s="904"/>
      <c r="Z17" s="905"/>
      <c r="AA17" s="906"/>
      <c r="AB17" s="907"/>
      <c r="AC17" s="907"/>
      <c r="AD17" s="907"/>
      <c r="AE17" s="907"/>
      <c r="AF17" s="907"/>
      <c r="AG17" s="908"/>
      <c r="AH17" s="906"/>
      <c r="AI17" s="907"/>
      <c r="AJ17" s="907"/>
      <c r="AK17" s="907"/>
      <c r="AL17" s="907"/>
      <c r="AM17" s="907"/>
      <c r="AN17" s="908"/>
      <c r="AO17" s="906"/>
      <c r="AP17" s="907"/>
      <c r="AQ17" s="907"/>
      <c r="AR17" s="907"/>
      <c r="AS17" s="907"/>
      <c r="AT17" s="907"/>
      <c r="AU17" s="908"/>
      <c r="AV17" s="906"/>
      <c r="AW17" s="907"/>
      <c r="AX17" s="907"/>
      <c r="AY17" s="907"/>
      <c r="AZ17" s="907"/>
      <c r="BA17" s="907"/>
      <c r="BB17" s="908"/>
      <c r="BC17" s="906"/>
      <c r="BD17" s="907"/>
      <c r="BE17" s="907"/>
      <c r="BF17" s="2186"/>
      <c r="BG17" s="2187"/>
      <c r="BH17" s="2188"/>
      <c r="BI17" s="2189"/>
      <c r="BJ17" s="2190"/>
      <c r="BK17" s="2191"/>
      <c r="BL17" s="2191"/>
      <c r="BM17" s="2191"/>
      <c r="BN17" s="2192"/>
    </row>
    <row r="18" spans="2:66" ht="20.25" customHeight="1">
      <c r="B18" s="2112"/>
      <c r="C18" s="2114"/>
      <c r="D18" s="2117"/>
      <c r="E18" s="2081"/>
      <c r="F18" s="2116"/>
      <c r="G18" s="2120"/>
      <c r="H18" s="2121"/>
      <c r="I18" s="909"/>
      <c r="J18" s="910">
        <f>G17</f>
        <v>0</v>
      </c>
      <c r="K18" s="909"/>
      <c r="L18" s="910">
        <f>M17</f>
        <v>0</v>
      </c>
      <c r="M18" s="2124"/>
      <c r="N18" s="2125"/>
      <c r="O18" s="2136"/>
      <c r="P18" s="2137"/>
      <c r="Q18" s="2137"/>
      <c r="R18" s="2121"/>
      <c r="S18" s="2141"/>
      <c r="T18" s="2142"/>
      <c r="U18" s="2142"/>
      <c r="V18" s="2142"/>
      <c r="W18" s="2143"/>
      <c r="X18" s="911" t="s">
        <v>1543</v>
      </c>
      <c r="Y18" s="912"/>
      <c r="Z18" s="913"/>
      <c r="AA18" s="914" t="str">
        <f>IF(AA17="","",VLOOKUP(AA17,'シフト記号表（従来型・ユニット型共通）'!$C$6:$L$47,10,FALSE))</f>
        <v/>
      </c>
      <c r="AB18" s="915" t="str">
        <f>IF(AB17="","",VLOOKUP(AB17,'シフト記号表（従来型・ユニット型共通）'!$C$6:$L$47,10,FALSE))</f>
        <v/>
      </c>
      <c r="AC18" s="915" t="str">
        <f>IF(AC17="","",VLOOKUP(AC17,'シフト記号表（従来型・ユニット型共通）'!$C$6:$L$47,10,FALSE))</f>
        <v/>
      </c>
      <c r="AD18" s="915" t="str">
        <f>IF(AD17="","",VLOOKUP(AD17,'シフト記号表（従来型・ユニット型共通）'!$C$6:$L$47,10,FALSE))</f>
        <v/>
      </c>
      <c r="AE18" s="915" t="str">
        <f>IF(AE17="","",VLOOKUP(AE17,'シフト記号表（従来型・ユニット型共通）'!$C$6:$L$47,10,FALSE))</f>
        <v/>
      </c>
      <c r="AF18" s="915" t="str">
        <f>IF(AF17="","",VLOOKUP(AF17,'シフト記号表（従来型・ユニット型共通）'!$C$6:$L$47,10,FALSE))</f>
        <v/>
      </c>
      <c r="AG18" s="916" t="str">
        <f>IF(AG17="","",VLOOKUP(AG17,'シフト記号表（従来型・ユニット型共通）'!$C$6:$L$47,10,FALSE))</f>
        <v/>
      </c>
      <c r="AH18" s="914" t="str">
        <f>IF(AH17="","",VLOOKUP(AH17,'シフト記号表（従来型・ユニット型共通）'!$C$6:$L$47,10,FALSE))</f>
        <v/>
      </c>
      <c r="AI18" s="915" t="str">
        <f>IF(AI17="","",VLOOKUP(AI17,'シフト記号表（従来型・ユニット型共通）'!$C$6:$L$47,10,FALSE))</f>
        <v/>
      </c>
      <c r="AJ18" s="915" t="str">
        <f>IF(AJ17="","",VLOOKUP(AJ17,'シフト記号表（従来型・ユニット型共通）'!$C$6:$L$47,10,FALSE))</f>
        <v/>
      </c>
      <c r="AK18" s="915" t="str">
        <f>IF(AK17="","",VLOOKUP(AK17,'シフト記号表（従来型・ユニット型共通）'!$C$6:$L$47,10,FALSE))</f>
        <v/>
      </c>
      <c r="AL18" s="915" t="str">
        <f>IF(AL17="","",VLOOKUP(AL17,'シフト記号表（従来型・ユニット型共通）'!$C$6:$L$47,10,FALSE))</f>
        <v/>
      </c>
      <c r="AM18" s="915" t="str">
        <f>IF(AM17="","",VLOOKUP(AM17,'シフト記号表（従来型・ユニット型共通）'!$C$6:$L$47,10,FALSE))</f>
        <v/>
      </c>
      <c r="AN18" s="916" t="str">
        <f>IF(AN17="","",VLOOKUP(AN17,'シフト記号表（従来型・ユニット型共通）'!$C$6:$L$47,10,FALSE))</f>
        <v/>
      </c>
      <c r="AO18" s="914" t="str">
        <f>IF(AO17="","",VLOOKUP(AO17,'シフト記号表（従来型・ユニット型共通）'!$C$6:$L$47,10,FALSE))</f>
        <v/>
      </c>
      <c r="AP18" s="915" t="str">
        <f>IF(AP17="","",VLOOKUP(AP17,'シフト記号表（従来型・ユニット型共通）'!$C$6:$L$47,10,FALSE))</f>
        <v/>
      </c>
      <c r="AQ18" s="915" t="str">
        <f>IF(AQ17="","",VLOOKUP(AQ17,'シフト記号表（従来型・ユニット型共通）'!$C$6:$L$47,10,FALSE))</f>
        <v/>
      </c>
      <c r="AR18" s="915" t="str">
        <f>IF(AR17="","",VLOOKUP(AR17,'シフト記号表（従来型・ユニット型共通）'!$C$6:$L$47,10,FALSE))</f>
        <v/>
      </c>
      <c r="AS18" s="915" t="str">
        <f>IF(AS17="","",VLOOKUP(AS17,'シフト記号表（従来型・ユニット型共通）'!$C$6:$L$47,10,FALSE))</f>
        <v/>
      </c>
      <c r="AT18" s="915" t="str">
        <f>IF(AT17="","",VLOOKUP(AT17,'シフト記号表（従来型・ユニット型共通）'!$C$6:$L$47,10,FALSE))</f>
        <v/>
      </c>
      <c r="AU18" s="916" t="str">
        <f>IF(AU17="","",VLOOKUP(AU17,'シフト記号表（従来型・ユニット型共通）'!$C$6:$L$47,10,FALSE))</f>
        <v/>
      </c>
      <c r="AV18" s="914" t="str">
        <f>IF(AV17="","",VLOOKUP(AV17,'シフト記号表（従来型・ユニット型共通）'!$C$6:$L$47,10,FALSE))</f>
        <v/>
      </c>
      <c r="AW18" s="915" t="str">
        <f>IF(AW17="","",VLOOKUP(AW17,'シフト記号表（従来型・ユニット型共通）'!$C$6:$L$47,10,FALSE))</f>
        <v/>
      </c>
      <c r="AX18" s="915" t="str">
        <f>IF(AX17="","",VLOOKUP(AX17,'シフト記号表（従来型・ユニット型共通）'!$C$6:$L$47,10,FALSE))</f>
        <v/>
      </c>
      <c r="AY18" s="915" t="str">
        <f>IF(AY17="","",VLOOKUP(AY17,'シフト記号表（従来型・ユニット型共通）'!$C$6:$L$47,10,FALSE))</f>
        <v/>
      </c>
      <c r="AZ18" s="915" t="str">
        <f>IF(AZ17="","",VLOOKUP(AZ17,'シフト記号表（従来型・ユニット型共通）'!$C$6:$L$47,10,FALSE))</f>
        <v/>
      </c>
      <c r="BA18" s="915" t="str">
        <f>IF(BA17="","",VLOOKUP(BA17,'シフト記号表（従来型・ユニット型共通）'!$C$6:$L$47,10,FALSE))</f>
        <v/>
      </c>
      <c r="BB18" s="916" t="str">
        <f>IF(BB17="","",VLOOKUP(BB17,'シフト記号表（従来型・ユニット型共通）'!$C$6:$L$47,10,FALSE))</f>
        <v/>
      </c>
      <c r="BC18" s="914" t="str">
        <f>IF(BC17="","",VLOOKUP(BC17,'シフト記号表（従来型・ユニット型共通）'!$C$6:$L$47,10,FALSE))</f>
        <v/>
      </c>
      <c r="BD18" s="915" t="str">
        <f>IF(BD17="","",VLOOKUP(BD17,'シフト記号表（従来型・ユニット型共通）'!$C$6:$L$47,10,FALSE))</f>
        <v/>
      </c>
      <c r="BE18" s="915" t="str">
        <f>IF(BE17="","",VLOOKUP(BE17,'シフト記号表（従来型・ユニット型共通）'!$C$6:$L$47,10,FALSE))</f>
        <v/>
      </c>
      <c r="BF18" s="2183">
        <f>IF($BI$3="４週",SUM(AA18:BB18),IF($BI$3="暦月",SUM(AA18:BE18),""))</f>
        <v>0</v>
      </c>
      <c r="BG18" s="2184"/>
      <c r="BH18" s="2185">
        <f>IF($BI$3="４週",BF18/4,IF($BI$3="暦月",(BF18/($BI$8/7)),""))</f>
        <v>0</v>
      </c>
      <c r="BI18" s="2184"/>
      <c r="BJ18" s="2180"/>
      <c r="BK18" s="2181"/>
      <c r="BL18" s="2181"/>
      <c r="BM18" s="2181"/>
      <c r="BN18" s="2182"/>
    </row>
    <row r="19" spans="2:66" ht="20.25" customHeight="1">
      <c r="B19" s="2111">
        <f>B17+1</f>
        <v>2</v>
      </c>
      <c r="C19" s="2113"/>
      <c r="D19" s="2115"/>
      <c r="E19" s="2081"/>
      <c r="F19" s="2116"/>
      <c r="G19" s="2118"/>
      <c r="H19" s="2119"/>
      <c r="I19" s="917"/>
      <c r="J19" s="918"/>
      <c r="K19" s="917"/>
      <c r="L19" s="918"/>
      <c r="M19" s="2122"/>
      <c r="N19" s="2123"/>
      <c r="O19" s="2171"/>
      <c r="P19" s="2172"/>
      <c r="Q19" s="2172"/>
      <c r="R19" s="2119"/>
      <c r="S19" s="2141"/>
      <c r="T19" s="2142"/>
      <c r="U19" s="2142"/>
      <c r="V19" s="2142"/>
      <c r="W19" s="2143"/>
      <c r="X19" s="919" t="s">
        <v>1540</v>
      </c>
      <c r="Y19" s="920"/>
      <c r="Z19" s="921"/>
      <c r="AA19" s="922"/>
      <c r="AB19" s="923"/>
      <c r="AC19" s="923"/>
      <c r="AD19" s="923"/>
      <c r="AE19" s="923"/>
      <c r="AF19" s="923"/>
      <c r="AG19" s="924"/>
      <c r="AH19" s="922"/>
      <c r="AI19" s="923"/>
      <c r="AJ19" s="923"/>
      <c r="AK19" s="923"/>
      <c r="AL19" s="923"/>
      <c r="AM19" s="923"/>
      <c r="AN19" s="924"/>
      <c r="AO19" s="922"/>
      <c r="AP19" s="923"/>
      <c r="AQ19" s="923"/>
      <c r="AR19" s="923"/>
      <c r="AS19" s="923"/>
      <c r="AT19" s="923"/>
      <c r="AU19" s="924"/>
      <c r="AV19" s="922"/>
      <c r="AW19" s="923"/>
      <c r="AX19" s="923"/>
      <c r="AY19" s="923"/>
      <c r="AZ19" s="923"/>
      <c r="BA19" s="923"/>
      <c r="BB19" s="924"/>
      <c r="BC19" s="922"/>
      <c r="BD19" s="923"/>
      <c r="BE19" s="925"/>
      <c r="BF19" s="2173"/>
      <c r="BG19" s="2174"/>
      <c r="BH19" s="2175"/>
      <c r="BI19" s="2176"/>
      <c r="BJ19" s="2177"/>
      <c r="BK19" s="2178"/>
      <c r="BL19" s="2178"/>
      <c r="BM19" s="2178"/>
      <c r="BN19" s="2179"/>
    </row>
    <row r="20" spans="2:66" ht="20.25" customHeight="1">
      <c r="B20" s="2112"/>
      <c r="C20" s="2114"/>
      <c r="D20" s="2117"/>
      <c r="E20" s="2081"/>
      <c r="F20" s="2116"/>
      <c r="G20" s="2120"/>
      <c r="H20" s="2121"/>
      <c r="I20" s="909"/>
      <c r="J20" s="910">
        <f>G19</f>
        <v>0</v>
      </c>
      <c r="K20" s="909"/>
      <c r="L20" s="910">
        <f>M19</f>
        <v>0</v>
      </c>
      <c r="M20" s="2124"/>
      <c r="N20" s="2125"/>
      <c r="O20" s="2136"/>
      <c r="P20" s="2137"/>
      <c r="Q20" s="2137"/>
      <c r="R20" s="2121"/>
      <c r="S20" s="2141"/>
      <c r="T20" s="2142"/>
      <c r="U20" s="2142"/>
      <c r="V20" s="2142"/>
      <c r="W20" s="2143"/>
      <c r="X20" s="911" t="s">
        <v>1543</v>
      </c>
      <c r="Y20" s="912"/>
      <c r="Z20" s="913"/>
      <c r="AA20" s="914" t="str">
        <f>IF(AA19="","",VLOOKUP(AA19,'シフト記号表（従来型・ユニット型共通）'!$C$6:$L$47,10,FALSE))</f>
        <v/>
      </c>
      <c r="AB20" s="915" t="str">
        <f>IF(AB19="","",VLOOKUP(AB19,'シフト記号表（従来型・ユニット型共通）'!$C$6:$L$47,10,FALSE))</f>
        <v/>
      </c>
      <c r="AC20" s="915" t="str">
        <f>IF(AC19="","",VLOOKUP(AC19,'シフト記号表（従来型・ユニット型共通）'!$C$6:$L$47,10,FALSE))</f>
        <v/>
      </c>
      <c r="AD20" s="915" t="str">
        <f>IF(AD19="","",VLOOKUP(AD19,'シフト記号表（従来型・ユニット型共通）'!$C$6:$L$47,10,FALSE))</f>
        <v/>
      </c>
      <c r="AE20" s="915" t="str">
        <f>IF(AE19="","",VLOOKUP(AE19,'シフト記号表（従来型・ユニット型共通）'!$C$6:$L$47,10,FALSE))</f>
        <v/>
      </c>
      <c r="AF20" s="915" t="str">
        <f>IF(AF19="","",VLOOKUP(AF19,'シフト記号表（従来型・ユニット型共通）'!$C$6:$L$47,10,FALSE))</f>
        <v/>
      </c>
      <c r="AG20" s="916" t="str">
        <f>IF(AG19="","",VLOOKUP(AG19,'シフト記号表（従来型・ユニット型共通）'!$C$6:$L$47,10,FALSE))</f>
        <v/>
      </c>
      <c r="AH20" s="914" t="str">
        <f>IF(AH19="","",VLOOKUP(AH19,'シフト記号表（従来型・ユニット型共通）'!$C$6:$L$47,10,FALSE))</f>
        <v/>
      </c>
      <c r="AI20" s="915" t="str">
        <f>IF(AI19="","",VLOOKUP(AI19,'シフト記号表（従来型・ユニット型共通）'!$C$6:$L$47,10,FALSE))</f>
        <v/>
      </c>
      <c r="AJ20" s="915" t="str">
        <f>IF(AJ19="","",VLOOKUP(AJ19,'シフト記号表（従来型・ユニット型共通）'!$C$6:$L$47,10,FALSE))</f>
        <v/>
      </c>
      <c r="AK20" s="915" t="str">
        <f>IF(AK19="","",VLOOKUP(AK19,'シフト記号表（従来型・ユニット型共通）'!$C$6:$L$47,10,FALSE))</f>
        <v/>
      </c>
      <c r="AL20" s="915" t="str">
        <f>IF(AL19="","",VLOOKUP(AL19,'シフト記号表（従来型・ユニット型共通）'!$C$6:$L$47,10,FALSE))</f>
        <v/>
      </c>
      <c r="AM20" s="915" t="str">
        <f>IF(AM19="","",VLOOKUP(AM19,'シフト記号表（従来型・ユニット型共通）'!$C$6:$L$47,10,FALSE))</f>
        <v/>
      </c>
      <c r="AN20" s="916" t="str">
        <f>IF(AN19="","",VLOOKUP(AN19,'シフト記号表（従来型・ユニット型共通）'!$C$6:$L$47,10,FALSE))</f>
        <v/>
      </c>
      <c r="AO20" s="914" t="str">
        <f>IF(AO19="","",VLOOKUP(AO19,'シフト記号表（従来型・ユニット型共通）'!$C$6:$L$47,10,FALSE))</f>
        <v/>
      </c>
      <c r="AP20" s="915" t="str">
        <f>IF(AP19="","",VLOOKUP(AP19,'シフト記号表（従来型・ユニット型共通）'!$C$6:$L$47,10,FALSE))</f>
        <v/>
      </c>
      <c r="AQ20" s="915" t="str">
        <f>IF(AQ19="","",VLOOKUP(AQ19,'シフト記号表（従来型・ユニット型共通）'!$C$6:$L$47,10,FALSE))</f>
        <v/>
      </c>
      <c r="AR20" s="915" t="str">
        <f>IF(AR19="","",VLOOKUP(AR19,'シフト記号表（従来型・ユニット型共通）'!$C$6:$L$47,10,FALSE))</f>
        <v/>
      </c>
      <c r="AS20" s="915" t="str">
        <f>IF(AS19="","",VLOOKUP(AS19,'シフト記号表（従来型・ユニット型共通）'!$C$6:$L$47,10,FALSE))</f>
        <v/>
      </c>
      <c r="AT20" s="915" t="str">
        <f>IF(AT19="","",VLOOKUP(AT19,'シフト記号表（従来型・ユニット型共通）'!$C$6:$L$47,10,FALSE))</f>
        <v/>
      </c>
      <c r="AU20" s="916" t="str">
        <f>IF(AU19="","",VLOOKUP(AU19,'シフト記号表（従来型・ユニット型共通）'!$C$6:$L$47,10,FALSE))</f>
        <v/>
      </c>
      <c r="AV20" s="914" t="str">
        <f>IF(AV19="","",VLOOKUP(AV19,'シフト記号表（従来型・ユニット型共通）'!$C$6:$L$47,10,FALSE))</f>
        <v/>
      </c>
      <c r="AW20" s="915" t="str">
        <f>IF(AW19="","",VLOOKUP(AW19,'シフト記号表（従来型・ユニット型共通）'!$C$6:$L$47,10,FALSE))</f>
        <v/>
      </c>
      <c r="AX20" s="915" t="str">
        <f>IF(AX19="","",VLOOKUP(AX19,'シフト記号表（従来型・ユニット型共通）'!$C$6:$L$47,10,FALSE))</f>
        <v/>
      </c>
      <c r="AY20" s="915" t="str">
        <f>IF(AY19="","",VLOOKUP(AY19,'シフト記号表（従来型・ユニット型共通）'!$C$6:$L$47,10,FALSE))</f>
        <v/>
      </c>
      <c r="AZ20" s="915" t="str">
        <f>IF(AZ19="","",VLOOKUP(AZ19,'シフト記号表（従来型・ユニット型共通）'!$C$6:$L$47,10,FALSE))</f>
        <v/>
      </c>
      <c r="BA20" s="915" t="str">
        <f>IF(BA19="","",VLOOKUP(BA19,'シフト記号表（従来型・ユニット型共通）'!$C$6:$L$47,10,FALSE))</f>
        <v/>
      </c>
      <c r="BB20" s="916" t="str">
        <f>IF(BB19="","",VLOOKUP(BB19,'シフト記号表（従来型・ユニット型共通）'!$C$6:$L$47,10,FALSE))</f>
        <v/>
      </c>
      <c r="BC20" s="914" t="str">
        <f>IF(BC19="","",VLOOKUP(BC19,'シフト記号表（従来型・ユニット型共通）'!$C$6:$L$47,10,FALSE))</f>
        <v/>
      </c>
      <c r="BD20" s="915" t="str">
        <f>IF(BD19="","",VLOOKUP(BD19,'シフト記号表（従来型・ユニット型共通）'!$C$6:$L$47,10,FALSE))</f>
        <v/>
      </c>
      <c r="BE20" s="915" t="str">
        <f>IF(BE19="","",VLOOKUP(BE19,'シフト記号表（従来型・ユニット型共通）'!$C$6:$L$47,10,FALSE))</f>
        <v/>
      </c>
      <c r="BF20" s="2183">
        <f>IF($BI$3="４週",SUM(AA20:BB20),IF($BI$3="暦月",SUM(AA20:BE20),""))</f>
        <v>0</v>
      </c>
      <c r="BG20" s="2184"/>
      <c r="BH20" s="2185">
        <f>IF($BI$3="４週",BF20/4,IF($BI$3="暦月",(BF20/($BI$8/7)),""))</f>
        <v>0</v>
      </c>
      <c r="BI20" s="2184"/>
      <c r="BJ20" s="2180"/>
      <c r="BK20" s="2181"/>
      <c r="BL20" s="2181"/>
      <c r="BM20" s="2181"/>
      <c r="BN20" s="2182"/>
    </row>
    <row r="21" spans="2:66" ht="20.25" customHeight="1">
      <c r="B21" s="2111">
        <f>B19+1</f>
        <v>3</v>
      </c>
      <c r="C21" s="2113"/>
      <c r="D21" s="2115"/>
      <c r="E21" s="2081"/>
      <c r="F21" s="2116"/>
      <c r="G21" s="2118"/>
      <c r="H21" s="2119"/>
      <c r="I21" s="909"/>
      <c r="J21" s="910"/>
      <c r="K21" s="909"/>
      <c r="L21" s="910"/>
      <c r="M21" s="2122"/>
      <c r="N21" s="2123"/>
      <c r="O21" s="2171"/>
      <c r="P21" s="2172"/>
      <c r="Q21" s="2172"/>
      <c r="R21" s="2119"/>
      <c r="S21" s="2141"/>
      <c r="T21" s="2142"/>
      <c r="U21" s="2142"/>
      <c r="V21" s="2142"/>
      <c r="W21" s="2143"/>
      <c r="X21" s="919" t="s">
        <v>1540</v>
      </c>
      <c r="Y21" s="920"/>
      <c r="Z21" s="921"/>
      <c r="AA21" s="922"/>
      <c r="AB21" s="923"/>
      <c r="AC21" s="923"/>
      <c r="AD21" s="923"/>
      <c r="AE21" s="923"/>
      <c r="AF21" s="923"/>
      <c r="AG21" s="924"/>
      <c r="AH21" s="922"/>
      <c r="AI21" s="923"/>
      <c r="AJ21" s="923"/>
      <c r="AK21" s="923"/>
      <c r="AL21" s="923"/>
      <c r="AM21" s="923"/>
      <c r="AN21" s="924"/>
      <c r="AO21" s="922"/>
      <c r="AP21" s="923"/>
      <c r="AQ21" s="923"/>
      <c r="AR21" s="923"/>
      <c r="AS21" s="923"/>
      <c r="AT21" s="923"/>
      <c r="AU21" s="924"/>
      <c r="AV21" s="922"/>
      <c r="AW21" s="923"/>
      <c r="AX21" s="923"/>
      <c r="AY21" s="923"/>
      <c r="AZ21" s="923"/>
      <c r="BA21" s="923"/>
      <c r="BB21" s="924"/>
      <c r="BC21" s="922"/>
      <c r="BD21" s="923"/>
      <c r="BE21" s="925"/>
      <c r="BF21" s="2173"/>
      <c r="BG21" s="2174"/>
      <c r="BH21" s="2175"/>
      <c r="BI21" s="2176"/>
      <c r="BJ21" s="2177"/>
      <c r="BK21" s="2178"/>
      <c r="BL21" s="2178"/>
      <c r="BM21" s="2178"/>
      <c r="BN21" s="2179"/>
    </row>
    <row r="22" spans="2:66" ht="20.25" customHeight="1">
      <c r="B22" s="2112"/>
      <c r="C22" s="2114"/>
      <c r="D22" s="2117"/>
      <c r="E22" s="2081"/>
      <c r="F22" s="2116"/>
      <c r="G22" s="2120"/>
      <c r="H22" s="2121"/>
      <c r="I22" s="909"/>
      <c r="J22" s="910">
        <f>G21</f>
        <v>0</v>
      </c>
      <c r="K22" s="909"/>
      <c r="L22" s="910">
        <f>M21</f>
        <v>0</v>
      </c>
      <c r="M22" s="2124"/>
      <c r="N22" s="2125"/>
      <c r="O22" s="2136"/>
      <c r="P22" s="2137"/>
      <c r="Q22" s="2137"/>
      <c r="R22" s="2121"/>
      <c r="S22" s="2141"/>
      <c r="T22" s="2142"/>
      <c r="U22" s="2142"/>
      <c r="V22" s="2142"/>
      <c r="W22" s="2143"/>
      <c r="X22" s="911" t="s">
        <v>1543</v>
      </c>
      <c r="Y22" s="912"/>
      <c r="Z22" s="913"/>
      <c r="AA22" s="914" t="str">
        <f>IF(AA21="","",VLOOKUP(AA21,'シフト記号表（従来型・ユニット型共通）'!$C$6:$L$47,10,FALSE))</f>
        <v/>
      </c>
      <c r="AB22" s="915" t="str">
        <f>IF(AB21="","",VLOOKUP(AB21,'シフト記号表（従来型・ユニット型共通）'!$C$6:$L$47,10,FALSE))</f>
        <v/>
      </c>
      <c r="AC22" s="915" t="str">
        <f>IF(AC21="","",VLOOKUP(AC21,'シフト記号表（従来型・ユニット型共通）'!$C$6:$L$47,10,FALSE))</f>
        <v/>
      </c>
      <c r="AD22" s="915" t="str">
        <f>IF(AD21="","",VLOOKUP(AD21,'シフト記号表（従来型・ユニット型共通）'!$C$6:$L$47,10,FALSE))</f>
        <v/>
      </c>
      <c r="AE22" s="915" t="str">
        <f>IF(AE21="","",VLOOKUP(AE21,'シフト記号表（従来型・ユニット型共通）'!$C$6:$L$47,10,FALSE))</f>
        <v/>
      </c>
      <c r="AF22" s="915" t="str">
        <f>IF(AF21="","",VLOOKUP(AF21,'シフト記号表（従来型・ユニット型共通）'!$C$6:$L$47,10,FALSE))</f>
        <v/>
      </c>
      <c r="AG22" s="916" t="str">
        <f>IF(AG21="","",VLOOKUP(AG21,'シフト記号表（従来型・ユニット型共通）'!$C$6:$L$47,10,FALSE))</f>
        <v/>
      </c>
      <c r="AH22" s="914" t="str">
        <f>IF(AH21="","",VLOOKUP(AH21,'シフト記号表（従来型・ユニット型共通）'!$C$6:$L$47,10,FALSE))</f>
        <v/>
      </c>
      <c r="AI22" s="915" t="str">
        <f>IF(AI21="","",VLOOKUP(AI21,'シフト記号表（従来型・ユニット型共通）'!$C$6:$L$47,10,FALSE))</f>
        <v/>
      </c>
      <c r="AJ22" s="915" t="str">
        <f>IF(AJ21="","",VLOOKUP(AJ21,'シフト記号表（従来型・ユニット型共通）'!$C$6:$L$47,10,FALSE))</f>
        <v/>
      </c>
      <c r="AK22" s="915" t="str">
        <f>IF(AK21="","",VLOOKUP(AK21,'シフト記号表（従来型・ユニット型共通）'!$C$6:$L$47,10,FALSE))</f>
        <v/>
      </c>
      <c r="AL22" s="915" t="str">
        <f>IF(AL21="","",VLOOKUP(AL21,'シフト記号表（従来型・ユニット型共通）'!$C$6:$L$47,10,FALSE))</f>
        <v/>
      </c>
      <c r="AM22" s="915" t="str">
        <f>IF(AM21="","",VLOOKUP(AM21,'シフト記号表（従来型・ユニット型共通）'!$C$6:$L$47,10,FALSE))</f>
        <v/>
      </c>
      <c r="AN22" s="916" t="str">
        <f>IF(AN21="","",VLOOKUP(AN21,'シフト記号表（従来型・ユニット型共通）'!$C$6:$L$47,10,FALSE))</f>
        <v/>
      </c>
      <c r="AO22" s="914" t="str">
        <f>IF(AO21="","",VLOOKUP(AO21,'シフト記号表（従来型・ユニット型共通）'!$C$6:$L$47,10,FALSE))</f>
        <v/>
      </c>
      <c r="AP22" s="915" t="str">
        <f>IF(AP21="","",VLOOKUP(AP21,'シフト記号表（従来型・ユニット型共通）'!$C$6:$L$47,10,FALSE))</f>
        <v/>
      </c>
      <c r="AQ22" s="915" t="str">
        <f>IF(AQ21="","",VLOOKUP(AQ21,'シフト記号表（従来型・ユニット型共通）'!$C$6:$L$47,10,FALSE))</f>
        <v/>
      </c>
      <c r="AR22" s="915" t="str">
        <f>IF(AR21="","",VLOOKUP(AR21,'シフト記号表（従来型・ユニット型共通）'!$C$6:$L$47,10,FALSE))</f>
        <v/>
      </c>
      <c r="AS22" s="915" t="str">
        <f>IF(AS21="","",VLOOKUP(AS21,'シフト記号表（従来型・ユニット型共通）'!$C$6:$L$47,10,FALSE))</f>
        <v/>
      </c>
      <c r="AT22" s="915" t="str">
        <f>IF(AT21="","",VLOOKUP(AT21,'シフト記号表（従来型・ユニット型共通）'!$C$6:$L$47,10,FALSE))</f>
        <v/>
      </c>
      <c r="AU22" s="916" t="str">
        <f>IF(AU21="","",VLOOKUP(AU21,'シフト記号表（従来型・ユニット型共通）'!$C$6:$L$47,10,FALSE))</f>
        <v/>
      </c>
      <c r="AV22" s="914" t="str">
        <f>IF(AV21="","",VLOOKUP(AV21,'シフト記号表（従来型・ユニット型共通）'!$C$6:$L$47,10,FALSE))</f>
        <v/>
      </c>
      <c r="AW22" s="915" t="str">
        <f>IF(AW21="","",VLOOKUP(AW21,'シフト記号表（従来型・ユニット型共通）'!$C$6:$L$47,10,FALSE))</f>
        <v/>
      </c>
      <c r="AX22" s="915" t="str">
        <f>IF(AX21="","",VLOOKUP(AX21,'シフト記号表（従来型・ユニット型共通）'!$C$6:$L$47,10,FALSE))</f>
        <v/>
      </c>
      <c r="AY22" s="915" t="str">
        <f>IF(AY21="","",VLOOKUP(AY21,'シフト記号表（従来型・ユニット型共通）'!$C$6:$L$47,10,FALSE))</f>
        <v/>
      </c>
      <c r="AZ22" s="915" t="str">
        <f>IF(AZ21="","",VLOOKUP(AZ21,'シフト記号表（従来型・ユニット型共通）'!$C$6:$L$47,10,FALSE))</f>
        <v/>
      </c>
      <c r="BA22" s="915" t="str">
        <f>IF(BA21="","",VLOOKUP(BA21,'シフト記号表（従来型・ユニット型共通）'!$C$6:$L$47,10,FALSE))</f>
        <v/>
      </c>
      <c r="BB22" s="916" t="str">
        <f>IF(BB21="","",VLOOKUP(BB21,'シフト記号表（従来型・ユニット型共通）'!$C$6:$L$47,10,FALSE))</f>
        <v/>
      </c>
      <c r="BC22" s="914" t="str">
        <f>IF(BC21="","",VLOOKUP(BC21,'シフト記号表（従来型・ユニット型共通）'!$C$6:$L$47,10,FALSE))</f>
        <v/>
      </c>
      <c r="BD22" s="915" t="str">
        <f>IF(BD21="","",VLOOKUP(BD21,'シフト記号表（従来型・ユニット型共通）'!$C$6:$L$47,10,FALSE))</f>
        <v/>
      </c>
      <c r="BE22" s="915" t="str">
        <f>IF(BE21="","",VLOOKUP(BE21,'シフト記号表（従来型・ユニット型共通）'!$C$6:$L$47,10,FALSE))</f>
        <v/>
      </c>
      <c r="BF22" s="2183">
        <f>IF($BI$3="４週",SUM(AA22:BB22),IF($BI$3="暦月",SUM(AA22:BE22),""))</f>
        <v>0</v>
      </c>
      <c r="BG22" s="2184"/>
      <c r="BH22" s="2185">
        <f>IF($BI$3="４週",BF22/4,IF($BI$3="暦月",(BF22/($BI$8/7)),""))</f>
        <v>0</v>
      </c>
      <c r="BI22" s="2184"/>
      <c r="BJ22" s="2180"/>
      <c r="BK22" s="2181"/>
      <c r="BL22" s="2181"/>
      <c r="BM22" s="2181"/>
      <c r="BN22" s="2182"/>
    </row>
    <row r="23" spans="2:66" ht="20.25" customHeight="1">
      <c r="B23" s="2111">
        <f>B21+1</f>
        <v>4</v>
      </c>
      <c r="C23" s="2113"/>
      <c r="D23" s="2115"/>
      <c r="E23" s="2081"/>
      <c r="F23" s="2116"/>
      <c r="G23" s="2118"/>
      <c r="H23" s="2119"/>
      <c r="I23" s="909"/>
      <c r="J23" s="910"/>
      <c r="K23" s="909"/>
      <c r="L23" s="910"/>
      <c r="M23" s="2122"/>
      <c r="N23" s="2123"/>
      <c r="O23" s="2171"/>
      <c r="P23" s="2172"/>
      <c r="Q23" s="2172"/>
      <c r="R23" s="2119"/>
      <c r="S23" s="2141"/>
      <c r="T23" s="2142"/>
      <c r="U23" s="2142"/>
      <c r="V23" s="2142"/>
      <c r="W23" s="2143"/>
      <c r="X23" s="919" t="s">
        <v>1540</v>
      </c>
      <c r="Y23" s="920"/>
      <c r="Z23" s="921"/>
      <c r="AA23" s="922"/>
      <c r="AB23" s="923"/>
      <c r="AC23" s="923"/>
      <c r="AD23" s="923"/>
      <c r="AE23" s="923"/>
      <c r="AF23" s="923"/>
      <c r="AG23" s="924"/>
      <c r="AH23" s="922"/>
      <c r="AI23" s="923"/>
      <c r="AJ23" s="923"/>
      <c r="AK23" s="923"/>
      <c r="AL23" s="923"/>
      <c r="AM23" s="923"/>
      <c r="AN23" s="924"/>
      <c r="AO23" s="922"/>
      <c r="AP23" s="923"/>
      <c r="AQ23" s="923"/>
      <c r="AR23" s="923"/>
      <c r="AS23" s="923"/>
      <c r="AT23" s="923"/>
      <c r="AU23" s="924"/>
      <c r="AV23" s="922"/>
      <c r="AW23" s="923"/>
      <c r="AX23" s="923"/>
      <c r="AY23" s="923"/>
      <c r="AZ23" s="923"/>
      <c r="BA23" s="923"/>
      <c r="BB23" s="924"/>
      <c r="BC23" s="922"/>
      <c r="BD23" s="923"/>
      <c r="BE23" s="925"/>
      <c r="BF23" s="2173"/>
      <c r="BG23" s="2174"/>
      <c r="BH23" s="2175"/>
      <c r="BI23" s="2176"/>
      <c r="BJ23" s="2177"/>
      <c r="BK23" s="2178"/>
      <c r="BL23" s="2178"/>
      <c r="BM23" s="2178"/>
      <c r="BN23" s="2179"/>
    </row>
    <row r="24" spans="2:66" ht="20.25" customHeight="1">
      <c r="B24" s="2112"/>
      <c r="C24" s="2114"/>
      <c r="D24" s="2117"/>
      <c r="E24" s="2081"/>
      <c r="F24" s="2116"/>
      <c r="G24" s="2120"/>
      <c r="H24" s="2121"/>
      <c r="I24" s="909"/>
      <c r="J24" s="910">
        <f>G23</f>
        <v>0</v>
      </c>
      <c r="K24" s="909"/>
      <c r="L24" s="910">
        <f>M23</f>
        <v>0</v>
      </c>
      <c r="M24" s="2124"/>
      <c r="N24" s="2125"/>
      <c r="O24" s="2136"/>
      <c r="P24" s="2137"/>
      <c r="Q24" s="2137"/>
      <c r="R24" s="2121"/>
      <c r="S24" s="2141"/>
      <c r="T24" s="2142"/>
      <c r="U24" s="2142"/>
      <c r="V24" s="2142"/>
      <c r="W24" s="2143"/>
      <c r="X24" s="911" t="s">
        <v>1543</v>
      </c>
      <c r="Y24" s="912"/>
      <c r="Z24" s="913"/>
      <c r="AA24" s="914" t="str">
        <f>IF(AA23="","",VLOOKUP(AA23,'シフト記号表（従来型・ユニット型共通）'!$C$6:$L$47,10,FALSE))</f>
        <v/>
      </c>
      <c r="AB24" s="915" t="str">
        <f>IF(AB23="","",VLOOKUP(AB23,'シフト記号表（従来型・ユニット型共通）'!$C$6:$L$47,10,FALSE))</f>
        <v/>
      </c>
      <c r="AC24" s="915" t="str">
        <f>IF(AC23="","",VLOOKUP(AC23,'シフト記号表（従来型・ユニット型共通）'!$C$6:$L$47,10,FALSE))</f>
        <v/>
      </c>
      <c r="AD24" s="915" t="str">
        <f>IF(AD23="","",VLOOKUP(AD23,'シフト記号表（従来型・ユニット型共通）'!$C$6:$L$47,10,FALSE))</f>
        <v/>
      </c>
      <c r="AE24" s="915" t="str">
        <f>IF(AE23="","",VLOOKUP(AE23,'シフト記号表（従来型・ユニット型共通）'!$C$6:$L$47,10,FALSE))</f>
        <v/>
      </c>
      <c r="AF24" s="915" t="str">
        <f>IF(AF23="","",VLOOKUP(AF23,'シフト記号表（従来型・ユニット型共通）'!$C$6:$L$47,10,FALSE))</f>
        <v/>
      </c>
      <c r="AG24" s="916" t="str">
        <f>IF(AG23="","",VLOOKUP(AG23,'シフト記号表（従来型・ユニット型共通）'!$C$6:$L$47,10,FALSE))</f>
        <v/>
      </c>
      <c r="AH24" s="914" t="str">
        <f>IF(AH23="","",VLOOKUP(AH23,'シフト記号表（従来型・ユニット型共通）'!$C$6:$L$47,10,FALSE))</f>
        <v/>
      </c>
      <c r="AI24" s="915" t="str">
        <f>IF(AI23="","",VLOOKUP(AI23,'シフト記号表（従来型・ユニット型共通）'!$C$6:$L$47,10,FALSE))</f>
        <v/>
      </c>
      <c r="AJ24" s="915" t="str">
        <f>IF(AJ23="","",VLOOKUP(AJ23,'シフト記号表（従来型・ユニット型共通）'!$C$6:$L$47,10,FALSE))</f>
        <v/>
      </c>
      <c r="AK24" s="915" t="str">
        <f>IF(AK23="","",VLOOKUP(AK23,'シフト記号表（従来型・ユニット型共通）'!$C$6:$L$47,10,FALSE))</f>
        <v/>
      </c>
      <c r="AL24" s="915" t="str">
        <f>IF(AL23="","",VLOOKUP(AL23,'シフト記号表（従来型・ユニット型共通）'!$C$6:$L$47,10,FALSE))</f>
        <v/>
      </c>
      <c r="AM24" s="915" t="str">
        <f>IF(AM23="","",VLOOKUP(AM23,'シフト記号表（従来型・ユニット型共通）'!$C$6:$L$47,10,FALSE))</f>
        <v/>
      </c>
      <c r="AN24" s="916" t="str">
        <f>IF(AN23="","",VLOOKUP(AN23,'シフト記号表（従来型・ユニット型共通）'!$C$6:$L$47,10,FALSE))</f>
        <v/>
      </c>
      <c r="AO24" s="914" t="str">
        <f>IF(AO23="","",VLOOKUP(AO23,'シフト記号表（従来型・ユニット型共通）'!$C$6:$L$47,10,FALSE))</f>
        <v/>
      </c>
      <c r="AP24" s="915" t="str">
        <f>IF(AP23="","",VLOOKUP(AP23,'シフト記号表（従来型・ユニット型共通）'!$C$6:$L$47,10,FALSE))</f>
        <v/>
      </c>
      <c r="AQ24" s="915" t="str">
        <f>IF(AQ23="","",VLOOKUP(AQ23,'シフト記号表（従来型・ユニット型共通）'!$C$6:$L$47,10,FALSE))</f>
        <v/>
      </c>
      <c r="AR24" s="915" t="str">
        <f>IF(AR23="","",VLOOKUP(AR23,'シフト記号表（従来型・ユニット型共通）'!$C$6:$L$47,10,FALSE))</f>
        <v/>
      </c>
      <c r="AS24" s="915" t="str">
        <f>IF(AS23="","",VLOOKUP(AS23,'シフト記号表（従来型・ユニット型共通）'!$C$6:$L$47,10,FALSE))</f>
        <v/>
      </c>
      <c r="AT24" s="915" t="str">
        <f>IF(AT23="","",VLOOKUP(AT23,'シフト記号表（従来型・ユニット型共通）'!$C$6:$L$47,10,FALSE))</f>
        <v/>
      </c>
      <c r="AU24" s="916" t="str">
        <f>IF(AU23="","",VLOOKUP(AU23,'シフト記号表（従来型・ユニット型共通）'!$C$6:$L$47,10,FALSE))</f>
        <v/>
      </c>
      <c r="AV24" s="914" t="str">
        <f>IF(AV23="","",VLOOKUP(AV23,'シフト記号表（従来型・ユニット型共通）'!$C$6:$L$47,10,FALSE))</f>
        <v/>
      </c>
      <c r="AW24" s="915" t="str">
        <f>IF(AW23="","",VLOOKUP(AW23,'シフト記号表（従来型・ユニット型共通）'!$C$6:$L$47,10,FALSE))</f>
        <v/>
      </c>
      <c r="AX24" s="915" t="str">
        <f>IF(AX23="","",VLOOKUP(AX23,'シフト記号表（従来型・ユニット型共通）'!$C$6:$L$47,10,FALSE))</f>
        <v/>
      </c>
      <c r="AY24" s="915" t="str">
        <f>IF(AY23="","",VLOOKUP(AY23,'シフト記号表（従来型・ユニット型共通）'!$C$6:$L$47,10,FALSE))</f>
        <v/>
      </c>
      <c r="AZ24" s="915" t="str">
        <f>IF(AZ23="","",VLOOKUP(AZ23,'シフト記号表（従来型・ユニット型共通）'!$C$6:$L$47,10,FALSE))</f>
        <v/>
      </c>
      <c r="BA24" s="915" t="str">
        <f>IF(BA23="","",VLOOKUP(BA23,'シフト記号表（従来型・ユニット型共通）'!$C$6:$L$47,10,FALSE))</f>
        <v/>
      </c>
      <c r="BB24" s="916" t="str">
        <f>IF(BB23="","",VLOOKUP(BB23,'シフト記号表（従来型・ユニット型共通）'!$C$6:$L$47,10,FALSE))</f>
        <v/>
      </c>
      <c r="BC24" s="914" t="str">
        <f>IF(BC23="","",VLOOKUP(BC23,'シフト記号表（従来型・ユニット型共通）'!$C$6:$L$47,10,FALSE))</f>
        <v/>
      </c>
      <c r="BD24" s="915" t="str">
        <f>IF(BD23="","",VLOOKUP(BD23,'シフト記号表（従来型・ユニット型共通）'!$C$6:$L$47,10,FALSE))</f>
        <v/>
      </c>
      <c r="BE24" s="915" t="str">
        <f>IF(BE23="","",VLOOKUP(BE23,'シフト記号表（従来型・ユニット型共通）'!$C$6:$L$47,10,FALSE))</f>
        <v/>
      </c>
      <c r="BF24" s="2183">
        <f>IF($BI$3="４週",SUM(AA24:BB24),IF($BI$3="暦月",SUM(AA24:BE24),""))</f>
        <v>0</v>
      </c>
      <c r="BG24" s="2184"/>
      <c r="BH24" s="2185">
        <f>IF($BI$3="４週",BF24/4,IF($BI$3="暦月",(BF24/($BI$8/7)),""))</f>
        <v>0</v>
      </c>
      <c r="BI24" s="2184"/>
      <c r="BJ24" s="2180"/>
      <c r="BK24" s="2181"/>
      <c r="BL24" s="2181"/>
      <c r="BM24" s="2181"/>
      <c r="BN24" s="2182"/>
    </row>
    <row r="25" spans="2:66" ht="20.25" customHeight="1">
      <c r="B25" s="2111">
        <f>B23+1</f>
        <v>5</v>
      </c>
      <c r="C25" s="2113"/>
      <c r="D25" s="2115"/>
      <c r="E25" s="2081"/>
      <c r="F25" s="2116"/>
      <c r="G25" s="2118"/>
      <c r="H25" s="2119"/>
      <c r="I25" s="909"/>
      <c r="J25" s="910"/>
      <c r="K25" s="909"/>
      <c r="L25" s="910"/>
      <c r="M25" s="2122"/>
      <c r="N25" s="2123"/>
      <c r="O25" s="2171"/>
      <c r="P25" s="2172"/>
      <c r="Q25" s="2172"/>
      <c r="R25" s="2119"/>
      <c r="S25" s="2141"/>
      <c r="T25" s="2142"/>
      <c r="U25" s="2142"/>
      <c r="V25" s="2142"/>
      <c r="W25" s="2143"/>
      <c r="X25" s="919" t="s">
        <v>1540</v>
      </c>
      <c r="Y25" s="920"/>
      <c r="Z25" s="921"/>
      <c r="AA25" s="922"/>
      <c r="AB25" s="923"/>
      <c r="AC25" s="923"/>
      <c r="AD25" s="923"/>
      <c r="AE25" s="923"/>
      <c r="AF25" s="923"/>
      <c r="AG25" s="924"/>
      <c r="AH25" s="922"/>
      <c r="AI25" s="923"/>
      <c r="AJ25" s="923"/>
      <c r="AK25" s="923"/>
      <c r="AL25" s="923"/>
      <c r="AM25" s="923"/>
      <c r="AN25" s="924"/>
      <c r="AO25" s="922"/>
      <c r="AP25" s="923"/>
      <c r="AQ25" s="923"/>
      <c r="AR25" s="923"/>
      <c r="AS25" s="923"/>
      <c r="AT25" s="923"/>
      <c r="AU25" s="924"/>
      <c r="AV25" s="922"/>
      <c r="AW25" s="923"/>
      <c r="AX25" s="923"/>
      <c r="AY25" s="923"/>
      <c r="AZ25" s="923"/>
      <c r="BA25" s="923"/>
      <c r="BB25" s="924"/>
      <c r="BC25" s="922"/>
      <c r="BD25" s="923"/>
      <c r="BE25" s="925"/>
      <c r="BF25" s="2173"/>
      <c r="BG25" s="2174"/>
      <c r="BH25" s="2175"/>
      <c r="BI25" s="2176"/>
      <c r="BJ25" s="2177"/>
      <c r="BK25" s="2178"/>
      <c r="BL25" s="2178"/>
      <c r="BM25" s="2178"/>
      <c r="BN25" s="2179"/>
    </row>
    <row r="26" spans="2:66" ht="20.25" customHeight="1">
      <c r="B26" s="2112"/>
      <c r="C26" s="2114"/>
      <c r="D26" s="2117"/>
      <c r="E26" s="2081"/>
      <c r="F26" s="2116"/>
      <c r="G26" s="2120"/>
      <c r="H26" s="2121"/>
      <c r="I26" s="909"/>
      <c r="J26" s="910">
        <f>G25</f>
        <v>0</v>
      </c>
      <c r="K26" s="909"/>
      <c r="L26" s="910">
        <f>M25</f>
        <v>0</v>
      </c>
      <c r="M26" s="2124"/>
      <c r="N26" s="2125"/>
      <c r="O26" s="2136"/>
      <c r="P26" s="2137"/>
      <c r="Q26" s="2137"/>
      <c r="R26" s="2121"/>
      <c r="S26" s="2141"/>
      <c r="T26" s="2142"/>
      <c r="U26" s="2142"/>
      <c r="V26" s="2142"/>
      <c r="W26" s="2143"/>
      <c r="X26" s="926" t="s">
        <v>1543</v>
      </c>
      <c r="Y26" s="927"/>
      <c r="Z26" s="928"/>
      <c r="AA26" s="914" t="str">
        <f>IF(AA25="","",VLOOKUP(AA25,'シフト記号表（従来型・ユニット型共通）'!$C$6:$L$47,10,FALSE))</f>
        <v/>
      </c>
      <c r="AB26" s="915" t="str">
        <f>IF(AB25="","",VLOOKUP(AB25,'シフト記号表（従来型・ユニット型共通）'!$C$6:$L$47,10,FALSE))</f>
        <v/>
      </c>
      <c r="AC26" s="915" t="str">
        <f>IF(AC25="","",VLOOKUP(AC25,'シフト記号表（従来型・ユニット型共通）'!$C$6:$L$47,10,FALSE))</f>
        <v/>
      </c>
      <c r="AD26" s="915" t="str">
        <f>IF(AD25="","",VLOOKUP(AD25,'シフト記号表（従来型・ユニット型共通）'!$C$6:$L$47,10,FALSE))</f>
        <v/>
      </c>
      <c r="AE26" s="915" t="str">
        <f>IF(AE25="","",VLOOKUP(AE25,'シフト記号表（従来型・ユニット型共通）'!$C$6:$L$47,10,FALSE))</f>
        <v/>
      </c>
      <c r="AF26" s="915" t="str">
        <f>IF(AF25="","",VLOOKUP(AF25,'シフト記号表（従来型・ユニット型共通）'!$C$6:$L$47,10,FALSE))</f>
        <v/>
      </c>
      <c r="AG26" s="916" t="str">
        <f>IF(AG25="","",VLOOKUP(AG25,'シフト記号表（従来型・ユニット型共通）'!$C$6:$L$47,10,FALSE))</f>
        <v/>
      </c>
      <c r="AH26" s="914" t="str">
        <f>IF(AH25="","",VLOOKUP(AH25,'シフト記号表（従来型・ユニット型共通）'!$C$6:$L$47,10,FALSE))</f>
        <v/>
      </c>
      <c r="AI26" s="915" t="str">
        <f>IF(AI25="","",VLOOKUP(AI25,'シフト記号表（従来型・ユニット型共通）'!$C$6:$L$47,10,FALSE))</f>
        <v/>
      </c>
      <c r="AJ26" s="915" t="str">
        <f>IF(AJ25="","",VLOOKUP(AJ25,'シフト記号表（従来型・ユニット型共通）'!$C$6:$L$47,10,FALSE))</f>
        <v/>
      </c>
      <c r="AK26" s="915" t="str">
        <f>IF(AK25="","",VLOOKUP(AK25,'シフト記号表（従来型・ユニット型共通）'!$C$6:$L$47,10,FALSE))</f>
        <v/>
      </c>
      <c r="AL26" s="915" t="str">
        <f>IF(AL25="","",VLOOKUP(AL25,'シフト記号表（従来型・ユニット型共通）'!$C$6:$L$47,10,FALSE))</f>
        <v/>
      </c>
      <c r="AM26" s="915" t="str">
        <f>IF(AM25="","",VLOOKUP(AM25,'シフト記号表（従来型・ユニット型共通）'!$C$6:$L$47,10,FALSE))</f>
        <v/>
      </c>
      <c r="AN26" s="916" t="str">
        <f>IF(AN25="","",VLOOKUP(AN25,'シフト記号表（従来型・ユニット型共通）'!$C$6:$L$47,10,FALSE))</f>
        <v/>
      </c>
      <c r="AO26" s="914" t="str">
        <f>IF(AO25="","",VLOOKUP(AO25,'シフト記号表（従来型・ユニット型共通）'!$C$6:$L$47,10,FALSE))</f>
        <v/>
      </c>
      <c r="AP26" s="915" t="str">
        <f>IF(AP25="","",VLOOKUP(AP25,'シフト記号表（従来型・ユニット型共通）'!$C$6:$L$47,10,FALSE))</f>
        <v/>
      </c>
      <c r="AQ26" s="915" t="str">
        <f>IF(AQ25="","",VLOOKUP(AQ25,'シフト記号表（従来型・ユニット型共通）'!$C$6:$L$47,10,FALSE))</f>
        <v/>
      </c>
      <c r="AR26" s="915" t="str">
        <f>IF(AR25="","",VLOOKUP(AR25,'シフト記号表（従来型・ユニット型共通）'!$C$6:$L$47,10,FALSE))</f>
        <v/>
      </c>
      <c r="AS26" s="915" t="str">
        <f>IF(AS25="","",VLOOKUP(AS25,'シフト記号表（従来型・ユニット型共通）'!$C$6:$L$47,10,FALSE))</f>
        <v/>
      </c>
      <c r="AT26" s="915" t="str">
        <f>IF(AT25="","",VLOOKUP(AT25,'シフト記号表（従来型・ユニット型共通）'!$C$6:$L$47,10,FALSE))</f>
        <v/>
      </c>
      <c r="AU26" s="916" t="str">
        <f>IF(AU25="","",VLOOKUP(AU25,'シフト記号表（従来型・ユニット型共通）'!$C$6:$L$47,10,FALSE))</f>
        <v/>
      </c>
      <c r="AV26" s="914" t="str">
        <f>IF(AV25="","",VLOOKUP(AV25,'シフト記号表（従来型・ユニット型共通）'!$C$6:$L$47,10,FALSE))</f>
        <v/>
      </c>
      <c r="AW26" s="915" t="str">
        <f>IF(AW25="","",VLOOKUP(AW25,'シフト記号表（従来型・ユニット型共通）'!$C$6:$L$47,10,FALSE))</f>
        <v/>
      </c>
      <c r="AX26" s="915" t="str">
        <f>IF(AX25="","",VLOOKUP(AX25,'シフト記号表（従来型・ユニット型共通）'!$C$6:$L$47,10,FALSE))</f>
        <v/>
      </c>
      <c r="AY26" s="915" t="str">
        <f>IF(AY25="","",VLOOKUP(AY25,'シフト記号表（従来型・ユニット型共通）'!$C$6:$L$47,10,FALSE))</f>
        <v/>
      </c>
      <c r="AZ26" s="915" t="str">
        <f>IF(AZ25="","",VLOOKUP(AZ25,'シフト記号表（従来型・ユニット型共通）'!$C$6:$L$47,10,FALSE))</f>
        <v/>
      </c>
      <c r="BA26" s="915" t="str">
        <f>IF(BA25="","",VLOOKUP(BA25,'シフト記号表（従来型・ユニット型共通）'!$C$6:$L$47,10,FALSE))</f>
        <v/>
      </c>
      <c r="BB26" s="916" t="str">
        <f>IF(BB25="","",VLOOKUP(BB25,'シフト記号表（従来型・ユニット型共通）'!$C$6:$L$47,10,FALSE))</f>
        <v/>
      </c>
      <c r="BC26" s="914" t="str">
        <f>IF(BC25="","",VLOOKUP(BC25,'シフト記号表（従来型・ユニット型共通）'!$C$6:$L$47,10,FALSE))</f>
        <v/>
      </c>
      <c r="BD26" s="915" t="str">
        <f>IF(BD25="","",VLOOKUP(BD25,'シフト記号表（従来型・ユニット型共通）'!$C$6:$L$47,10,FALSE))</f>
        <v/>
      </c>
      <c r="BE26" s="915" t="str">
        <f>IF(BE25="","",VLOOKUP(BE25,'シフト記号表（従来型・ユニット型共通）'!$C$6:$L$47,10,FALSE))</f>
        <v/>
      </c>
      <c r="BF26" s="2183">
        <f>IF($BI$3="４週",SUM(AA26:BB26),IF($BI$3="暦月",SUM(AA26:BE26),""))</f>
        <v>0</v>
      </c>
      <c r="BG26" s="2184"/>
      <c r="BH26" s="2185">
        <f>IF($BI$3="４週",BF26/4,IF($BI$3="暦月",(BF26/($BI$8/7)),""))</f>
        <v>0</v>
      </c>
      <c r="BI26" s="2184"/>
      <c r="BJ26" s="2180"/>
      <c r="BK26" s="2181"/>
      <c r="BL26" s="2181"/>
      <c r="BM26" s="2181"/>
      <c r="BN26" s="2182"/>
    </row>
    <row r="27" spans="2:66" ht="20.25" customHeight="1">
      <c r="B27" s="2111">
        <f>B25+1</f>
        <v>6</v>
      </c>
      <c r="C27" s="2113"/>
      <c r="D27" s="2115"/>
      <c r="E27" s="2081"/>
      <c r="F27" s="2116"/>
      <c r="G27" s="2118"/>
      <c r="H27" s="2119"/>
      <c r="I27" s="909"/>
      <c r="J27" s="910"/>
      <c r="K27" s="909"/>
      <c r="L27" s="910"/>
      <c r="M27" s="2122"/>
      <c r="N27" s="2123"/>
      <c r="O27" s="2171"/>
      <c r="P27" s="2172"/>
      <c r="Q27" s="2172"/>
      <c r="R27" s="2119"/>
      <c r="S27" s="2141"/>
      <c r="T27" s="2142"/>
      <c r="U27" s="2142"/>
      <c r="V27" s="2142"/>
      <c r="W27" s="2143"/>
      <c r="X27" s="929" t="s">
        <v>1540</v>
      </c>
      <c r="Y27" s="930"/>
      <c r="Z27" s="931"/>
      <c r="AA27" s="922"/>
      <c r="AB27" s="923"/>
      <c r="AC27" s="923"/>
      <c r="AD27" s="923"/>
      <c r="AE27" s="923"/>
      <c r="AF27" s="923"/>
      <c r="AG27" s="924"/>
      <c r="AH27" s="922"/>
      <c r="AI27" s="923"/>
      <c r="AJ27" s="923"/>
      <c r="AK27" s="923"/>
      <c r="AL27" s="923"/>
      <c r="AM27" s="923"/>
      <c r="AN27" s="924"/>
      <c r="AO27" s="922"/>
      <c r="AP27" s="923"/>
      <c r="AQ27" s="923"/>
      <c r="AR27" s="923"/>
      <c r="AS27" s="923"/>
      <c r="AT27" s="923"/>
      <c r="AU27" s="924"/>
      <c r="AV27" s="922"/>
      <c r="AW27" s="923"/>
      <c r="AX27" s="923"/>
      <c r="AY27" s="923"/>
      <c r="AZ27" s="923"/>
      <c r="BA27" s="923"/>
      <c r="BB27" s="924"/>
      <c r="BC27" s="922"/>
      <c r="BD27" s="923"/>
      <c r="BE27" s="925"/>
      <c r="BF27" s="2173"/>
      <c r="BG27" s="2174"/>
      <c r="BH27" s="2175"/>
      <c r="BI27" s="2176"/>
      <c r="BJ27" s="2177"/>
      <c r="BK27" s="2178"/>
      <c r="BL27" s="2178"/>
      <c r="BM27" s="2178"/>
      <c r="BN27" s="2179"/>
    </row>
    <row r="28" spans="2:66" ht="20.25" customHeight="1">
      <c r="B28" s="2112"/>
      <c r="C28" s="2114"/>
      <c r="D28" s="2117"/>
      <c r="E28" s="2081"/>
      <c r="F28" s="2116"/>
      <c r="G28" s="2120"/>
      <c r="H28" s="2121"/>
      <c r="I28" s="909"/>
      <c r="J28" s="910">
        <f>G27</f>
        <v>0</v>
      </c>
      <c r="K28" s="909"/>
      <c r="L28" s="910">
        <f>M27</f>
        <v>0</v>
      </c>
      <c r="M28" s="2124"/>
      <c r="N28" s="2125"/>
      <c r="O28" s="2136"/>
      <c r="P28" s="2137"/>
      <c r="Q28" s="2137"/>
      <c r="R28" s="2121"/>
      <c r="S28" s="2141"/>
      <c r="T28" s="2142"/>
      <c r="U28" s="2142"/>
      <c r="V28" s="2142"/>
      <c r="W28" s="2143"/>
      <c r="X28" s="911" t="s">
        <v>1543</v>
      </c>
      <c r="Y28" s="912"/>
      <c r="Z28" s="913"/>
      <c r="AA28" s="914" t="str">
        <f>IF(AA27="","",VLOOKUP(AA27,'シフト記号表（従来型・ユニット型共通）'!$C$6:$L$47,10,FALSE))</f>
        <v/>
      </c>
      <c r="AB28" s="915" t="str">
        <f>IF(AB27="","",VLOOKUP(AB27,'シフト記号表（従来型・ユニット型共通）'!$C$6:$L$47,10,FALSE))</f>
        <v/>
      </c>
      <c r="AC28" s="915" t="str">
        <f>IF(AC27="","",VLOOKUP(AC27,'シフト記号表（従来型・ユニット型共通）'!$C$6:$L$47,10,FALSE))</f>
        <v/>
      </c>
      <c r="AD28" s="915" t="str">
        <f>IF(AD27="","",VLOOKUP(AD27,'シフト記号表（従来型・ユニット型共通）'!$C$6:$L$47,10,FALSE))</f>
        <v/>
      </c>
      <c r="AE28" s="915" t="str">
        <f>IF(AE27="","",VLOOKUP(AE27,'シフト記号表（従来型・ユニット型共通）'!$C$6:$L$47,10,FALSE))</f>
        <v/>
      </c>
      <c r="AF28" s="915" t="str">
        <f>IF(AF27="","",VLOOKUP(AF27,'シフト記号表（従来型・ユニット型共通）'!$C$6:$L$47,10,FALSE))</f>
        <v/>
      </c>
      <c r="AG28" s="916" t="str">
        <f>IF(AG27="","",VLOOKUP(AG27,'シフト記号表（従来型・ユニット型共通）'!$C$6:$L$47,10,FALSE))</f>
        <v/>
      </c>
      <c r="AH28" s="914" t="str">
        <f>IF(AH27="","",VLOOKUP(AH27,'シフト記号表（従来型・ユニット型共通）'!$C$6:$L$47,10,FALSE))</f>
        <v/>
      </c>
      <c r="AI28" s="915" t="str">
        <f>IF(AI27="","",VLOOKUP(AI27,'シフト記号表（従来型・ユニット型共通）'!$C$6:$L$47,10,FALSE))</f>
        <v/>
      </c>
      <c r="AJ28" s="915" t="str">
        <f>IF(AJ27="","",VLOOKUP(AJ27,'シフト記号表（従来型・ユニット型共通）'!$C$6:$L$47,10,FALSE))</f>
        <v/>
      </c>
      <c r="AK28" s="915" t="str">
        <f>IF(AK27="","",VLOOKUP(AK27,'シフト記号表（従来型・ユニット型共通）'!$C$6:$L$47,10,FALSE))</f>
        <v/>
      </c>
      <c r="AL28" s="915" t="str">
        <f>IF(AL27="","",VLOOKUP(AL27,'シフト記号表（従来型・ユニット型共通）'!$C$6:$L$47,10,FALSE))</f>
        <v/>
      </c>
      <c r="AM28" s="915" t="str">
        <f>IF(AM27="","",VLOOKUP(AM27,'シフト記号表（従来型・ユニット型共通）'!$C$6:$L$47,10,FALSE))</f>
        <v/>
      </c>
      <c r="AN28" s="916" t="str">
        <f>IF(AN27="","",VLOOKUP(AN27,'シフト記号表（従来型・ユニット型共通）'!$C$6:$L$47,10,FALSE))</f>
        <v/>
      </c>
      <c r="AO28" s="914" t="str">
        <f>IF(AO27="","",VLOOKUP(AO27,'シフト記号表（従来型・ユニット型共通）'!$C$6:$L$47,10,FALSE))</f>
        <v/>
      </c>
      <c r="AP28" s="915" t="str">
        <f>IF(AP27="","",VLOOKUP(AP27,'シフト記号表（従来型・ユニット型共通）'!$C$6:$L$47,10,FALSE))</f>
        <v/>
      </c>
      <c r="AQ28" s="915" t="str">
        <f>IF(AQ27="","",VLOOKUP(AQ27,'シフト記号表（従来型・ユニット型共通）'!$C$6:$L$47,10,FALSE))</f>
        <v/>
      </c>
      <c r="AR28" s="915" t="str">
        <f>IF(AR27="","",VLOOKUP(AR27,'シフト記号表（従来型・ユニット型共通）'!$C$6:$L$47,10,FALSE))</f>
        <v/>
      </c>
      <c r="AS28" s="915" t="str">
        <f>IF(AS27="","",VLOOKUP(AS27,'シフト記号表（従来型・ユニット型共通）'!$C$6:$L$47,10,FALSE))</f>
        <v/>
      </c>
      <c r="AT28" s="915" t="str">
        <f>IF(AT27="","",VLOOKUP(AT27,'シフト記号表（従来型・ユニット型共通）'!$C$6:$L$47,10,FALSE))</f>
        <v/>
      </c>
      <c r="AU28" s="916" t="str">
        <f>IF(AU27="","",VLOOKUP(AU27,'シフト記号表（従来型・ユニット型共通）'!$C$6:$L$47,10,FALSE))</f>
        <v/>
      </c>
      <c r="AV28" s="914" t="str">
        <f>IF(AV27="","",VLOOKUP(AV27,'シフト記号表（従来型・ユニット型共通）'!$C$6:$L$47,10,FALSE))</f>
        <v/>
      </c>
      <c r="AW28" s="915" t="str">
        <f>IF(AW27="","",VLOOKUP(AW27,'シフト記号表（従来型・ユニット型共通）'!$C$6:$L$47,10,FALSE))</f>
        <v/>
      </c>
      <c r="AX28" s="915" t="str">
        <f>IF(AX27="","",VLOOKUP(AX27,'シフト記号表（従来型・ユニット型共通）'!$C$6:$L$47,10,FALSE))</f>
        <v/>
      </c>
      <c r="AY28" s="915" t="str">
        <f>IF(AY27="","",VLOOKUP(AY27,'シフト記号表（従来型・ユニット型共通）'!$C$6:$L$47,10,FALSE))</f>
        <v/>
      </c>
      <c r="AZ28" s="915" t="str">
        <f>IF(AZ27="","",VLOOKUP(AZ27,'シフト記号表（従来型・ユニット型共通）'!$C$6:$L$47,10,FALSE))</f>
        <v/>
      </c>
      <c r="BA28" s="915" t="str">
        <f>IF(BA27="","",VLOOKUP(BA27,'シフト記号表（従来型・ユニット型共通）'!$C$6:$L$47,10,FALSE))</f>
        <v/>
      </c>
      <c r="BB28" s="916" t="str">
        <f>IF(BB27="","",VLOOKUP(BB27,'シフト記号表（従来型・ユニット型共通）'!$C$6:$L$47,10,FALSE))</f>
        <v/>
      </c>
      <c r="BC28" s="914" t="str">
        <f>IF(BC27="","",VLOOKUP(BC27,'シフト記号表（従来型・ユニット型共通）'!$C$6:$L$47,10,FALSE))</f>
        <v/>
      </c>
      <c r="BD28" s="915" t="str">
        <f>IF(BD27="","",VLOOKUP(BD27,'シフト記号表（従来型・ユニット型共通）'!$C$6:$L$47,10,FALSE))</f>
        <v/>
      </c>
      <c r="BE28" s="915" t="str">
        <f>IF(BE27="","",VLOOKUP(BE27,'シフト記号表（従来型・ユニット型共通）'!$C$6:$L$47,10,FALSE))</f>
        <v/>
      </c>
      <c r="BF28" s="2183">
        <f>IF($BI$3="４週",SUM(AA28:BB28),IF($BI$3="暦月",SUM(AA28:BE28),""))</f>
        <v>0</v>
      </c>
      <c r="BG28" s="2184"/>
      <c r="BH28" s="2185">
        <f>IF($BI$3="４週",BF28/4,IF($BI$3="暦月",(BF28/($BI$8/7)),""))</f>
        <v>0</v>
      </c>
      <c r="BI28" s="2184"/>
      <c r="BJ28" s="2180"/>
      <c r="BK28" s="2181"/>
      <c r="BL28" s="2181"/>
      <c r="BM28" s="2181"/>
      <c r="BN28" s="2182"/>
    </row>
    <row r="29" spans="2:66" ht="20.25" customHeight="1">
      <c r="B29" s="2111">
        <f>B27+1</f>
        <v>7</v>
      </c>
      <c r="C29" s="2113"/>
      <c r="D29" s="2115"/>
      <c r="E29" s="2081"/>
      <c r="F29" s="2116"/>
      <c r="G29" s="2118"/>
      <c r="H29" s="2119"/>
      <c r="I29" s="909"/>
      <c r="J29" s="910"/>
      <c r="K29" s="909"/>
      <c r="L29" s="910"/>
      <c r="M29" s="2122"/>
      <c r="N29" s="2123"/>
      <c r="O29" s="2171"/>
      <c r="P29" s="2172"/>
      <c r="Q29" s="2172"/>
      <c r="R29" s="2119"/>
      <c r="S29" s="2141"/>
      <c r="T29" s="2142"/>
      <c r="U29" s="2142"/>
      <c r="V29" s="2142"/>
      <c r="W29" s="2143"/>
      <c r="X29" s="919" t="s">
        <v>1540</v>
      </c>
      <c r="Y29" s="920"/>
      <c r="Z29" s="921"/>
      <c r="AA29" s="922"/>
      <c r="AB29" s="923"/>
      <c r="AC29" s="923"/>
      <c r="AD29" s="923"/>
      <c r="AE29" s="923"/>
      <c r="AF29" s="923"/>
      <c r="AG29" s="924"/>
      <c r="AH29" s="922"/>
      <c r="AI29" s="923"/>
      <c r="AJ29" s="923"/>
      <c r="AK29" s="923"/>
      <c r="AL29" s="923"/>
      <c r="AM29" s="923"/>
      <c r="AN29" s="924"/>
      <c r="AO29" s="922"/>
      <c r="AP29" s="923"/>
      <c r="AQ29" s="923"/>
      <c r="AR29" s="923"/>
      <c r="AS29" s="923"/>
      <c r="AT29" s="923"/>
      <c r="AU29" s="924"/>
      <c r="AV29" s="922"/>
      <c r="AW29" s="923"/>
      <c r="AX29" s="923"/>
      <c r="AY29" s="923"/>
      <c r="AZ29" s="923"/>
      <c r="BA29" s="923"/>
      <c r="BB29" s="924"/>
      <c r="BC29" s="922"/>
      <c r="BD29" s="923"/>
      <c r="BE29" s="925"/>
      <c r="BF29" s="2173"/>
      <c r="BG29" s="2174"/>
      <c r="BH29" s="2175"/>
      <c r="BI29" s="2176"/>
      <c r="BJ29" s="2177"/>
      <c r="BK29" s="2178"/>
      <c r="BL29" s="2178"/>
      <c r="BM29" s="2178"/>
      <c r="BN29" s="2179"/>
    </row>
    <row r="30" spans="2:66" ht="20.25" customHeight="1">
      <c r="B30" s="2112"/>
      <c r="C30" s="2114"/>
      <c r="D30" s="2117"/>
      <c r="E30" s="2081"/>
      <c r="F30" s="2116"/>
      <c r="G30" s="2120"/>
      <c r="H30" s="2121"/>
      <c r="I30" s="909"/>
      <c r="J30" s="910">
        <f>G29</f>
        <v>0</v>
      </c>
      <c r="K30" s="909"/>
      <c r="L30" s="910">
        <f>M29</f>
        <v>0</v>
      </c>
      <c r="M30" s="2124"/>
      <c r="N30" s="2125"/>
      <c r="O30" s="2136"/>
      <c r="P30" s="2137"/>
      <c r="Q30" s="2137"/>
      <c r="R30" s="2121"/>
      <c r="S30" s="2141"/>
      <c r="T30" s="2142"/>
      <c r="U30" s="2142"/>
      <c r="V30" s="2142"/>
      <c r="W30" s="2143"/>
      <c r="X30" s="911" t="s">
        <v>1543</v>
      </c>
      <c r="Y30" s="912"/>
      <c r="Z30" s="913"/>
      <c r="AA30" s="914" t="str">
        <f>IF(AA29="","",VLOOKUP(AA29,'シフト記号表（従来型・ユニット型共通）'!$C$6:$L$47,10,FALSE))</f>
        <v/>
      </c>
      <c r="AB30" s="915" t="str">
        <f>IF(AB29="","",VLOOKUP(AB29,'シフト記号表（従来型・ユニット型共通）'!$C$6:$L$47,10,FALSE))</f>
        <v/>
      </c>
      <c r="AC30" s="915" t="str">
        <f>IF(AC29="","",VLOOKUP(AC29,'シフト記号表（従来型・ユニット型共通）'!$C$6:$L$47,10,FALSE))</f>
        <v/>
      </c>
      <c r="AD30" s="915" t="str">
        <f>IF(AD29="","",VLOOKUP(AD29,'シフト記号表（従来型・ユニット型共通）'!$C$6:$L$47,10,FALSE))</f>
        <v/>
      </c>
      <c r="AE30" s="915" t="str">
        <f>IF(AE29="","",VLOOKUP(AE29,'シフト記号表（従来型・ユニット型共通）'!$C$6:$L$47,10,FALSE))</f>
        <v/>
      </c>
      <c r="AF30" s="915" t="str">
        <f>IF(AF29="","",VLOOKUP(AF29,'シフト記号表（従来型・ユニット型共通）'!$C$6:$L$47,10,FALSE))</f>
        <v/>
      </c>
      <c r="AG30" s="916" t="str">
        <f>IF(AG29="","",VLOOKUP(AG29,'シフト記号表（従来型・ユニット型共通）'!$C$6:$L$47,10,FALSE))</f>
        <v/>
      </c>
      <c r="AH30" s="914" t="str">
        <f>IF(AH29="","",VLOOKUP(AH29,'シフト記号表（従来型・ユニット型共通）'!$C$6:$L$47,10,FALSE))</f>
        <v/>
      </c>
      <c r="AI30" s="915" t="str">
        <f>IF(AI29="","",VLOOKUP(AI29,'シフト記号表（従来型・ユニット型共通）'!$C$6:$L$47,10,FALSE))</f>
        <v/>
      </c>
      <c r="AJ30" s="915" t="str">
        <f>IF(AJ29="","",VLOOKUP(AJ29,'シフト記号表（従来型・ユニット型共通）'!$C$6:$L$47,10,FALSE))</f>
        <v/>
      </c>
      <c r="AK30" s="915" t="str">
        <f>IF(AK29="","",VLOOKUP(AK29,'シフト記号表（従来型・ユニット型共通）'!$C$6:$L$47,10,FALSE))</f>
        <v/>
      </c>
      <c r="AL30" s="915" t="str">
        <f>IF(AL29="","",VLOOKUP(AL29,'シフト記号表（従来型・ユニット型共通）'!$C$6:$L$47,10,FALSE))</f>
        <v/>
      </c>
      <c r="AM30" s="915" t="str">
        <f>IF(AM29="","",VLOOKUP(AM29,'シフト記号表（従来型・ユニット型共通）'!$C$6:$L$47,10,FALSE))</f>
        <v/>
      </c>
      <c r="AN30" s="916" t="str">
        <f>IF(AN29="","",VLOOKUP(AN29,'シフト記号表（従来型・ユニット型共通）'!$C$6:$L$47,10,FALSE))</f>
        <v/>
      </c>
      <c r="AO30" s="914" t="str">
        <f>IF(AO29="","",VLOOKUP(AO29,'シフト記号表（従来型・ユニット型共通）'!$C$6:$L$47,10,FALSE))</f>
        <v/>
      </c>
      <c r="AP30" s="915" t="str">
        <f>IF(AP29="","",VLOOKUP(AP29,'シフト記号表（従来型・ユニット型共通）'!$C$6:$L$47,10,FALSE))</f>
        <v/>
      </c>
      <c r="AQ30" s="915" t="str">
        <f>IF(AQ29="","",VLOOKUP(AQ29,'シフト記号表（従来型・ユニット型共通）'!$C$6:$L$47,10,FALSE))</f>
        <v/>
      </c>
      <c r="AR30" s="915" t="str">
        <f>IF(AR29="","",VLOOKUP(AR29,'シフト記号表（従来型・ユニット型共通）'!$C$6:$L$47,10,FALSE))</f>
        <v/>
      </c>
      <c r="AS30" s="915" t="str">
        <f>IF(AS29="","",VLOOKUP(AS29,'シフト記号表（従来型・ユニット型共通）'!$C$6:$L$47,10,FALSE))</f>
        <v/>
      </c>
      <c r="AT30" s="915" t="str">
        <f>IF(AT29="","",VLOOKUP(AT29,'シフト記号表（従来型・ユニット型共通）'!$C$6:$L$47,10,FALSE))</f>
        <v/>
      </c>
      <c r="AU30" s="916" t="str">
        <f>IF(AU29="","",VLOOKUP(AU29,'シフト記号表（従来型・ユニット型共通）'!$C$6:$L$47,10,FALSE))</f>
        <v/>
      </c>
      <c r="AV30" s="914" t="str">
        <f>IF(AV29="","",VLOOKUP(AV29,'シフト記号表（従来型・ユニット型共通）'!$C$6:$L$47,10,FALSE))</f>
        <v/>
      </c>
      <c r="AW30" s="915" t="str">
        <f>IF(AW29="","",VLOOKUP(AW29,'シフト記号表（従来型・ユニット型共通）'!$C$6:$L$47,10,FALSE))</f>
        <v/>
      </c>
      <c r="AX30" s="915" t="str">
        <f>IF(AX29="","",VLOOKUP(AX29,'シフト記号表（従来型・ユニット型共通）'!$C$6:$L$47,10,FALSE))</f>
        <v/>
      </c>
      <c r="AY30" s="915" t="str">
        <f>IF(AY29="","",VLOOKUP(AY29,'シフト記号表（従来型・ユニット型共通）'!$C$6:$L$47,10,FALSE))</f>
        <v/>
      </c>
      <c r="AZ30" s="915" t="str">
        <f>IF(AZ29="","",VLOOKUP(AZ29,'シフト記号表（従来型・ユニット型共通）'!$C$6:$L$47,10,FALSE))</f>
        <v/>
      </c>
      <c r="BA30" s="915" t="str">
        <f>IF(BA29="","",VLOOKUP(BA29,'シフト記号表（従来型・ユニット型共通）'!$C$6:$L$47,10,FALSE))</f>
        <v/>
      </c>
      <c r="BB30" s="916" t="str">
        <f>IF(BB29="","",VLOOKUP(BB29,'シフト記号表（従来型・ユニット型共通）'!$C$6:$L$47,10,FALSE))</f>
        <v/>
      </c>
      <c r="BC30" s="914" t="str">
        <f>IF(BC29="","",VLOOKUP(BC29,'シフト記号表（従来型・ユニット型共通）'!$C$6:$L$47,10,FALSE))</f>
        <v/>
      </c>
      <c r="BD30" s="915" t="str">
        <f>IF(BD29="","",VLOOKUP(BD29,'シフト記号表（従来型・ユニット型共通）'!$C$6:$L$47,10,FALSE))</f>
        <v/>
      </c>
      <c r="BE30" s="915" t="str">
        <f>IF(BE29="","",VLOOKUP(BE29,'シフト記号表（従来型・ユニット型共通）'!$C$6:$L$47,10,FALSE))</f>
        <v/>
      </c>
      <c r="BF30" s="2183">
        <f>IF($BI$3="４週",SUM(AA30:BB30),IF($BI$3="暦月",SUM(AA30:BE30),""))</f>
        <v>0</v>
      </c>
      <c r="BG30" s="2184"/>
      <c r="BH30" s="2185">
        <f>IF($BI$3="４週",BF30/4,IF($BI$3="暦月",(BF30/($BI$8/7)),""))</f>
        <v>0</v>
      </c>
      <c r="BI30" s="2184"/>
      <c r="BJ30" s="2180"/>
      <c r="BK30" s="2181"/>
      <c r="BL30" s="2181"/>
      <c r="BM30" s="2181"/>
      <c r="BN30" s="2182"/>
    </row>
    <row r="31" spans="2:66" ht="20.25" customHeight="1">
      <c r="B31" s="2111">
        <f>B29+1</f>
        <v>8</v>
      </c>
      <c r="C31" s="2113"/>
      <c r="D31" s="2115"/>
      <c r="E31" s="2081"/>
      <c r="F31" s="2116"/>
      <c r="G31" s="2118"/>
      <c r="H31" s="2119"/>
      <c r="I31" s="909"/>
      <c r="J31" s="910"/>
      <c r="K31" s="909"/>
      <c r="L31" s="910"/>
      <c r="M31" s="2122"/>
      <c r="N31" s="2123"/>
      <c r="O31" s="2171"/>
      <c r="P31" s="2172"/>
      <c r="Q31" s="2172"/>
      <c r="R31" s="2119"/>
      <c r="S31" s="2141"/>
      <c r="T31" s="2142"/>
      <c r="U31" s="2142"/>
      <c r="V31" s="2142"/>
      <c r="W31" s="2143"/>
      <c r="X31" s="919" t="s">
        <v>1540</v>
      </c>
      <c r="Y31" s="920"/>
      <c r="Z31" s="921"/>
      <c r="AA31" s="922"/>
      <c r="AB31" s="923"/>
      <c r="AC31" s="923"/>
      <c r="AD31" s="923"/>
      <c r="AE31" s="923"/>
      <c r="AF31" s="923"/>
      <c r="AG31" s="924"/>
      <c r="AH31" s="922"/>
      <c r="AI31" s="923"/>
      <c r="AJ31" s="923"/>
      <c r="AK31" s="923"/>
      <c r="AL31" s="923"/>
      <c r="AM31" s="923"/>
      <c r="AN31" s="924"/>
      <c r="AO31" s="922"/>
      <c r="AP31" s="923"/>
      <c r="AQ31" s="923"/>
      <c r="AR31" s="923"/>
      <c r="AS31" s="923"/>
      <c r="AT31" s="923"/>
      <c r="AU31" s="924"/>
      <c r="AV31" s="922"/>
      <c r="AW31" s="923"/>
      <c r="AX31" s="923"/>
      <c r="AY31" s="923"/>
      <c r="AZ31" s="923"/>
      <c r="BA31" s="923"/>
      <c r="BB31" s="924"/>
      <c r="BC31" s="922"/>
      <c r="BD31" s="923"/>
      <c r="BE31" s="925"/>
      <c r="BF31" s="2173"/>
      <c r="BG31" s="2174"/>
      <c r="BH31" s="2175"/>
      <c r="BI31" s="2176"/>
      <c r="BJ31" s="2177"/>
      <c r="BK31" s="2178"/>
      <c r="BL31" s="2178"/>
      <c r="BM31" s="2178"/>
      <c r="BN31" s="2179"/>
    </row>
    <row r="32" spans="2:66" ht="20.25" customHeight="1">
      <c r="B32" s="2112"/>
      <c r="C32" s="2114"/>
      <c r="D32" s="2117"/>
      <c r="E32" s="2081"/>
      <c r="F32" s="2116"/>
      <c r="G32" s="2120"/>
      <c r="H32" s="2121"/>
      <c r="I32" s="909"/>
      <c r="J32" s="910">
        <f>G31</f>
        <v>0</v>
      </c>
      <c r="K32" s="909"/>
      <c r="L32" s="910">
        <f>M31</f>
        <v>0</v>
      </c>
      <c r="M32" s="2124"/>
      <c r="N32" s="2125"/>
      <c r="O32" s="2136"/>
      <c r="P32" s="2137"/>
      <c r="Q32" s="2137"/>
      <c r="R32" s="2121"/>
      <c r="S32" s="2141"/>
      <c r="T32" s="2142"/>
      <c r="U32" s="2142"/>
      <c r="V32" s="2142"/>
      <c r="W32" s="2143"/>
      <c r="X32" s="911" t="s">
        <v>1543</v>
      </c>
      <c r="Y32" s="912"/>
      <c r="Z32" s="913"/>
      <c r="AA32" s="914" t="str">
        <f>IF(AA31="","",VLOOKUP(AA31,'シフト記号表（従来型・ユニット型共通）'!$C$6:$L$47,10,FALSE))</f>
        <v/>
      </c>
      <c r="AB32" s="915" t="str">
        <f>IF(AB31="","",VLOOKUP(AB31,'シフト記号表（従来型・ユニット型共通）'!$C$6:$L$47,10,FALSE))</f>
        <v/>
      </c>
      <c r="AC32" s="915" t="str">
        <f>IF(AC31="","",VLOOKUP(AC31,'シフト記号表（従来型・ユニット型共通）'!$C$6:$L$47,10,FALSE))</f>
        <v/>
      </c>
      <c r="AD32" s="915" t="str">
        <f>IF(AD31="","",VLOOKUP(AD31,'シフト記号表（従来型・ユニット型共通）'!$C$6:$L$47,10,FALSE))</f>
        <v/>
      </c>
      <c r="AE32" s="915" t="str">
        <f>IF(AE31="","",VLOOKUP(AE31,'シフト記号表（従来型・ユニット型共通）'!$C$6:$L$47,10,FALSE))</f>
        <v/>
      </c>
      <c r="AF32" s="915" t="str">
        <f>IF(AF31="","",VLOOKUP(AF31,'シフト記号表（従来型・ユニット型共通）'!$C$6:$L$47,10,FALSE))</f>
        <v/>
      </c>
      <c r="AG32" s="916" t="str">
        <f>IF(AG31="","",VLOOKUP(AG31,'シフト記号表（従来型・ユニット型共通）'!$C$6:$L$47,10,FALSE))</f>
        <v/>
      </c>
      <c r="AH32" s="914" t="str">
        <f>IF(AH31="","",VLOOKUP(AH31,'シフト記号表（従来型・ユニット型共通）'!$C$6:$L$47,10,FALSE))</f>
        <v/>
      </c>
      <c r="AI32" s="915" t="str">
        <f>IF(AI31="","",VLOOKUP(AI31,'シフト記号表（従来型・ユニット型共通）'!$C$6:$L$47,10,FALSE))</f>
        <v/>
      </c>
      <c r="AJ32" s="915" t="str">
        <f>IF(AJ31="","",VLOOKUP(AJ31,'シフト記号表（従来型・ユニット型共通）'!$C$6:$L$47,10,FALSE))</f>
        <v/>
      </c>
      <c r="AK32" s="915" t="str">
        <f>IF(AK31="","",VLOOKUP(AK31,'シフト記号表（従来型・ユニット型共通）'!$C$6:$L$47,10,FALSE))</f>
        <v/>
      </c>
      <c r="AL32" s="915" t="str">
        <f>IF(AL31="","",VLOOKUP(AL31,'シフト記号表（従来型・ユニット型共通）'!$C$6:$L$47,10,FALSE))</f>
        <v/>
      </c>
      <c r="AM32" s="915" t="str">
        <f>IF(AM31="","",VLOOKUP(AM31,'シフト記号表（従来型・ユニット型共通）'!$C$6:$L$47,10,FALSE))</f>
        <v/>
      </c>
      <c r="AN32" s="916" t="str">
        <f>IF(AN31="","",VLOOKUP(AN31,'シフト記号表（従来型・ユニット型共通）'!$C$6:$L$47,10,FALSE))</f>
        <v/>
      </c>
      <c r="AO32" s="914" t="str">
        <f>IF(AO31="","",VLOOKUP(AO31,'シフト記号表（従来型・ユニット型共通）'!$C$6:$L$47,10,FALSE))</f>
        <v/>
      </c>
      <c r="AP32" s="915" t="str">
        <f>IF(AP31="","",VLOOKUP(AP31,'シフト記号表（従来型・ユニット型共通）'!$C$6:$L$47,10,FALSE))</f>
        <v/>
      </c>
      <c r="AQ32" s="915" t="str">
        <f>IF(AQ31="","",VLOOKUP(AQ31,'シフト記号表（従来型・ユニット型共通）'!$C$6:$L$47,10,FALSE))</f>
        <v/>
      </c>
      <c r="AR32" s="915" t="str">
        <f>IF(AR31="","",VLOOKUP(AR31,'シフト記号表（従来型・ユニット型共通）'!$C$6:$L$47,10,FALSE))</f>
        <v/>
      </c>
      <c r="AS32" s="915" t="str">
        <f>IF(AS31="","",VLOOKUP(AS31,'シフト記号表（従来型・ユニット型共通）'!$C$6:$L$47,10,FALSE))</f>
        <v/>
      </c>
      <c r="AT32" s="915" t="str">
        <f>IF(AT31="","",VLOOKUP(AT31,'シフト記号表（従来型・ユニット型共通）'!$C$6:$L$47,10,FALSE))</f>
        <v/>
      </c>
      <c r="AU32" s="916" t="str">
        <f>IF(AU31="","",VLOOKUP(AU31,'シフト記号表（従来型・ユニット型共通）'!$C$6:$L$47,10,FALSE))</f>
        <v/>
      </c>
      <c r="AV32" s="914" t="str">
        <f>IF(AV31="","",VLOOKUP(AV31,'シフト記号表（従来型・ユニット型共通）'!$C$6:$L$47,10,FALSE))</f>
        <v/>
      </c>
      <c r="AW32" s="915" t="str">
        <f>IF(AW31="","",VLOOKUP(AW31,'シフト記号表（従来型・ユニット型共通）'!$C$6:$L$47,10,FALSE))</f>
        <v/>
      </c>
      <c r="AX32" s="915" t="str">
        <f>IF(AX31="","",VLOOKUP(AX31,'シフト記号表（従来型・ユニット型共通）'!$C$6:$L$47,10,FALSE))</f>
        <v/>
      </c>
      <c r="AY32" s="915" t="str">
        <f>IF(AY31="","",VLOOKUP(AY31,'シフト記号表（従来型・ユニット型共通）'!$C$6:$L$47,10,FALSE))</f>
        <v/>
      </c>
      <c r="AZ32" s="915" t="str">
        <f>IF(AZ31="","",VLOOKUP(AZ31,'シフト記号表（従来型・ユニット型共通）'!$C$6:$L$47,10,FALSE))</f>
        <v/>
      </c>
      <c r="BA32" s="915" t="str">
        <f>IF(BA31="","",VLOOKUP(BA31,'シフト記号表（従来型・ユニット型共通）'!$C$6:$L$47,10,FALSE))</f>
        <v/>
      </c>
      <c r="BB32" s="916" t="str">
        <f>IF(BB31="","",VLOOKUP(BB31,'シフト記号表（従来型・ユニット型共通）'!$C$6:$L$47,10,FALSE))</f>
        <v/>
      </c>
      <c r="BC32" s="914" t="str">
        <f>IF(BC31="","",VLOOKUP(BC31,'シフト記号表（従来型・ユニット型共通）'!$C$6:$L$47,10,FALSE))</f>
        <v/>
      </c>
      <c r="BD32" s="915" t="str">
        <f>IF(BD31="","",VLOOKUP(BD31,'シフト記号表（従来型・ユニット型共通）'!$C$6:$L$47,10,FALSE))</f>
        <v/>
      </c>
      <c r="BE32" s="915" t="str">
        <f>IF(BE31="","",VLOOKUP(BE31,'シフト記号表（従来型・ユニット型共通）'!$C$6:$L$47,10,FALSE))</f>
        <v/>
      </c>
      <c r="BF32" s="2183">
        <f>IF($BI$3="４週",SUM(AA32:BB32),IF($BI$3="暦月",SUM(AA32:BE32),""))</f>
        <v>0</v>
      </c>
      <c r="BG32" s="2184"/>
      <c r="BH32" s="2185">
        <f>IF($BI$3="４週",BF32/4,IF($BI$3="暦月",(BF32/($BI$8/7)),""))</f>
        <v>0</v>
      </c>
      <c r="BI32" s="2184"/>
      <c r="BJ32" s="2180"/>
      <c r="BK32" s="2181"/>
      <c r="BL32" s="2181"/>
      <c r="BM32" s="2181"/>
      <c r="BN32" s="2182"/>
    </row>
    <row r="33" spans="2:66" ht="20.25" customHeight="1">
      <c r="B33" s="2111">
        <f>B31+1</f>
        <v>9</v>
      </c>
      <c r="C33" s="2113"/>
      <c r="D33" s="2115"/>
      <c r="E33" s="2081"/>
      <c r="F33" s="2116"/>
      <c r="G33" s="2118"/>
      <c r="H33" s="2119"/>
      <c r="I33" s="909"/>
      <c r="J33" s="910"/>
      <c r="K33" s="909"/>
      <c r="L33" s="910"/>
      <c r="M33" s="2122"/>
      <c r="N33" s="2123"/>
      <c r="O33" s="2171"/>
      <c r="P33" s="2172"/>
      <c r="Q33" s="2172"/>
      <c r="R33" s="2119"/>
      <c r="S33" s="2141"/>
      <c r="T33" s="2142"/>
      <c r="U33" s="2142"/>
      <c r="V33" s="2142"/>
      <c r="W33" s="2143"/>
      <c r="X33" s="919" t="s">
        <v>1540</v>
      </c>
      <c r="Y33" s="920"/>
      <c r="Z33" s="921"/>
      <c r="AA33" s="922"/>
      <c r="AB33" s="923"/>
      <c r="AC33" s="923"/>
      <c r="AD33" s="923"/>
      <c r="AE33" s="923"/>
      <c r="AF33" s="923"/>
      <c r="AG33" s="924"/>
      <c r="AH33" s="922"/>
      <c r="AI33" s="923"/>
      <c r="AJ33" s="923"/>
      <c r="AK33" s="923"/>
      <c r="AL33" s="923"/>
      <c r="AM33" s="923"/>
      <c r="AN33" s="924"/>
      <c r="AO33" s="922"/>
      <c r="AP33" s="923"/>
      <c r="AQ33" s="923"/>
      <c r="AR33" s="923"/>
      <c r="AS33" s="923"/>
      <c r="AT33" s="923"/>
      <c r="AU33" s="924"/>
      <c r="AV33" s="922"/>
      <c r="AW33" s="923"/>
      <c r="AX33" s="923"/>
      <c r="AY33" s="923"/>
      <c r="AZ33" s="923"/>
      <c r="BA33" s="923"/>
      <c r="BB33" s="924"/>
      <c r="BC33" s="922"/>
      <c r="BD33" s="923"/>
      <c r="BE33" s="925"/>
      <c r="BF33" s="2173"/>
      <c r="BG33" s="2174"/>
      <c r="BH33" s="2175"/>
      <c r="BI33" s="2176"/>
      <c r="BJ33" s="2177"/>
      <c r="BK33" s="2178"/>
      <c r="BL33" s="2178"/>
      <c r="BM33" s="2178"/>
      <c r="BN33" s="2179"/>
    </row>
    <row r="34" spans="2:66" ht="20.25" customHeight="1">
      <c r="B34" s="2112"/>
      <c r="C34" s="2114"/>
      <c r="D34" s="2117"/>
      <c r="E34" s="2081"/>
      <c r="F34" s="2116"/>
      <c r="G34" s="2120"/>
      <c r="H34" s="2121"/>
      <c r="I34" s="909"/>
      <c r="J34" s="910">
        <f>G33</f>
        <v>0</v>
      </c>
      <c r="K34" s="909"/>
      <c r="L34" s="910">
        <f>M33</f>
        <v>0</v>
      </c>
      <c r="M34" s="2124"/>
      <c r="N34" s="2125"/>
      <c r="O34" s="2136"/>
      <c r="P34" s="2137"/>
      <c r="Q34" s="2137"/>
      <c r="R34" s="2121"/>
      <c r="S34" s="2141"/>
      <c r="T34" s="2142"/>
      <c r="U34" s="2142"/>
      <c r="V34" s="2142"/>
      <c r="W34" s="2143"/>
      <c r="X34" s="926" t="s">
        <v>1543</v>
      </c>
      <c r="Y34" s="927"/>
      <c r="Z34" s="928"/>
      <c r="AA34" s="914" t="str">
        <f>IF(AA33="","",VLOOKUP(AA33,'シフト記号表（従来型・ユニット型共通）'!$C$6:$L$47,10,FALSE))</f>
        <v/>
      </c>
      <c r="AB34" s="915" t="str">
        <f>IF(AB33="","",VLOOKUP(AB33,'シフト記号表（従来型・ユニット型共通）'!$C$6:$L$47,10,FALSE))</f>
        <v/>
      </c>
      <c r="AC34" s="915" t="str">
        <f>IF(AC33="","",VLOOKUP(AC33,'シフト記号表（従来型・ユニット型共通）'!$C$6:$L$47,10,FALSE))</f>
        <v/>
      </c>
      <c r="AD34" s="915" t="str">
        <f>IF(AD33="","",VLOOKUP(AD33,'シフト記号表（従来型・ユニット型共通）'!$C$6:$L$47,10,FALSE))</f>
        <v/>
      </c>
      <c r="AE34" s="915" t="str">
        <f>IF(AE33="","",VLOOKUP(AE33,'シフト記号表（従来型・ユニット型共通）'!$C$6:$L$47,10,FALSE))</f>
        <v/>
      </c>
      <c r="AF34" s="915" t="str">
        <f>IF(AF33="","",VLOOKUP(AF33,'シフト記号表（従来型・ユニット型共通）'!$C$6:$L$47,10,FALSE))</f>
        <v/>
      </c>
      <c r="AG34" s="916" t="str">
        <f>IF(AG33="","",VLOOKUP(AG33,'シフト記号表（従来型・ユニット型共通）'!$C$6:$L$47,10,FALSE))</f>
        <v/>
      </c>
      <c r="AH34" s="914" t="str">
        <f>IF(AH33="","",VLOOKUP(AH33,'シフト記号表（従来型・ユニット型共通）'!$C$6:$L$47,10,FALSE))</f>
        <v/>
      </c>
      <c r="AI34" s="915" t="str">
        <f>IF(AI33="","",VLOOKUP(AI33,'シフト記号表（従来型・ユニット型共通）'!$C$6:$L$47,10,FALSE))</f>
        <v/>
      </c>
      <c r="AJ34" s="915" t="str">
        <f>IF(AJ33="","",VLOOKUP(AJ33,'シフト記号表（従来型・ユニット型共通）'!$C$6:$L$47,10,FALSE))</f>
        <v/>
      </c>
      <c r="AK34" s="915" t="str">
        <f>IF(AK33="","",VLOOKUP(AK33,'シフト記号表（従来型・ユニット型共通）'!$C$6:$L$47,10,FALSE))</f>
        <v/>
      </c>
      <c r="AL34" s="915" t="str">
        <f>IF(AL33="","",VLOOKUP(AL33,'シフト記号表（従来型・ユニット型共通）'!$C$6:$L$47,10,FALSE))</f>
        <v/>
      </c>
      <c r="AM34" s="915" t="str">
        <f>IF(AM33="","",VLOOKUP(AM33,'シフト記号表（従来型・ユニット型共通）'!$C$6:$L$47,10,FALSE))</f>
        <v/>
      </c>
      <c r="AN34" s="916" t="str">
        <f>IF(AN33="","",VLOOKUP(AN33,'シフト記号表（従来型・ユニット型共通）'!$C$6:$L$47,10,FALSE))</f>
        <v/>
      </c>
      <c r="AO34" s="914" t="str">
        <f>IF(AO33="","",VLOOKUP(AO33,'シフト記号表（従来型・ユニット型共通）'!$C$6:$L$47,10,FALSE))</f>
        <v/>
      </c>
      <c r="AP34" s="915" t="str">
        <f>IF(AP33="","",VLOOKUP(AP33,'シフト記号表（従来型・ユニット型共通）'!$C$6:$L$47,10,FALSE))</f>
        <v/>
      </c>
      <c r="AQ34" s="915" t="str">
        <f>IF(AQ33="","",VLOOKUP(AQ33,'シフト記号表（従来型・ユニット型共通）'!$C$6:$L$47,10,FALSE))</f>
        <v/>
      </c>
      <c r="AR34" s="915" t="str">
        <f>IF(AR33="","",VLOOKUP(AR33,'シフト記号表（従来型・ユニット型共通）'!$C$6:$L$47,10,FALSE))</f>
        <v/>
      </c>
      <c r="AS34" s="915" t="str">
        <f>IF(AS33="","",VLOOKUP(AS33,'シフト記号表（従来型・ユニット型共通）'!$C$6:$L$47,10,FALSE))</f>
        <v/>
      </c>
      <c r="AT34" s="915" t="str">
        <f>IF(AT33="","",VLOOKUP(AT33,'シフト記号表（従来型・ユニット型共通）'!$C$6:$L$47,10,FALSE))</f>
        <v/>
      </c>
      <c r="AU34" s="916" t="str">
        <f>IF(AU33="","",VLOOKUP(AU33,'シフト記号表（従来型・ユニット型共通）'!$C$6:$L$47,10,FALSE))</f>
        <v/>
      </c>
      <c r="AV34" s="914" t="str">
        <f>IF(AV33="","",VLOOKUP(AV33,'シフト記号表（従来型・ユニット型共通）'!$C$6:$L$47,10,FALSE))</f>
        <v/>
      </c>
      <c r="AW34" s="915" t="str">
        <f>IF(AW33="","",VLOOKUP(AW33,'シフト記号表（従来型・ユニット型共通）'!$C$6:$L$47,10,FALSE))</f>
        <v/>
      </c>
      <c r="AX34" s="915" t="str">
        <f>IF(AX33="","",VLOOKUP(AX33,'シフト記号表（従来型・ユニット型共通）'!$C$6:$L$47,10,FALSE))</f>
        <v/>
      </c>
      <c r="AY34" s="915" t="str">
        <f>IF(AY33="","",VLOOKUP(AY33,'シフト記号表（従来型・ユニット型共通）'!$C$6:$L$47,10,FALSE))</f>
        <v/>
      </c>
      <c r="AZ34" s="915" t="str">
        <f>IF(AZ33="","",VLOOKUP(AZ33,'シフト記号表（従来型・ユニット型共通）'!$C$6:$L$47,10,FALSE))</f>
        <v/>
      </c>
      <c r="BA34" s="915" t="str">
        <f>IF(BA33="","",VLOOKUP(BA33,'シフト記号表（従来型・ユニット型共通）'!$C$6:$L$47,10,FALSE))</f>
        <v/>
      </c>
      <c r="BB34" s="916" t="str">
        <f>IF(BB33="","",VLOOKUP(BB33,'シフト記号表（従来型・ユニット型共通）'!$C$6:$L$47,10,FALSE))</f>
        <v/>
      </c>
      <c r="BC34" s="914" t="str">
        <f>IF(BC33="","",VLOOKUP(BC33,'シフト記号表（従来型・ユニット型共通）'!$C$6:$L$47,10,FALSE))</f>
        <v/>
      </c>
      <c r="BD34" s="915" t="str">
        <f>IF(BD33="","",VLOOKUP(BD33,'シフト記号表（従来型・ユニット型共通）'!$C$6:$L$47,10,FALSE))</f>
        <v/>
      </c>
      <c r="BE34" s="915" t="str">
        <f>IF(BE33="","",VLOOKUP(BE33,'シフト記号表（従来型・ユニット型共通）'!$C$6:$L$47,10,FALSE))</f>
        <v/>
      </c>
      <c r="BF34" s="2183">
        <f>IF($BI$3="４週",SUM(AA34:BB34),IF($BI$3="暦月",SUM(AA34:BE34),""))</f>
        <v>0</v>
      </c>
      <c r="BG34" s="2184"/>
      <c r="BH34" s="2185">
        <f>IF($BI$3="４週",BF34/4,IF($BI$3="暦月",(BF34/($BI$8/7)),""))</f>
        <v>0</v>
      </c>
      <c r="BI34" s="2184"/>
      <c r="BJ34" s="2180"/>
      <c r="BK34" s="2181"/>
      <c r="BL34" s="2181"/>
      <c r="BM34" s="2181"/>
      <c r="BN34" s="2182"/>
    </row>
    <row r="35" spans="2:66" ht="20.25" customHeight="1">
      <c r="B35" s="2111">
        <f>B33+1</f>
        <v>10</v>
      </c>
      <c r="C35" s="2113"/>
      <c r="D35" s="2115"/>
      <c r="E35" s="2081"/>
      <c r="F35" s="2116"/>
      <c r="G35" s="2118"/>
      <c r="H35" s="2119"/>
      <c r="I35" s="909"/>
      <c r="J35" s="910"/>
      <c r="K35" s="909"/>
      <c r="L35" s="910"/>
      <c r="M35" s="2122"/>
      <c r="N35" s="2123"/>
      <c r="O35" s="2171"/>
      <c r="P35" s="2172"/>
      <c r="Q35" s="2172"/>
      <c r="R35" s="2119"/>
      <c r="S35" s="2141"/>
      <c r="T35" s="2142"/>
      <c r="U35" s="2142"/>
      <c r="V35" s="2142"/>
      <c r="W35" s="2143"/>
      <c r="X35" s="929" t="s">
        <v>1540</v>
      </c>
      <c r="Y35" s="930"/>
      <c r="Z35" s="931"/>
      <c r="AA35" s="922"/>
      <c r="AB35" s="923"/>
      <c r="AC35" s="923"/>
      <c r="AD35" s="923"/>
      <c r="AE35" s="923"/>
      <c r="AF35" s="923"/>
      <c r="AG35" s="924"/>
      <c r="AH35" s="922"/>
      <c r="AI35" s="923"/>
      <c r="AJ35" s="923"/>
      <c r="AK35" s="923"/>
      <c r="AL35" s="923"/>
      <c r="AM35" s="923"/>
      <c r="AN35" s="924"/>
      <c r="AO35" s="922"/>
      <c r="AP35" s="923"/>
      <c r="AQ35" s="923"/>
      <c r="AR35" s="923"/>
      <c r="AS35" s="923"/>
      <c r="AT35" s="923"/>
      <c r="AU35" s="924"/>
      <c r="AV35" s="922"/>
      <c r="AW35" s="923"/>
      <c r="AX35" s="923"/>
      <c r="AY35" s="923"/>
      <c r="AZ35" s="923"/>
      <c r="BA35" s="923"/>
      <c r="BB35" s="924"/>
      <c r="BC35" s="922"/>
      <c r="BD35" s="923"/>
      <c r="BE35" s="925"/>
      <c r="BF35" s="2173"/>
      <c r="BG35" s="2174"/>
      <c r="BH35" s="2175"/>
      <c r="BI35" s="2176"/>
      <c r="BJ35" s="2177"/>
      <c r="BK35" s="2178"/>
      <c r="BL35" s="2178"/>
      <c r="BM35" s="2178"/>
      <c r="BN35" s="2179"/>
    </row>
    <row r="36" spans="2:66" ht="20.25" customHeight="1">
      <c r="B36" s="2112"/>
      <c r="C36" s="2114"/>
      <c r="D36" s="2117"/>
      <c r="E36" s="2081"/>
      <c r="F36" s="2116"/>
      <c r="G36" s="2120"/>
      <c r="H36" s="2121"/>
      <c r="I36" s="909"/>
      <c r="J36" s="910">
        <f>G35</f>
        <v>0</v>
      </c>
      <c r="K36" s="909"/>
      <c r="L36" s="910">
        <f>M35</f>
        <v>0</v>
      </c>
      <c r="M36" s="2124"/>
      <c r="N36" s="2125"/>
      <c r="O36" s="2136"/>
      <c r="P36" s="2137"/>
      <c r="Q36" s="2137"/>
      <c r="R36" s="2121"/>
      <c r="S36" s="2141"/>
      <c r="T36" s="2142"/>
      <c r="U36" s="2142"/>
      <c r="V36" s="2142"/>
      <c r="W36" s="2143"/>
      <c r="X36" s="926" t="s">
        <v>1543</v>
      </c>
      <c r="Y36" s="927"/>
      <c r="Z36" s="928"/>
      <c r="AA36" s="914" t="str">
        <f>IF(AA35="","",VLOOKUP(AA35,'シフト記号表（従来型・ユニット型共通）'!$C$6:$L$47,10,FALSE))</f>
        <v/>
      </c>
      <c r="AB36" s="915" t="str">
        <f>IF(AB35="","",VLOOKUP(AB35,'シフト記号表（従来型・ユニット型共通）'!$C$6:$L$47,10,FALSE))</f>
        <v/>
      </c>
      <c r="AC36" s="915" t="str">
        <f>IF(AC35="","",VLOOKUP(AC35,'シフト記号表（従来型・ユニット型共通）'!$C$6:$L$47,10,FALSE))</f>
        <v/>
      </c>
      <c r="AD36" s="915" t="str">
        <f>IF(AD35="","",VLOOKUP(AD35,'シフト記号表（従来型・ユニット型共通）'!$C$6:$L$47,10,FALSE))</f>
        <v/>
      </c>
      <c r="AE36" s="915" t="str">
        <f>IF(AE35="","",VLOOKUP(AE35,'シフト記号表（従来型・ユニット型共通）'!$C$6:$L$47,10,FALSE))</f>
        <v/>
      </c>
      <c r="AF36" s="915" t="str">
        <f>IF(AF35="","",VLOOKUP(AF35,'シフト記号表（従来型・ユニット型共通）'!$C$6:$L$47,10,FALSE))</f>
        <v/>
      </c>
      <c r="AG36" s="916" t="str">
        <f>IF(AG35="","",VLOOKUP(AG35,'シフト記号表（従来型・ユニット型共通）'!$C$6:$L$47,10,FALSE))</f>
        <v/>
      </c>
      <c r="AH36" s="914" t="str">
        <f>IF(AH35="","",VLOOKUP(AH35,'シフト記号表（従来型・ユニット型共通）'!$C$6:$L$47,10,FALSE))</f>
        <v/>
      </c>
      <c r="AI36" s="915" t="str">
        <f>IF(AI35="","",VLOOKUP(AI35,'シフト記号表（従来型・ユニット型共通）'!$C$6:$L$47,10,FALSE))</f>
        <v/>
      </c>
      <c r="AJ36" s="915" t="str">
        <f>IF(AJ35="","",VLOOKUP(AJ35,'シフト記号表（従来型・ユニット型共通）'!$C$6:$L$47,10,FALSE))</f>
        <v/>
      </c>
      <c r="AK36" s="915" t="str">
        <f>IF(AK35="","",VLOOKUP(AK35,'シフト記号表（従来型・ユニット型共通）'!$C$6:$L$47,10,FALSE))</f>
        <v/>
      </c>
      <c r="AL36" s="915" t="str">
        <f>IF(AL35="","",VLOOKUP(AL35,'シフト記号表（従来型・ユニット型共通）'!$C$6:$L$47,10,FALSE))</f>
        <v/>
      </c>
      <c r="AM36" s="915" t="str">
        <f>IF(AM35="","",VLOOKUP(AM35,'シフト記号表（従来型・ユニット型共通）'!$C$6:$L$47,10,FALSE))</f>
        <v/>
      </c>
      <c r="AN36" s="916" t="str">
        <f>IF(AN35="","",VLOOKUP(AN35,'シフト記号表（従来型・ユニット型共通）'!$C$6:$L$47,10,FALSE))</f>
        <v/>
      </c>
      <c r="AO36" s="914" t="str">
        <f>IF(AO35="","",VLOOKUP(AO35,'シフト記号表（従来型・ユニット型共通）'!$C$6:$L$47,10,FALSE))</f>
        <v/>
      </c>
      <c r="AP36" s="915" t="str">
        <f>IF(AP35="","",VLOOKUP(AP35,'シフト記号表（従来型・ユニット型共通）'!$C$6:$L$47,10,FALSE))</f>
        <v/>
      </c>
      <c r="AQ36" s="915" t="str">
        <f>IF(AQ35="","",VLOOKUP(AQ35,'シフト記号表（従来型・ユニット型共通）'!$C$6:$L$47,10,FALSE))</f>
        <v/>
      </c>
      <c r="AR36" s="915" t="str">
        <f>IF(AR35="","",VLOOKUP(AR35,'シフト記号表（従来型・ユニット型共通）'!$C$6:$L$47,10,FALSE))</f>
        <v/>
      </c>
      <c r="AS36" s="915" t="str">
        <f>IF(AS35="","",VLOOKUP(AS35,'シフト記号表（従来型・ユニット型共通）'!$C$6:$L$47,10,FALSE))</f>
        <v/>
      </c>
      <c r="AT36" s="915" t="str">
        <f>IF(AT35="","",VLOOKUP(AT35,'シフト記号表（従来型・ユニット型共通）'!$C$6:$L$47,10,FALSE))</f>
        <v/>
      </c>
      <c r="AU36" s="916" t="str">
        <f>IF(AU35="","",VLOOKUP(AU35,'シフト記号表（従来型・ユニット型共通）'!$C$6:$L$47,10,FALSE))</f>
        <v/>
      </c>
      <c r="AV36" s="914" t="str">
        <f>IF(AV35="","",VLOOKUP(AV35,'シフト記号表（従来型・ユニット型共通）'!$C$6:$L$47,10,FALSE))</f>
        <v/>
      </c>
      <c r="AW36" s="915" t="str">
        <f>IF(AW35="","",VLOOKUP(AW35,'シフト記号表（従来型・ユニット型共通）'!$C$6:$L$47,10,FALSE))</f>
        <v/>
      </c>
      <c r="AX36" s="915" t="str">
        <f>IF(AX35="","",VLOOKUP(AX35,'シフト記号表（従来型・ユニット型共通）'!$C$6:$L$47,10,FALSE))</f>
        <v/>
      </c>
      <c r="AY36" s="915" t="str">
        <f>IF(AY35="","",VLOOKUP(AY35,'シフト記号表（従来型・ユニット型共通）'!$C$6:$L$47,10,FALSE))</f>
        <v/>
      </c>
      <c r="AZ36" s="915" t="str">
        <f>IF(AZ35="","",VLOOKUP(AZ35,'シフト記号表（従来型・ユニット型共通）'!$C$6:$L$47,10,FALSE))</f>
        <v/>
      </c>
      <c r="BA36" s="915" t="str">
        <f>IF(BA35="","",VLOOKUP(BA35,'シフト記号表（従来型・ユニット型共通）'!$C$6:$L$47,10,FALSE))</f>
        <v/>
      </c>
      <c r="BB36" s="916" t="str">
        <f>IF(BB35="","",VLOOKUP(BB35,'シフト記号表（従来型・ユニット型共通）'!$C$6:$L$47,10,FALSE))</f>
        <v/>
      </c>
      <c r="BC36" s="914" t="str">
        <f>IF(BC35="","",VLOOKUP(BC35,'シフト記号表（従来型・ユニット型共通）'!$C$6:$L$47,10,FALSE))</f>
        <v/>
      </c>
      <c r="BD36" s="915" t="str">
        <f>IF(BD35="","",VLOOKUP(BD35,'シフト記号表（従来型・ユニット型共通）'!$C$6:$L$47,10,FALSE))</f>
        <v/>
      </c>
      <c r="BE36" s="915" t="str">
        <f>IF(BE35="","",VLOOKUP(BE35,'シフト記号表（従来型・ユニット型共通）'!$C$6:$L$47,10,FALSE))</f>
        <v/>
      </c>
      <c r="BF36" s="2183">
        <f>IF($BI$3="４週",SUM(AA36:BB36),IF($BI$3="暦月",SUM(AA36:BE36),""))</f>
        <v>0</v>
      </c>
      <c r="BG36" s="2184"/>
      <c r="BH36" s="2185">
        <f>IF($BI$3="４週",BF36/4,IF($BI$3="暦月",(BF36/($BI$8/7)),""))</f>
        <v>0</v>
      </c>
      <c r="BI36" s="2184"/>
      <c r="BJ36" s="2180"/>
      <c r="BK36" s="2181"/>
      <c r="BL36" s="2181"/>
      <c r="BM36" s="2181"/>
      <c r="BN36" s="2182"/>
    </row>
    <row r="37" spans="2:66" ht="20.25" customHeight="1">
      <c r="B37" s="2111">
        <f>B35+1</f>
        <v>11</v>
      </c>
      <c r="C37" s="2113"/>
      <c r="D37" s="2115"/>
      <c r="E37" s="2081"/>
      <c r="F37" s="2116"/>
      <c r="G37" s="2118"/>
      <c r="H37" s="2119"/>
      <c r="I37" s="909"/>
      <c r="J37" s="910"/>
      <c r="K37" s="909"/>
      <c r="L37" s="910"/>
      <c r="M37" s="2122"/>
      <c r="N37" s="2123"/>
      <c r="O37" s="2171"/>
      <c r="P37" s="2172"/>
      <c r="Q37" s="2172"/>
      <c r="R37" s="2119"/>
      <c r="S37" s="2141"/>
      <c r="T37" s="2142"/>
      <c r="U37" s="2142"/>
      <c r="V37" s="2142"/>
      <c r="W37" s="2143"/>
      <c r="X37" s="929" t="s">
        <v>1540</v>
      </c>
      <c r="Y37" s="930"/>
      <c r="Z37" s="931"/>
      <c r="AA37" s="922"/>
      <c r="AB37" s="923"/>
      <c r="AC37" s="923"/>
      <c r="AD37" s="923"/>
      <c r="AE37" s="923"/>
      <c r="AF37" s="923"/>
      <c r="AG37" s="924"/>
      <c r="AH37" s="922"/>
      <c r="AI37" s="923"/>
      <c r="AJ37" s="923"/>
      <c r="AK37" s="923"/>
      <c r="AL37" s="923"/>
      <c r="AM37" s="923"/>
      <c r="AN37" s="924"/>
      <c r="AO37" s="922"/>
      <c r="AP37" s="923"/>
      <c r="AQ37" s="923"/>
      <c r="AR37" s="923"/>
      <c r="AS37" s="923"/>
      <c r="AT37" s="923"/>
      <c r="AU37" s="924"/>
      <c r="AV37" s="922"/>
      <c r="AW37" s="923"/>
      <c r="AX37" s="923"/>
      <c r="AY37" s="923"/>
      <c r="AZ37" s="923"/>
      <c r="BA37" s="923"/>
      <c r="BB37" s="924"/>
      <c r="BC37" s="922"/>
      <c r="BD37" s="923"/>
      <c r="BE37" s="925"/>
      <c r="BF37" s="2173"/>
      <c r="BG37" s="2174"/>
      <c r="BH37" s="2175"/>
      <c r="BI37" s="2176"/>
      <c r="BJ37" s="2177"/>
      <c r="BK37" s="2178"/>
      <c r="BL37" s="2178"/>
      <c r="BM37" s="2178"/>
      <c r="BN37" s="2179"/>
    </row>
    <row r="38" spans="2:66" ht="20.25" customHeight="1">
      <c r="B38" s="2112"/>
      <c r="C38" s="2114"/>
      <c r="D38" s="2117"/>
      <c r="E38" s="2081"/>
      <c r="F38" s="2116"/>
      <c r="G38" s="2120"/>
      <c r="H38" s="2121"/>
      <c r="I38" s="909"/>
      <c r="J38" s="910">
        <f>G37</f>
        <v>0</v>
      </c>
      <c r="K38" s="909"/>
      <c r="L38" s="910">
        <f>M37</f>
        <v>0</v>
      </c>
      <c r="M38" s="2124"/>
      <c r="N38" s="2125"/>
      <c r="O38" s="2136"/>
      <c r="P38" s="2137"/>
      <c r="Q38" s="2137"/>
      <c r="R38" s="2121"/>
      <c r="S38" s="2141"/>
      <c r="T38" s="2142"/>
      <c r="U38" s="2142"/>
      <c r="V38" s="2142"/>
      <c r="W38" s="2143"/>
      <c r="X38" s="926" t="s">
        <v>1543</v>
      </c>
      <c r="Y38" s="927"/>
      <c r="Z38" s="928"/>
      <c r="AA38" s="914" t="str">
        <f>IF(AA37="","",VLOOKUP(AA37,'シフト記号表（従来型・ユニット型共通）'!$C$6:$L$47,10,FALSE))</f>
        <v/>
      </c>
      <c r="AB38" s="915" t="str">
        <f>IF(AB37="","",VLOOKUP(AB37,'シフト記号表（従来型・ユニット型共通）'!$C$6:$L$47,10,FALSE))</f>
        <v/>
      </c>
      <c r="AC38" s="915" t="str">
        <f>IF(AC37="","",VLOOKUP(AC37,'シフト記号表（従来型・ユニット型共通）'!$C$6:$L$47,10,FALSE))</f>
        <v/>
      </c>
      <c r="AD38" s="915" t="str">
        <f>IF(AD37="","",VLOOKUP(AD37,'シフト記号表（従来型・ユニット型共通）'!$C$6:$L$47,10,FALSE))</f>
        <v/>
      </c>
      <c r="AE38" s="915" t="str">
        <f>IF(AE37="","",VLOOKUP(AE37,'シフト記号表（従来型・ユニット型共通）'!$C$6:$L$47,10,FALSE))</f>
        <v/>
      </c>
      <c r="AF38" s="915" t="str">
        <f>IF(AF37="","",VLOOKUP(AF37,'シフト記号表（従来型・ユニット型共通）'!$C$6:$L$47,10,FALSE))</f>
        <v/>
      </c>
      <c r="AG38" s="916" t="str">
        <f>IF(AG37="","",VLOOKUP(AG37,'シフト記号表（従来型・ユニット型共通）'!$C$6:$L$47,10,FALSE))</f>
        <v/>
      </c>
      <c r="AH38" s="914" t="str">
        <f>IF(AH37="","",VLOOKUP(AH37,'シフト記号表（従来型・ユニット型共通）'!$C$6:$L$47,10,FALSE))</f>
        <v/>
      </c>
      <c r="AI38" s="915" t="str">
        <f>IF(AI37="","",VLOOKUP(AI37,'シフト記号表（従来型・ユニット型共通）'!$C$6:$L$47,10,FALSE))</f>
        <v/>
      </c>
      <c r="AJ38" s="915" t="str">
        <f>IF(AJ37="","",VLOOKUP(AJ37,'シフト記号表（従来型・ユニット型共通）'!$C$6:$L$47,10,FALSE))</f>
        <v/>
      </c>
      <c r="AK38" s="915" t="str">
        <f>IF(AK37="","",VLOOKUP(AK37,'シフト記号表（従来型・ユニット型共通）'!$C$6:$L$47,10,FALSE))</f>
        <v/>
      </c>
      <c r="AL38" s="915" t="str">
        <f>IF(AL37="","",VLOOKUP(AL37,'シフト記号表（従来型・ユニット型共通）'!$C$6:$L$47,10,FALSE))</f>
        <v/>
      </c>
      <c r="AM38" s="915" t="str">
        <f>IF(AM37="","",VLOOKUP(AM37,'シフト記号表（従来型・ユニット型共通）'!$C$6:$L$47,10,FALSE))</f>
        <v/>
      </c>
      <c r="AN38" s="916" t="str">
        <f>IF(AN37="","",VLOOKUP(AN37,'シフト記号表（従来型・ユニット型共通）'!$C$6:$L$47,10,FALSE))</f>
        <v/>
      </c>
      <c r="AO38" s="914" t="str">
        <f>IF(AO37="","",VLOOKUP(AO37,'シフト記号表（従来型・ユニット型共通）'!$C$6:$L$47,10,FALSE))</f>
        <v/>
      </c>
      <c r="AP38" s="915" t="str">
        <f>IF(AP37="","",VLOOKUP(AP37,'シフト記号表（従来型・ユニット型共通）'!$C$6:$L$47,10,FALSE))</f>
        <v/>
      </c>
      <c r="AQ38" s="915" t="str">
        <f>IF(AQ37="","",VLOOKUP(AQ37,'シフト記号表（従来型・ユニット型共通）'!$C$6:$L$47,10,FALSE))</f>
        <v/>
      </c>
      <c r="AR38" s="915" t="str">
        <f>IF(AR37="","",VLOOKUP(AR37,'シフト記号表（従来型・ユニット型共通）'!$C$6:$L$47,10,FALSE))</f>
        <v/>
      </c>
      <c r="AS38" s="915" t="str">
        <f>IF(AS37="","",VLOOKUP(AS37,'シフト記号表（従来型・ユニット型共通）'!$C$6:$L$47,10,FALSE))</f>
        <v/>
      </c>
      <c r="AT38" s="915" t="str">
        <f>IF(AT37="","",VLOOKUP(AT37,'シフト記号表（従来型・ユニット型共通）'!$C$6:$L$47,10,FALSE))</f>
        <v/>
      </c>
      <c r="AU38" s="916" t="str">
        <f>IF(AU37="","",VLOOKUP(AU37,'シフト記号表（従来型・ユニット型共通）'!$C$6:$L$47,10,FALSE))</f>
        <v/>
      </c>
      <c r="AV38" s="914" t="str">
        <f>IF(AV37="","",VLOOKUP(AV37,'シフト記号表（従来型・ユニット型共通）'!$C$6:$L$47,10,FALSE))</f>
        <v/>
      </c>
      <c r="AW38" s="915" t="str">
        <f>IF(AW37="","",VLOOKUP(AW37,'シフト記号表（従来型・ユニット型共通）'!$C$6:$L$47,10,FALSE))</f>
        <v/>
      </c>
      <c r="AX38" s="915" t="str">
        <f>IF(AX37="","",VLOOKUP(AX37,'シフト記号表（従来型・ユニット型共通）'!$C$6:$L$47,10,FALSE))</f>
        <v/>
      </c>
      <c r="AY38" s="915" t="str">
        <f>IF(AY37="","",VLOOKUP(AY37,'シフト記号表（従来型・ユニット型共通）'!$C$6:$L$47,10,FALSE))</f>
        <v/>
      </c>
      <c r="AZ38" s="915" t="str">
        <f>IF(AZ37="","",VLOOKUP(AZ37,'シフト記号表（従来型・ユニット型共通）'!$C$6:$L$47,10,FALSE))</f>
        <v/>
      </c>
      <c r="BA38" s="915" t="str">
        <f>IF(BA37="","",VLOOKUP(BA37,'シフト記号表（従来型・ユニット型共通）'!$C$6:$L$47,10,FALSE))</f>
        <v/>
      </c>
      <c r="BB38" s="916" t="str">
        <f>IF(BB37="","",VLOOKUP(BB37,'シフト記号表（従来型・ユニット型共通）'!$C$6:$L$47,10,FALSE))</f>
        <v/>
      </c>
      <c r="BC38" s="914" t="str">
        <f>IF(BC37="","",VLOOKUP(BC37,'シフト記号表（従来型・ユニット型共通）'!$C$6:$L$47,10,FALSE))</f>
        <v/>
      </c>
      <c r="BD38" s="915" t="str">
        <f>IF(BD37="","",VLOOKUP(BD37,'シフト記号表（従来型・ユニット型共通）'!$C$6:$L$47,10,FALSE))</f>
        <v/>
      </c>
      <c r="BE38" s="915" t="str">
        <f>IF(BE37="","",VLOOKUP(BE37,'シフト記号表（従来型・ユニット型共通）'!$C$6:$L$47,10,FALSE))</f>
        <v/>
      </c>
      <c r="BF38" s="2183">
        <f>IF($BI$3="４週",SUM(AA38:BB38),IF($BI$3="暦月",SUM(AA38:BE38),""))</f>
        <v>0</v>
      </c>
      <c r="BG38" s="2184"/>
      <c r="BH38" s="2185">
        <f>IF($BI$3="４週",BF38/4,IF($BI$3="暦月",(BF38/($BI$8/7)),""))</f>
        <v>0</v>
      </c>
      <c r="BI38" s="2184"/>
      <c r="BJ38" s="2180"/>
      <c r="BK38" s="2181"/>
      <c r="BL38" s="2181"/>
      <c r="BM38" s="2181"/>
      <c r="BN38" s="2182"/>
    </row>
    <row r="39" spans="2:66" ht="20.25" customHeight="1">
      <c r="B39" s="2111">
        <f>B37+1</f>
        <v>12</v>
      </c>
      <c r="C39" s="2113"/>
      <c r="D39" s="2115"/>
      <c r="E39" s="2081"/>
      <c r="F39" s="2116"/>
      <c r="G39" s="2118"/>
      <c r="H39" s="2119"/>
      <c r="I39" s="909"/>
      <c r="J39" s="910"/>
      <c r="K39" s="909"/>
      <c r="L39" s="910"/>
      <c r="M39" s="2122"/>
      <c r="N39" s="2123"/>
      <c r="O39" s="2171"/>
      <c r="P39" s="2172"/>
      <c r="Q39" s="2172"/>
      <c r="R39" s="2119"/>
      <c r="S39" s="2141"/>
      <c r="T39" s="2142"/>
      <c r="U39" s="2142"/>
      <c r="V39" s="2142"/>
      <c r="W39" s="2143"/>
      <c r="X39" s="929" t="s">
        <v>1540</v>
      </c>
      <c r="Y39" s="930"/>
      <c r="Z39" s="931"/>
      <c r="AA39" s="922"/>
      <c r="AB39" s="923"/>
      <c r="AC39" s="923"/>
      <c r="AD39" s="923"/>
      <c r="AE39" s="923"/>
      <c r="AF39" s="923"/>
      <c r="AG39" s="924"/>
      <c r="AH39" s="922"/>
      <c r="AI39" s="923"/>
      <c r="AJ39" s="923"/>
      <c r="AK39" s="923"/>
      <c r="AL39" s="923"/>
      <c r="AM39" s="923"/>
      <c r="AN39" s="924"/>
      <c r="AO39" s="922"/>
      <c r="AP39" s="923"/>
      <c r="AQ39" s="923"/>
      <c r="AR39" s="923"/>
      <c r="AS39" s="923"/>
      <c r="AT39" s="923"/>
      <c r="AU39" s="924"/>
      <c r="AV39" s="922"/>
      <c r="AW39" s="923"/>
      <c r="AX39" s="923"/>
      <c r="AY39" s="923"/>
      <c r="AZ39" s="923"/>
      <c r="BA39" s="923"/>
      <c r="BB39" s="924"/>
      <c r="BC39" s="922"/>
      <c r="BD39" s="923"/>
      <c r="BE39" s="925"/>
      <c r="BF39" s="2173"/>
      <c r="BG39" s="2174"/>
      <c r="BH39" s="2175"/>
      <c r="BI39" s="2176"/>
      <c r="BJ39" s="2177"/>
      <c r="BK39" s="2178"/>
      <c r="BL39" s="2178"/>
      <c r="BM39" s="2178"/>
      <c r="BN39" s="2179"/>
    </row>
    <row r="40" spans="2:66" ht="20.25" customHeight="1">
      <c r="B40" s="2112"/>
      <c r="C40" s="2114"/>
      <c r="D40" s="2117"/>
      <c r="E40" s="2081"/>
      <c r="F40" s="2116"/>
      <c r="G40" s="2120"/>
      <c r="H40" s="2121"/>
      <c r="I40" s="909"/>
      <c r="J40" s="910">
        <f>G39</f>
        <v>0</v>
      </c>
      <c r="K40" s="909"/>
      <c r="L40" s="910">
        <f>M39</f>
        <v>0</v>
      </c>
      <c r="M40" s="2124"/>
      <c r="N40" s="2125"/>
      <c r="O40" s="2136"/>
      <c r="P40" s="2137"/>
      <c r="Q40" s="2137"/>
      <c r="R40" s="2121"/>
      <c r="S40" s="2141"/>
      <c r="T40" s="2142"/>
      <c r="U40" s="2142"/>
      <c r="V40" s="2142"/>
      <c r="W40" s="2143"/>
      <c r="X40" s="926" t="s">
        <v>1543</v>
      </c>
      <c r="Y40" s="927"/>
      <c r="Z40" s="928"/>
      <c r="AA40" s="914" t="str">
        <f>IF(AA39="","",VLOOKUP(AA39,'シフト記号表（従来型・ユニット型共通）'!$C$6:$L$47,10,FALSE))</f>
        <v/>
      </c>
      <c r="AB40" s="915" t="str">
        <f>IF(AB39="","",VLOOKUP(AB39,'シフト記号表（従来型・ユニット型共通）'!$C$6:$L$47,10,FALSE))</f>
        <v/>
      </c>
      <c r="AC40" s="915" t="str">
        <f>IF(AC39="","",VLOOKUP(AC39,'シフト記号表（従来型・ユニット型共通）'!$C$6:$L$47,10,FALSE))</f>
        <v/>
      </c>
      <c r="AD40" s="915" t="str">
        <f>IF(AD39="","",VLOOKUP(AD39,'シフト記号表（従来型・ユニット型共通）'!$C$6:$L$47,10,FALSE))</f>
        <v/>
      </c>
      <c r="AE40" s="915" t="str">
        <f>IF(AE39="","",VLOOKUP(AE39,'シフト記号表（従来型・ユニット型共通）'!$C$6:$L$47,10,FALSE))</f>
        <v/>
      </c>
      <c r="AF40" s="915" t="str">
        <f>IF(AF39="","",VLOOKUP(AF39,'シフト記号表（従来型・ユニット型共通）'!$C$6:$L$47,10,FALSE))</f>
        <v/>
      </c>
      <c r="AG40" s="916" t="str">
        <f>IF(AG39="","",VLOOKUP(AG39,'シフト記号表（従来型・ユニット型共通）'!$C$6:$L$47,10,FALSE))</f>
        <v/>
      </c>
      <c r="AH40" s="914" t="str">
        <f>IF(AH39="","",VLOOKUP(AH39,'シフト記号表（従来型・ユニット型共通）'!$C$6:$L$47,10,FALSE))</f>
        <v/>
      </c>
      <c r="AI40" s="915" t="str">
        <f>IF(AI39="","",VLOOKUP(AI39,'シフト記号表（従来型・ユニット型共通）'!$C$6:$L$47,10,FALSE))</f>
        <v/>
      </c>
      <c r="AJ40" s="915" t="str">
        <f>IF(AJ39="","",VLOOKUP(AJ39,'シフト記号表（従来型・ユニット型共通）'!$C$6:$L$47,10,FALSE))</f>
        <v/>
      </c>
      <c r="AK40" s="915" t="str">
        <f>IF(AK39="","",VLOOKUP(AK39,'シフト記号表（従来型・ユニット型共通）'!$C$6:$L$47,10,FALSE))</f>
        <v/>
      </c>
      <c r="AL40" s="915" t="str">
        <f>IF(AL39="","",VLOOKUP(AL39,'シフト記号表（従来型・ユニット型共通）'!$C$6:$L$47,10,FALSE))</f>
        <v/>
      </c>
      <c r="AM40" s="915" t="str">
        <f>IF(AM39="","",VLOOKUP(AM39,'シフト記号表（従来型・ユニット型共通）'!$C$6:$L$47,10,FALSE))</f>
        <v/>
      </c>
      <c r="AN40" s="916" t="str">
        <f>IF(AN39="","",VLOOKUP(AN39,'シフト記号表（従来型・ユニット型共通）'!$C$6:$L$47,10,FALSE))</f>
        <v/>
      </c>
      <c r="AO40" s="914" t="str">
        <f>IF(AO39="","",VLOOKUP(AO39,'シフト記号表（従来型・ユニット型共通）'!$C$6:$L$47,10,FALSE))</f>
        <v/>
      </c>
      <c r="AP40" s="915" t="str">
        <f>IF(AP39="","",VLOOKUP(AP39,'シフト記号表（従来型・ユニット型共通）'!$C$6:$L$47,10,FALSE))</f>
        <v/>
      </c>
      <c r="AQ40" s="915" t="str">
        <f>IF(AQ39="","",VLOOKUP(AQ39,'シフト記号表（従来型・ユニット型共通）'!$C$6:$L$47,10,FALSE))</f>
        <v/>
      </c>
      <c r="AR40" s="915" t="str">
        <f>IF(AR39="","",VLOOKUP(AR39,'シフト記号表（従来型・ユニット型共通）'!$C$6:$L$47,10,FALSE))</f>
        <v/>
      </c>
      <c r="AS40" s="915" t="str">
        <f>IF(AS39="","",VLOOKUP(AS39,'シフト記号表（従来型・ユニット型共通）'!$C$6:$L$47,10,FALSE))</f>
        <v/>
      </c>
      <c r="AT40" s="915" t="str">
        <f>IF(AT39="","",VLOOKUP(AT39,'シフト記号表（従来型・ユニット型共通）'!$C$6:$L$47,10,FALSE))</f>
        <v/>
      </c>
      <c r="AU40" s="916" t="str">
        <f>IF(AU39="","",VLOOKUP(AU39,'シフト記号表（従来型・ユニット型共通）'!$C$6:$L$47,10,FALSE))</f>
        <v/>
      </c>
      <c r="AV40" s="914" t="str">
        <f>IF(AV39="","",VLOOKUP(AV39,'シフト記号表（従来型・ユニット型共通）'!$C$6:$L$47,10,FALSE))</f>
        <v/>
      </c>
      <c r="AW40" s="915" t="str">
        <f>IF(AW39="","",VLOOKUP(AW39,'シフト記号表（従来型・ユニット型共通）'!$C$6:$L$47,10,FALSE))</f>
        <v/>
      </c>
      <c r="AX40" s="915" t="str">
        <f>IF(AX39="","",VLOOKUP(AX39,'シフト記号表（従来型・ユニット型共通）'!$C$6:$L$47,10,FALSE))</f>
        <v/>
      </c>
      <c r="AY40" s="915" t="str">
        <f>IF(AY39="","",VLOOKUP(AY39,'シフト記号表（従来型・ユニット型共通）'!$C$6:$L$47,10,FALSE))</f>
        <v/>
      </c>
      <c r="AZ40" s="915" t="str">
        <f>IF(AZ39="","",VLOOKUP(AZ39,'シフト記号表（従来型・ユニット型共通）'!$C$6:$L$47,10,FALSE))</f>
        <v/>
      </c>
      <c r="BA40" s="915" t="str">
        <f>IF(BA39="","",VLOOKUP(BA39,'シフト記号表（従来型・ユニット型共通）'!$C$6:$L$47,10,FALSE))</f>
        <v/>
      </c>
      <c r="BB40" s="916" t="str">
        <f>IF(BB39="","",VLOOKUP(BB39,'シフト記号表（従来型・ユニット型共通）'!$C$6:$L$47,10,FALSE))</f>
        <v/>
      </c>
      <c r="BC40" s="914" t="str">
        <f>IF(BC39="","",VLOOKUP(BC39,'シフト記号表（従来型・ユニット型共通）'!$C$6:$L$47,10,FALSE))</f>
        <v/>
      </c>
      <c r="BD40" s="915" t="str">
        <f>IF(BD39="","",VLOOKUP(BD39,'シフト記号表（従来型・ユニット型共通）'!$C$6:$L$47,10,FALSE))</f>
        <v/>
      </c>
      <c r="BE40" s="915" t="str">
        <f>IF(BE39="","",VLOOKUP(BE39,'シフト記号表（従来型・ユニット型共通）'!$C$6:$L$47,10,FALSE))</f>
        <v/>
      </c>
      <c r="BF40" s="2183">
        <f>IF($BI$3="４週",SUM(AA40:BB40),IF($BI$3="暦月",SUM(AA40:BE40),""))</f>
        <v>0</v>
      </c>
      <c r="BG40" s="2184"/>
      <c r="BH40" s="2185">
        <f>IF($BI$3="４週",BF40/4,IF($BI$3="暦月",(BF40/($BI$8/7)),""))</f>
        <v>0</v>
      </c>
      <c r="BI40" s="2184"/>
      <c r="BJ40" s="2180"/>
      <c r="BK40" s="2181"/>
      <c r="BL40" s="2181"/>
      <c r="BM40" s="2181"/>
      <c r="BN40" s="2182"/>
    </row>
    <row r="41" spans="2:66" ht="20.25" customHeight="1">
      <c r="B41" s="2111">
        <f>B39+1</f>
        <v>13</v>
      </c>
      <c r="C41" s="2113"/>
      <c r="D41" s="2115"/>
      <c r="E41" s="2081"/>
      <c r="F41" s="2116"/>
      <c r="G41" s="2118"/>
      <c r="H41" s="2119"/>
      <c r="I41" s="909"/>
      <c r="J41" s="910"/>
      <c r="K41" s="909"/>
      <c r="L41" s="910"/>
      <c r="M41" s="2122"/>
      <c r="N41" s="2123"/>
      <c r="O41" s="2171"/>
      <c r="P41" s="2172"/>
      <c r="Q41" s="2172"/>
      <c r="R41" s="2119"/>
      <c r="S41" s="2141"/>
      <c r="T41" s="2142"/>
      <c r="U41" s="2142"/>
      <c r="V41" s="2142"/>
      <c r="W41" s="2143"/>
      <c r="X41" s="929" t="s">
        <v>1540</v>
      </c>
      <c r="Y41" s="930"/>
      <c r="Z41" s="931"/>
      <c r="AA41" s="922"/>
      <c r="AB41" s="923"/>
      <c r="AC41" s="923"/>
      <c r="AD41" s="923"/>
      <c r="AE41" s="923"/>
      <c r="AF41" s="923"/>
      <c r="AG41" s="924"/>
      <c r="AH41" s="922"/>
      <c r="AI41" s="923"/>
      <c r="AJ41" s="923"/>
      <c r="AK41" s="923"/>
      <c r="AL41" s="923"/>
      <c r="AM41" s="923"/>
      <c r="AN41" s="924"/>
      <c r="AO41" s="922"/>
      <c r="AP41" s="923"/>
      <c r="AQ41" s="923"/>
      <c r="AR41" s="923"/>
      <c r="AS41" s="923"/>
      <c r="AT41" s="923"/>
      <c r="AU41" s="924"/>
      <c r="AV41" s="922"/>
      <c r="AW41" s="923"/>
      <c r="AX41" s="923"/>
      <c r="AY41" s="923"/>
      <c r="AZ41" s="923"/>
      <c r="BA41" s="923"/>
      <c r="BB41" s="924"/>
      <c r="BC41" s="922"/>
      <c r="BD41" s="923"/>
      <c r="BE41" s="925"/>
      <c r="BF41" s="2173"/>
      <c r="BG41" s="2174"/>
      <c r="BH41" s="2175"/>
      <c r="BI41" s="2176"/>
      <c r="BJ41" s="2177"/>
      <c r="BK41" s="2178"/>
      <c r="BL41" s="2178"/>
      <c r="BM41" s="2178"/>
      <c r="BN41" s="2179"/>
    </row>
    <row r="42" spans="2:66" ht="20.25" customHeight="1">
      <c r="B42" s="2112"/>
      <c r="C42" s="2114"/>
      <c r="D42" s="2117"/>
      <c r="E42" s="2081"/>
      <c r="F42" s="2116"/>
      <c r="G42" s="2120"/>
      <c r="H42" s="2121"/>
      <c r="I42" s="909"/>
      <c r="J42" s="910">
        <f>G41</f>
        <v>0</v>
      </c>
      <c r="K42" s="909"/>
      <c r="L42" s="910">
        <f>M41</f>
        <v>0</v>
      </c>
      <c r="M42" s="2124"/>
      <c r="N42" s="2125"/>
      <c r="O42" s="2136"/>
      <c r="P42" s="2137"/>
      <c r="Q42" s="2137"/>
      <c r="R42" s="2121"/>
      <c r="S42" s="2141"/>
      <c r="T42" s="2142"/>
      <c r="U42" s="2142"/>
      <c r="V42" s="2142"/>
      <c r="W42" s="2143"/>
      <c r="X42" s="926" t="s">
        <v>1543</v>
      </c>
      <c r="Y42" s="927"/>
      <c r="Z42" s="928"/>
      <c r="AA42" s="914" t="str">
        <f>IF(AA41="","",VLOOKUP(AA41,'シフト記号表（従来型・ユニット型共通）'!$C$6:$L$47,10,FALSE))</f>
        <v/>
      </c>
      <c r="AB42" s="915" t="str">
        <f>IF(AB41="","",VLOOKUP(AB41,'シフト記号表（従来型・ユニット型共通）'!$C$6:$L$47,10,FALSE))</f>
        <v/>
      </c>
      <c r="AC42" s="915" t="str">
        <f>IF(AC41="","",VLOOKUP(AC41,'シフト記号表（従来型・ユニット型共通）'!$C$6:$L$47,10,FALSE))</f>
        <v/>
      </c>
      <c r="AD42" s="915" t="str">
        <f>IF(AD41="","",VLOOKUP(AD41,'シフト記号表（従来型・ユニット型共通）'!$C$6:$L$47,10,FALSE))</f>
        <v/>
      </c>
      <c r="AE42" s="915" t="str">
        <f>IF(AE41="","",VLOOKUP(AE41,'シフト記号表（従来型・ユニット型共通）'!$C$6:$L$47,10,FALSE))</f>
        <v/>
      </c>
      <c r="AF42" s="915" t="str">
        <f>IF(AF41="","",VLOOKUP(AF41,'シフト記号表（従来型・ユニット型共通）'!$C$6:$L$47,10,FALSE))</f>
        <v/>
      </c>
      <c r="AG42" s="916" t="str">
        <f>IF(AG41="","",VLOOKUP(AG41,'シフト記号表（従来型・ユニット型共通）'!$C$6:$L$47,10,FALSE))</f>
        <v/>
      </c>
      <c r="AH42" s="914" t="str">
        <f>IF(AH41="","",VLOOKUP(AH41,'シフト記号表（従来型・ユニット型共通）'!$C$6:$L$47,10,FALSE))</f>
        <v/>
      </c>
      <c r="AI42" s="915" t="str">
        <f>IF(AI41="","",VLOOKUP(AI41,'シフト記号表（従来型・ユニット型共通）'!$C$6:$L$47,10,FALSE))</f>
        <v/>
      </c>
      <c r="AJ42" s="915" t="str">
        <f>IF(AJ41="","",VLOOKUP(AJ41,'シフト記号表（従来型・ユニット型共通）'!$C$6:$L$47,10,FALSE))</f>
        <v/>
      </c>
      <c r="AK42" s="915" t="str">
        <f>IF(AK41="","",VLOOKUP(AK41,'シフト記号表（従来型・ユニット型共通）'!$C$6:$L$47,10,FALSE))</f>
        <v/>
      </c>
      <c r="AL42" s="915" t="str">
        <f>IF(AL41="","",VLOOKUP(AL41,'シフト記号表（従来型・ユニット型共通）'!$C$6:$L$47,10,FALSE))</f>
        <v/>
      </c>
      <c r="AM42" s="915" t="str">
        <f>IF(AM41="","",VLOOKUP(AM41,'シフト記号表（従来型・ユニット型共通）'!$C$6:$L$47,10,FALSE))</f>
        <v/>
      </c>
      <c r="AN42" s="916" t="str">
        <f>IF(AN41="","",VLOOKUP(AN41,'シフト記号表（従来型・ユニット型共通）'!$C$6:$L$47,10,FALSE))</f>
        <v/>
      </c>
      <c r="AO42" s="914" t="str">
        <f>IF(AO41="","",VLOOKUP(AO41,'シフト記号表（従来型・ユニット型共通）'!$C$6:$L$47,10,FALSE))</f>
        <v/>
      </c>
      <c r="AP42" s="915" t="str">
        <f>IF(AP41="","",VLOOKUP(AP41,'シフト記号表（従来型・ユニット型共通）'!$C$6:$L$47,10,FALSE))</f>
        <v/>
      </c>
      <c r="AQ42" s="915" t="str">
        <f>IF(AQ41="","",VLOOKUP(AQ41,'シフト記号表（従来型・ユニット型共通）'!$C$6:$L$47,10,FALSE))</f>
        <v/>
      </c>
      <c r="AR42" s="915" t="str">
        <f>IF(AR41="","",VLOOKUP(AR41,'シフト記号表（従来型・ユニット型共通）'!$C$6:$L$47,10,FALSE))</f>
        <v/>
      </c>
      <c r="AS42" s="915" t="str">
        <f>IF(AS41="","",VLOOKUP(AS41,'シフト記号表（従来型・ユニット型共通）'!$C$6:$L$47,10,FALSE))</f>
        <v/>
      </c>
      <c r="AT42" s="915" t="str">
        <f>IF(AT41="","",VLOOKUP(AT41,'シフト記号表（従来型・ユニット型共通）'!$C$6:$L$47,10,FALSE))</f>
        <v/>
      </c>
      <c r="AU42" s="916" t="str">
        <f>IF(AU41="","",VLOOKUP(AU41,'シフト記号表（従来型・ユニット型共通）'!$C$6:$L$47,10,FALSE))</f>
        <v/>
      </c>
      <c r="AV42" s="914" t="str">
        <f>IF(AV41="","",VLOOKUP(AV41,'シフト記号表（従来型・ユニット型共通）'!$C$6:$L$47,10,FALSE))</f>
        <v/>
      </c>
      <c r="AW42" s="915" t="str">
        <f>IF(AW41="","",VLOOKUP(AW41,'シフト記号表（従来型・ユニット型共通）'!$C$6:$L$47,10,FALSE))</f>
        <v/>
      </c>
      <c r="AX42" s="915" t="str">
        <f>IF(AX41="","",VLOOKUP(AX41,'シフト記号表（従来型・ユニット型共通）'!$C$6:$L$47,10,FALSE))</f>
        <v/>
      </c>
      <c r="AY42" s="915" t="str">
        <f>IF(AY41="","",VLOOKUP(AY41,'シフト記号表（従来型・ユニット型共通）'!$C$6:$L$47,10,FALSE))</f>
        <v/>
      </c>
      <c r="AZ42" s="915" t="str">
        <f>IF(AZ41="","",VLOOKUP(AZ41,'シフト記号表（従来型・ユニット型共通）'!$C$6:$L$47,10,FALSE))</f>
        <v/>
      </c>
      <c r="BA42" s="915" t="str">
        <f>IF(BA41="","",VLOOKUP(BA41,'シフト記号表（従来型・ユニット型共通）'!$C$6:$L$47,10,FALSE))</f>
        <v/>
      </c>
      <c r="BB42" s="916" t="str">
        <f>IF(BB41="","",VLOOKUP(BB41,'シフト記号表（従来型・ユニット型共通）'!$C$6:$L$47,10,FALSE))</f>
        <v/>
      </c>
      <c r="BC42" s="914" t="str">
        <f>IF(BC41="","",VLOOKUP(BC41,'シフト記号表（従来型・ユニット型共通）'!$C$6:$L$47,10,FALSE))</f>
        <v/>
      </c>
      <c r="BD42" s="915" t="str">
        <f>IF(BD41="","",VLOOKUP(BD41,'シフト記号表（従来型・ユニット型共通）'!$C$6:$L$47,10,FALSE))</f>
        <v/>
      </c>
      <c r="BE42" s="915" t="str">
        <f>IF(BE41="","",VLOOKUP(BE41,'シフト記号表（従来型・ユニット型共通）'!$C$6:$L$47,10,FALSE))</f>
        <v/>
      </c>
      <c r="BF42" s="2183">
        <f>IF($BI$3="４週",SUM(AA42:BB42),IF($BI$3="暦月",SUM(AA42:BE42),""))</f>
        <v>0</v>
      </c>
      <c r="BG42" s="2184"/>
      <c r="BH42" s="2185">
        <f>IF($BI$3="４週",BF42/4,IF($BI$3="暦月",(BF42/($BI$8/7)),""))</f>
        <v>0</v>
      </c>
      <c r="BI42" s="2184"/>
      <c r="BJ42" s="2180"/>
      <c r="BK42" s="2181"/>
      <c r="BL42" s="2181"/>
      <c r="BM42" s="2181"/>
      <c r="BN42" s="2182"/>
    </row>
    <row r="43" spans="2:66" ht="20.25" customHeight="1">
      <c r="B43" s="2111">
        <f>B41+1</f>
        <v>14</v>
      </c>
      <c r="C43" s="2113"/>
      <c r="D43" s="2115"/>
      <c r="E43" s="2081"/>
      <c r="F43" s="2116"/>
      <c r="G43" s="2118"/>
      <c r="H43" s="2119"/>
      <c r="I43" s="909"/>
      <c r="J43" s="910"/>
      <c r="K43" s="909"/>
      <c r="L43" s="910"/>
      <c r="M43" s="2122"/>
      <c r="N43" s="2123"/>
      <c r="O43" s="2171"/>
      <c r="P43" s="2172"/>
      <c r="Q43" s="2172"/>
      <c r="R43" s="2119"/>
      <c r="S43" s="2141"/>
      <c r="T43" s="2142"/>
      <c r="U43" s="2142"/>
      <c r="V43" s="2142"/>
      <c r="W43" s="2143"/>
      <c r="X43" s="929" t="s">
        <v>1540</v>
      </c>
      <c r="Y43" s="930"/>
      <c r="Z43" s="931"/>
      <c r="AA43" s="922"/>
      <c r="AB43" s="923"/>
      <c r="AC43" s="923"/>
      <c r="AD43" s="923"/>
      <c r="AE43" s="923"/>
      <c r="AF43" s="923"/>
      <c r="AG43" s="924"/>
      <c r="AH43" s="922"/>
      <c r="AI43" s="923"/>
      <c r="AJ43" s="923"/>
      <c r="AK43" s="923"/>
      <c r="AL43" s="923"/>
      <c r="AM43" s="923"/>
      <c r="AN43" s="924"/>
      <c r="AO43" s="922"/>
      <c r="AP43" s="923"/>
      <c r="AQ43" s="923"/>
      <c r="AR43" s="923"/>
      <c r="AS43" s="923"/>
      <c r="AT43" s="923"/>
      <c r="AU43" s="924"/>
      <c r="AV43" s="922"/>
      <c r="AW43" s="923"/>
      <c r="AX43" s="923"/>
      <c r="AY43" s="923"/>
      <c r="AZ43" s="923"/>
      <c r="BA43" s="923"/>
      <c r="BB43" s="924"/>
      <c r="BC43" s="922"/>
      <c r="BD43" s="923"/>
      <c r="BE43" s="925"/>
      <c r="BF43" s="2173"/>
      <c r="BG43" s="2174"/>
      <c r="BH43" s="2175"/>
      <c r="BI43" s="2176"/>
      <c r="BJ43" s="2177"/>
      <c r="BK43" s="2178"/>
      <c r="BL43" s="2178"/>
      <c r="BM43" s="2178"/>
      <c r="BN43" s="2179"/>
    </row>
    <row r="44" spans="2:66" ht="20.25" customHeight="1">
      <c r="B44" s="2112"/>
      <c r="C44" s="2114"/>
      <c r="D44" s="2117"/>
      <c r="E44" s="2081"/>
      <c r="F44" s="2116"/>
      <c r="G44" s="2120"/>
      <c r="H44" s="2121"/>
      <c r="I44" s="909"/>
      <c r="J44" s="910">
        <f>G43</f>
        <v>0</v>
      </c>
      <c r="K44" s="909"/>
      <c r="L44" s="910">
        <f>M43</f>
        <v>0</v>
      </c>
      <c r="M44" s="2124"/>
      <c r="N44" s="2125"/>
      <c r="O44" s="2136"/>
      <c r="P44" s="2137"/>
      <c r="Q44" s="2137"/>
      <c r="R44" s="2121"/>
      <c r="S44" s="2141"/>
      <c r="T44" s="2142"/>
      <c r="U44" s="2142"/>
      <c r="V44" s="2142"/>
      <c r="W44" s="2143"/>
      <c r="X44" s="926" t="s">
        <v>1543</v>
      </c>
      <c r="Y44" s="927"/>
      <c r="Z44" s="928"/>
      <c r="AA44" s="914" t="str">
        <f>IF(AA43="","",VLOOKUP(AA43,'シフト記号表（従来型・ユニット型共通）'!$C$6:$L$47,10,FALSE))</f>
        <v/>
      </c>
      <c r="AB44" s="915" t="str">
        <f>IF(AB43="","",VLOOKUP(AB43,'シフト記号表（従来型・ユニット型共通）'!$C$6:$L$47,10,FALSE))</f>
        <v/>
      </c>
      <c r="AC44" s="915" t="str">
        <f>IF(AC43="","",VLOOKUP(AC43,'シフト記号表（従来型・ユニット型共通）'!$C$6:$L$47,10,FALSE))</f>
        <v/>
      </c>
      <c r="AD44" s="915" t="str">
        <f>IF(AD43="","",VLOOKUP(AD43,'シフト記号表（従来型・ユニット型共通）'!$C$6:$L$47,10,FALSE))</f>
        <v/>
      </c>
      <c r="AE44" s="915" t="str">
        <f>IF(AE43="","",VLOOKUP(AE43,'シフト記号表（従来型・ユニット型共通）'!$C$6:$L$47,10,FALSE))</f>
        <v/>
      </c>
      <c r="AF44" s="915" t="str">
        <f>IF(AF43="","",VLOOKUP(AF43,'シフト記号表（従来型・ユニット型共通）'!$C$6:$L$47,10,FALSE))</f>
        <v/>
      </c>
      <c r="AG44" s="916" t="str">
        <f>IF(AG43="","",VLOOKUP(AG43,'シフト記号表（従来型・ユニット型共通）'!$C$6:$L$47,10,FALSE))</f>
        <v/>
      </c>
      <c r="AH44" s="914" t="str">
        <f>IF(AH43="","",VLOOKUP(AH43,'シフト記号表（従来型・ユニット型共通）'!$C$6:$L$47,10,FALSE))</f>
        <v/>
      </c>
      <c r="AI44" s="915" t="str">
        <f>IF(AI43="","",VLOOKUP(AI43,'シフト記号表（従来型・ユニット型共通）'!$C$6:$L$47,10,FALSE))</f>
        <v/>
      </c>
      <c r="AJ44" s="915" t="str">
        <f>IF(AJ43="","",VLOOKUP(AJ43,'シフト記号表（従来型・ユニット型共通）'!$C$6:$L$47,10,FALSE))</f>
        <v/>
      </c>
      <c r="AK44" s="915" t="str">
        <f>IF(AK43="","",VLOOKUP(AK43,'シフト記号表（従来型・ユニット型共通）'!$C$6:$L$47,10,FALSE))</f>
        <v/>
      </c>
      <c r="AL44" s="915" t="str">
        <f>IF(AL43="","",VLOOKUP(AL43,'シフト記号表（従来型・ユニット型共通）'!$C$6:$L$47,10,FALSE))</f>
        <v/>
      </c>
      <c r="AM44" s="915" t="str">
        <f>IF(AM43="","",VLOOKUP(AM43,'シフト記号表（従来型・ユニット型共通）'!$C$6:$L$47,10,FALSE))</f>
        <v/>
      </c>
      <c r="AN44" s="916" t="str">
        <f>IF(AN43="","",VLOOKUP(AN43,'シフト記号表（従来型・ユニット型共通）'!$C$6:$L$47,10,FALSE))</f>
        <v/>
      </c>
      <c r="AO44" s="914" t="str">
        <f>IF(AO43="","",VLOOKUP(AO43,'シフト記号表（従来型・ユニット型共通）'!$C$6:$L$47,10,FALSE))</f>
        <v/>
      </c>
      <c r="AP44" s="915" t="str">
        <f>IF(AP43="","",VLOOKUP(AP43,'シフト記号表（従来型・ユニット型共通）'!$C$6:$L$47,10,FALSE))</f>
        <v/>
      </c>
      <c r="AQ44" s="915" t="str">
        <f>IF(AQ43="","",VLOOKUP(AQ43,'シフト記号表（従来型・ユニット型共通）'!$C$6:$L$47,10,FALSE))</f>
        <v/>
      </c>
      <c r="AR44" s="915" t="str">
        <f>IF(AR43="","",VLOOKUP(AR43,'シフト記号表（従来型・ユニット型共通）'!$C$6:$L$47,10,FALSE))</f>
        <v/>
      </c>
      <c r="AS44" s="915" t="str">
        <f>IF(AS43="","",VLOOKUP(AS43,'シフト記号表（従来型・ユニット型共通）'!$C$6:$L$47,10,FALSE))</f>
        <v/>
      </c>
      <c r="AT44" s="915" t="str">
        <f>IF(AT43="","",VLOOKUP(AT43,'シフト記号表（従来型・ユニット型共通）'!$C$6:$L$47,10,FALSE))</f>
        <v/>
      </c>
      <c r="AU44" s="916" t="str">
        <f>IF(AU43="","",VLOOKUP(AU43,'シフト記号表（従来型・ユニット型共通）'!$C$6:$L$47,10,FALSE))</f>
        <v/>
      </c>
      <c r="AV44" s="914" t="str">
        <f>IF(AV43="","",VLOOKUP(AV43,'シフト記号表（従来型・ユニット型共通）'!$C$6:$L$47,10,FALSE))</f>
        <v/>
      </c>
      <c r="AW44" s="915" t="str">
        <f>IF(AW43="","",VLOOKUP(AW43,'シフト記号表（従来型・ユニット型共通）'!$C$6:$L$47,10,FALSE))</f>
        <v/>
      </c>
      <c r="AX44" s="915" t="str">
        <f>IF(AX43="","",VLOOKUP(AX43,'シフト記号表（従来型・ユニット型共通）'!$C$6:$L$47,10,FALSE))</f>
        <v/>
      </c>
      <c r="AY44" s="915" t="str">
        <f>IF(AY43="","",VLOOKUP(AY43,'シフト記号表（従来型・ユニット型共通）'!$C$6:$L$47,10,FALSE))</f>
        <v/>
      </c>
      <c r="AZ44" s="915" t="str">
        <f>IF(AZ43="","",VLOOKUP(AZ43,'シフト記号表（従来型・ユニット型共通）'!$C$6:$L$47,10,FALSE))</f>
        <v/>
      </c>
      <c r="BA44" s="915" t="str">
        <f>IF(BA43="","",VLOOKUP(BA43,'シフト記号表（従来型・ユニット型共通）'!$C$6:$L$47,10,FALSE))</f>
        <v/>
      </c>
      <c r="BB44" s="916" t="str">
        <f>IF(BB43="","",VLOOKUP(BB43,'シフト記号表（従来型・ユニット型共通）'!$C$6:$L$47,10,FALSE))</f>
        <v/>
      </c>
      <c r="BC44" s="914" t="str">
        <f>IF(BC43="","",VLOOKUP(BC43,'シフト記号表（従来型・ユニット型共通）'!$C$6:$L$47,10,FALSE))</f>
        <v/>
      </c>
      <c r="BD44" s="915" t="str">
        <f>IF(BD43="","",VLOOKUP(BD43,'シフト記号表（従来型・ユニット型共通）'!$C$6:$L$47,10,FALSE))</f>
        <v/>
      </c>
      <c r="BE44" s="915" t="str">
        <f>IF(BE43="","",VLOOKUP(BE43,'シフト記号表（従来型・ユニット型共通）'!$C$6:$L$47,10,FALSE))</f>
        <v/>
      </c>
      <c r="BF44" s="2183">
        <f>IF($BI$3="４週",SUM(AA44:BB44),IF($BI$3="暦月",SUM(AA44:BE44),""))</f>
        <v>0</v>
      </c>
      <c r="BG44" s="2184"/>
      <c r="BH44" s="2185">
        <f>IF($BI$3="４週",BF44/4,IF($BI$3="暦月",(BF44/($BI$8/7)),""))</f>
        <v>0</v>
      </c>
      <c r="BI44" s="2184"/>
      <c r="BJ44" s="2180"/>
      <c r="BK44" s="2181"/>
      <c r="BL44" s="2181"/>
      <c r="BM44" s="2181"/>
      <c r="BN44" s="2182"/>
    </row>
    <row r="45" spans="2:66" ht="20.25" customHeight="1">
      <c r="B45" s="2111">
        <f>B43+1</f>
        <v>15</v>
      </c>
      <c r="C45" s="2113"/>
      <c r="D45" s="2115"/>
      <c r="E45" s="2081"/>
      <c r="F45" s="2116"/>
      <c r="G45" s="2118"/>
      <c r="H45" s="2119"/>
      <c r="I45" s="909"/>
      <c r="J45" s="910"/>
      <c r="K45" s="909"/>
      <c r="L45" s="910"/>
      <c r="M45" s="2122"/>
      <c r="N45" s="2123"/>
      <c r="O45" s="2171"/>
      <c r="P45" s="2172"/>
      <c r="Q45" s="2172"/>
      <c r="R45" s="2119"/>
      <c r="S45" s="2141"/>
      <c r="T45" s="2142"/>
      <c r="U45" s="2142"/>
      <c r="V45" s="2142"/>
      <c r="W45" s="2143"/>
      <c r="X45" s="929" t="s">
        <v>1540</v>
      </c>
      <c r="Y45" s="930"/>
      <c r="Z45" s="931"/>
      <c r="AA45" s="922"/>
      <c r="AB45" s="923"/>
      <c r="AC45" s="923"/>
      <c r="AD45" s="923"/>
      <c r="AE45" s="923"/>
      <c r="AF45" s="923"/>
      <c r="AG45" s="924"/>
      <c r="AH45" s="922"/>
      <c r="AI45" s="923"/>
      <c r="AJ45" s="923"/>
      <c r="AK45" s="923"/>
      <c r="AL45" s="923"/>
      <c r="AM45" s="923"/>
      <c r="AN45" s="924"/>
      <c r="AO45" s="922"/>
      <c r="AP45" s="923"/>
      <c r="AQ45" s="923"/>
      <c r="AR45" s="923"/>
      <c r="AS45" s="923"/>
      <c r="AT45" s="923"/>
      <c r="AU45" s="924"/>
      <c r="AV45" s="922"/>
      <c r="AW45" s="923"/>
      <c r="AX45" s="923"/>
      <c r="AY45" s="923"/>
      <c r="AZ45" s="923"/>
      <c r="BA45" s="923"/>
      <c r="BB45" s="924"/>
      <c r="BC45" s="922"/>
      <c r="BD45" s="923"/>
      <c r="BE45" s="925"/>
      <c r="BF45" s="2173"/>
      <c r="BG45" s="2174"/>
      <c r="BH45" s="2175"/>
      <c r="BI45" s="2176"/>
      <c r="BJ45" s="2177"/>
      <c r="BK45" s="2178"/>
      <c r="BL45" s="2178"/>
      <c r="BM45" s="2178"/>
      <c r="BN45" s="2179"/>
    </row>
    <row r="46" spans="2:66" ht="20.25" customHeight="1">
      <c r="B46" s="2112"/>
      <c r="C46" s="2114"/>
      <c r="D46" s="2117"/>
      <c r="E46" s="2081"/>
      <c r="F46" s="2116"/>
      <c r="G46" s="2120"/>
      <c r="H46" s="2121"/>
      <c r="I46" s="909"/>
      <c r="J46" s="910">
        <f>G45</f>
        <v>0</v>
      </c>
      <c r="K46" s="909"/>
      <c r="L46" s="910">
        <f>M45</f>
        <v>0</v>
      </c>
      <c r="M46" s="2124"/>
      <c r="N46" s="2125"/>
      <c r="O46" s="2136"/>
      <c r="P46" s="2137"/>
      <c r="Q46" s="2137"/>
      <c r="R46" s="2121"/>
      <c r="S46" s="2141"/>
      <c r="T46" s="2142"/>
      <c r="U46" s="2142"/>
      <c r="V46" s="2142"/>
      <c r="W46" s="2143"/>
      <c r="X46" s="926" t="s">
        <v>1543</v>
      </c>
      <c r="Y46" s="927"/>
      <c r="Z46" s="928"/>
      <c r="AA46" s="914" t="str">
        <f>IF(AA45="","",VLOOKUP(AA45,'シフト記号表（従来型・ユニット型共通）'!$C$6:$L$47,10,FALSE))</f>
        <v/>
      </c>
      <c r="AB46" s="915" t="str">
        <f>IF(AB45="","",VLOOKUP(AB45,'シフト記号表（従来型・ユニット型共通）'!$C$6:$L$47,10,FALSE))</f>
        <v/>
      </c>
      <c r="AC46" s="915" t="str">
        <f>IF(AC45="","",VLOOKUP(AC45,'シフト記号表（従来型・ユニット型共通）'!$C$6:$L$47,10,FALSE))</f>
        <v/>
      </c>
      <c r="AD46" s="915" t="str">
        <f>IF(AD45="","",VLOOKUP(AD45,'シフト記号表（従来型・ユニット型共通）'!$C$6:$L$47,10,FALSE))</f>
        <v/>
      </c>
      <c r="AE46" s="915" t="str">
        <f>IF(AE45="","",VLOOKUP(AE45,'シフト記号表（従来型・ユニット型共通）'!$C$6:$L$47,10,FALSE))</f>
        <v/>
      </c>
      <c r="AF46" s="915" t="str">
        <f>IF(AF45="","",VLOOKUP(AF45,'シフト記号表（従来型・ユニット型共通）'!$C$6:$L$47,10,FALSE))</f>
        <v/>
      </c>
      <c r="AG46" s="916" t="str">
        <f>IF(AG45="","",VLOOKUP(AG45,'シフト記号表（従来型・ユニット型共通）'!$C$6:$L$47,10,FALSE))</f>
        <v/>
      </c>
      <c r="AH46" s="914" t="str">
        <f>IF(AH45="","",VLOOKUP(AH45,'シフト記号表（従来型・ユニット型共通）'!$C$6:$L$47,10,FALSE))</f>
        <v/>
      </c>
      <c r="AI46" s="915" t="str">
        <f>IF(AI45="","",VLOOKUP(AI45,'シフト記号表（従来型・ユニット型共通）'!$C$6:$L$47,10,FALSE))</f>
        <v/>
      </c>
      <c r="AJ46" s="915" t="str">
        <f>IF(AJ45="","",VLOOKUP(AJ45,'シフト記号表（従来型・ユニット型共通）'!$C$6:$L$47,10,FALSE))</f>
        <v/>
      </c>
      <c r="AK46" s="915" t="str">
        <f>IF(AK45="","",VLOOKUP(AK45,'シフト記号表（従来型・ユニット型共通）'!$C$6:$L$47,10,FALSE))</f>
        <v/>
      </c>
      <c r="AL46" s="915" t="str">
        <f>IF(AL45="","",VLOOKUP(AL45,'シフト記号表（従来型・ユニット型共通）'!$C$6:$L$47,10,FALSE))</f>
        <v/>
      </c>
      <c r="AM46" s="915" t="str">
        <f>IF(AM45="","",VLOOKUP(AM45,'シフト記号表（従来型・ユニット型共通）'!$C$6:$L$47,10,FALSE))</f>
        <v/>
      </c>
      <c r="AN46" s="916" t="str">
        <f>IF(AN45="","",VLOOKUP(AN45,'シフト記号表（従来型・ユニット型共通）'!$C$6:$L$47,10,FALSE))</f>
        <v/>
      </c>
      <c r="AO46" s="914" t="str">
        <f>IF(AO45="","",VLOOKUP(AO45,'シフト記号表（従来型・ユニット型共通）'!$C$6:$L$47,10,FALSE))</f>
        <v/>
      </c>
      <c r="AP46" s="915" t="str">
        <f>IF(AP45="","",VLOOKUP(AP45,'シフト記号表（従来型・ユニット型共通）'!$C$6:$L$47,10,FALSE))</f>
        <v/>
      </c>
      <c r="AQ46" s="915" t="str">
        <f>IF(AQ45="","",VLOOKUP(AQ45,'シフト記号表（従来型・ユニット型共通）'!$C$6:$L$47,10,FALSE))</f>
        <v/>
      </c>
      <c r="AR46" s="915" t="str">
        <f>IF(AR45="","",VLOOKUP(AR45,'シフト記号表（従来型・ユニット型共通）'!$C$6:$L$47,10,FALSE))</f>
        <v/>
      </c>
      <c r="AS46" s="915" t="str">
        <f>IF(AS45="","",VLOOKUP(AS45,'シフト記号表（従来型・ユニット型共通）'!$C$6:$L$47,10,FALSE))</f>
        <v/>
      </c>
      <c r="AT46" s="915" t="str">
        <f>IF(AT45="","",VLOOKUP(AT45,'シフト記号表（従来型・ユニット型共通）'!$C$6:$L$47,10,FALSE))</f>
        <v/>
      </c>
      <c r="AU46" s="916" t="str">
        <f>IF(AU45="","",VLOOKUP(AU45,'シフト記号表（従来型・ユニット型共通）'!$C$6:$L$47,10,FALSE))</f>
        <v/>
      </c>
      <c r="AV46" s="914" t="str">
        <f>IF(AV45="","",VLOOKUP(AV45,'シフト記号表（従来型・ユニット型共通）'!$C$6:$L$47,10,FALSE))</f>
        <v/>
      </c>
      <c r="AW46" s="915" t="str">
        <f>IF(AW45="","",VLOOKUP(AW45,'シフト記号表（従来型・ユニット型共通）'!$C$6:$L$47,10,FALSE))</f>
        <v/>
      </c>
      <c r="AX46" s="915" t="str">
        <f>IF(AX45="","",VLOOKUP(AX45,'シフト記号表（従来型・ユニット型共通）'!$C$6:$L$47,10,FALSE))</f>
        <v/>
      </c>
      <c r="AY46" s="915" t="str">
        <f>IF(AY45="","",VLOOKUP(AY45,'シフト記号表（従来型・ユニット型共通）'!$C$6:$L$47,10,FALSE))</f>
        <v/>
      </c>
      <c r="AZ46" s="915" t="str">
        <f>IF(AZ45="","",VLOOKUP(AZ45,'シフト記号表（従来型・ユニット型共通）'!$C$6:$L$47,10,FALSE))</f>
        <v/>
      </c>
      <c r="BA46" s="915" t="str">
        <f>IF(BA45="","",VLOOKUP(BA45,'シフト記号表（従来型・ユニット型共通）'!$C$6:$L$47,10,FALSE))</f>
        <v/>
      </c>
      <c r="BB46" s="916" t="str">
        <f>IF(BB45="","",VLOOKUP(BB45,'シフト記号表（従来型・ユニット型共通）'!$C$6:$L$47,10,FALSE))</f>
        <v/>
      </c>
      <c r="BC46" s="914" t="str">
        <f>IF(BC45="","",VLOOKUP(BC45,'シフト記号表（従来型・ユニット型共通）'!$C$6:$L$47,10,FALSE))</f>
        <v/>
      </c>
      <c r="BD46" s="915" t="str">
        <f>IF(BD45="","",VLOOKUP(BD45,'シフト記号表（従来型・ユニット型共通）'!$C$6:$L$47,10,FALSE))</f>
        <v/>
      </c>
      <c r="BE46" s="915" t="str">
        <f>IF(BE45="","",VLOOKUP(BE45,'シフト記号表（従来型・ユニット型共通）'!$C$6:$L$47,10,FALSE))</f>
        <v/>
      </c>
      <c r="BF46" s="2183">
        <f>IF($BI$3="４週",SUM(AA46:BB46),IF($BI$3="暦月",SUM(AA46:BE46),""))</f>
        <v>0</v>
      </c>
      <c r="BG46" s="2184"/>
      <c r="BH46" s="2185">
        <f>IF($BI$3="４週",BF46/4,IF($BI$3="暦月",(BF46/($BI$8/7)),""))</f>
        <v>0</v>
      </c>
      <c r="BI46" s="2184"/>
      <c r="BJ46" s="2180"/>
      <c r="BK46" s="2181"/>
      <c r="BL46" s="2181"/>
      <c r="BM46" s="2181"/>
      <c r="BN46" s="2182"/>
    </row>
    <row r="47" spans="2:66" ht="20.25" customHeight="1">
      <c r="B47" s="2111">
        <f>B45+1</f>
        <v>16</v>
      </c>
      <c r="C47" s="2113"/>
      <c r="D47" s="2115"/>
      <c r="E47" s="2081"/>
      <c r="F47" s="2116"/>
      <c r="G47" s="2118"/>
      <c r="H47" s="2119"/>
      <c r="I47" s="909"/>
      <c r="J47" s="910"/>
      <c r="K47" s="909"/>
      <c r="L47" s="910"/>
      <c r="M47" s="2122"/>
      <c r="N47" s="2123"/>
      <c r="O47" s="2171"/>
      <c r="P47" s="2172"/>
      <c r="Q47" s="2172"/>
      <c r="R47" s="2119"/>
      <c r="S47" s="2141"/>
      <c r="T47" s="2142"/>
      <c r="U47" s="2142"/>
      <c r="V47" s="2142"/>
      <c r="W47" s="2143"/>
      <c r="X47" s="929" t="s">
        <v>1540</v>
      </c>
      <c r="Y47" s="930"/>
      <c r="Z47" s="931"/>
      <c r="AA47" s="922"/>
      <c r="AB47" s="923"/>
      <c r="AC47" s="923"/>
      <c r="AD47" s="923"/>
      <c r="AE47" s="923"/>
      <c r="AF47" s="923"/>
      <c r="AG47" s="924"/>
      <c r="AH47" s="922"/>
      <c r="AI47" s="923"/>
      <c r="AJ47" s="923"/>
      <c r="AK47" s="923"/>
      <c r="AL47" s="923"/>
      <c r="AM47" s="923"/>
      <c r="AN47" s="924"/>
      <c r="AO47" s="922"/>
      <c r="AP47" s="923"/>
      <c r="AQ47" s="923"/>
      <c r="AR47" s="923"/>
      <c r="AS47" s="923"/>
      <c r="AT47" s="923"/>
      <c r="AU47" s="924"/>
      <c r="AV47" s="922"/>
      <c r="AW47" s="923"/>
      <c r="AX47" s="923"/>
      <c r="AY47" s="923"/>
      <c r="AZ47" s="923"/>
      <c r="BA47" s="923"/>
      <c r="BB47" s="924"/>
      <c r="BC47" s="922"/>
      <c r="BD47" s="923"/>
      <c r="BE47" s="925"/>
      <c r="BF47" s="2173"/>
      <c r="BG47" s="2174"/>
      <c r="BH47" s="2175"/>
      <c r="BI47" s="2176"/>
      <c r="BJ47" s="2177"/>
      <c r="BK47" s="2178"/>
      <c r="BL47" s="2178"/>
      <c r="BM47" s="2178"/>
      <c r="BN47" s="2179"/>
    </row>
    <row r="48" spans="2:66" ht="20.25" customHeight="1">
      <c r="B48" s="2112"/>
      <c r="C48" s="2114"/>
      <c r="D48" s="2117"/>
      <c r="E48" s="2081"/>
      <c r="F48" s="2116"/>
      <c r="G48" s="2120"/>
      <c r="H48" s="2121"/>
      <c r="I48" s="909"/>
      <c r="J48" s="910">
        <f>G47</f>
        <v>0</v>
      </c>
      <c r="K48" s="909"/>
      <c r="L48" s="910">
        <f>M47</f>
        <v>0</v>
      </c>
      <c r="M48" s="2124"/>
      <c r="N48" s="2125"/>
      <c r="O48" s="2136"/>
      <c r="P48" s="2137"/>
      <c r="Q48" s="2137"/>
      <c r="R48" s="2121"/>
      <c r="S48" s="2141"/>
      <c r="T48" s="2142"/>
      <c r="U48" s="2142"/>
      <c r="V48" s="2142"/>
      <c r="W48" s="2143"/>
      <c r="X48" s="926" t="s">
        <v>1543</v>
      </c>
      <c r="Y48" s="927"/>
      <c r="Z48" s="928"/>
      <c r="AA48" s="914" t="str">
        <f>IF(AA47="","",VLOOKUP(AA47,'シフト記号表（従来型・ユニット型共通）'!$C$6:$L$47,10,FALSE))</f>
        <v/>
      </c>
      <c r="AB48" s="915" t="str">
        <f>IF(AB47="","",VLOOKUP(AB47,'シフト記号表（従来型・ユニット型共通）'!$C$6:$L$47,10,FALSE))</f>
        <v/>
      </c>
      <c r="AC48" s="915" t="str">
        <f>IF(AC47="","",VLOOKUP(AC47,'シフト記号表（従来型・ユニット型共通）'!$C$6:$L$47,10,FALSE))</f>
        <v/>
      </c>
      <c r="AD48" s="915" t="str">
        <f>IF(AD47="","",VLOOKUP(AD47,'シフト記号表（従来型・ユニット型共通）'!$C$6:$L$47,10,FALSE))</f>
        <v/>
      </c>
      <c r="AE48" s="915" t="str">
        <f>IF(AE47="","",VLOOKUP(AE47,'シフト記号表（従来型・ユニット型共通）'!$C$6:$L$47,10,FALSE))</f>
        <v/>
      </c>
      <c r="AF48" s="915" t="str">
        <f>IF(AF47="","",VLOOKUP(AF47,'シフト記号表（従来型・ユニット型共通）'!$C$6:$L$47,10,FALSE))</f>
        <v/>
      </c>
      <c r="AG48" s="916" t="str">
        <f>IF(AG47="","",VLOOKUP(AG47,'シフト記号表（従来型・ユニット型共通）'!$C$6:$L$47,10,FALSE))</f>
        <v/>
      </c>
      <c r="AH48" s="914" t="str">
        <f>IF(AH47="","",VLOOKUP(AH47,'シフト記号表（従来型・ユニット型共通）'!$C$6:$L$47,10,FALSE))</f>
        <v/>
      </c>
      <c r="AI48" s="915" t="str">
        <f>IF(AI47="","",VLOOKUP(AI47,'シフト記号表（従来型・ユニット型共通）'!$C$6:$L$47,10,FALSE))</f>
        <v/>
      </c>
      <c r="AJ48" s="915" t="str">
        <f>IF(AJ47="","",VLOOKUP(AJ47,'シフト記号表（従来型・ユニット型共通）'!$C$6:$L$47,10,FALSE))</f>
        <v/>
      </c>
      <c r="AK48" s="915" t="str">
        <f>IF(AK47="","",VLOOKUP(AK47,'シフト記号表（従来型・ユニット型共通）'!$C$6:$L$47,10,FALSE))</f>
        <v/>
      </c>
      <c r="AL48" s="915" t="str">
        <f>IF(AL47="","",VLOOKUP(AL47,'シフト記号表（従来型・ユニット型共通）'!$C$6:$L$47,10,FALSE))</f>
        <v/>
      </c>
      <c r="AM48" s="915" t="str">
        <f>IF(AM47="","",VLOOKUP(AM47,'シフト記号表（従来型・ユニット型共通）'!$C$6:$L$47,10,FALSE))</f>
        <v/>
      </c>
      <c r="AN48" s="916" t="str">
        <f>IF(AN47="","",VLOOKUP(AN47,'シフト記号表（従来型・ユニット型共通）'!$C$6:$L$47,10,FALSE))</f>
        <v/>
      </c>
      <c r="AO48" s="914" t="str">
        <f>IF(AO47="","",VLOOKUP(AO47,'シフト記号表（従来型・ユニット型共通）'!$C$6:$L$47,10,FALSE))</f>
        <v/>
      </c>
      <c r="AP48" s="915" t="str">
        <f>IF(AP47="","",VLOOKUP(AP47,'シフト記号表（従来型・ユニット型共通）'!$C$6:$L$47,10,FALSE))</f>
        <v/>
      </c>
      <c r="AQ48" s="915" t="str">
        <f>IF(AQ47="","",VLOOKUP(AQ47,'シフト記号表（従来型・ユニット型共通）'!$C$6:$L$47,10,FALSE))</f>
        <v/>
      </c>
      <c r="AR48" s="915" t="str">
        <f>IF(AR47="","",VLOOKUP(AR47,'シフト記号表（従来型・ユニット型共通）'!$C$6:$L$47,10,FALSE))</f>
        <v/>
      </c>
      <c r="AS48" s="915" t="str">
        <f>IF(AS47="","",VLOOKUP(AS47,'シフト記号表（従来型・ユニット型共通）'!$C$6:$L$47,10,FALSE))</f>
        <v/>
      </c>
      <c r="AT48" s="915" t="str">
        <f>IF(AT47="","",VLOOKUP(AT47,'シフト記号表（従来型・ユニット型共通）'!$C$6:$L$47,10,FALSE))</f>
        <v/>
      </c>
      <c r="AU48" s="916" t="str">
        <f>IF(AU47="","",VLOOKUP(AU47,'シフト記号表（従来型・ユニット型共通）'!$C$6:$L$47,10,FALSE))</f>
        <v/>
      </c>
      <c r="AV48" s="914" t="str">
        <f>IF(AV47="","",VLOOKUP(AV47,'シフト記号表（従来型・ユニット型共通）'!$C$6:$L$47,10,FALSE))</f>
        <v/>
      </c>
      <c r="AW48" s="915" t="str">
        <f>IF(AW47="","",VLOOKUP(AW47,'シフト記号表（従来型・ユニット型共通）'!$C$6:$L$47,10,FALSE))</f>
        <v/>
      </c>
      <c r="AX48" s="915" t="str">
        <f>IF(AX47="","",VLOOKUP(AX47,'シフト記号表（従来型・ユニット型共通）'!$C$6:$L$47,10,FALSE))</f>
        <v/>
      </c>
      <c r="AY48" s="915" t="str">
        <f>IF(AY47="","",VLOOKUP(AY47,'シフト記号表（従来型・ユニット型共通）'!$C$6:$L$47,10,FALSE))</f>
        <v/>
      </c>
      <c r="AZ48" s="915" t="str">
        <f>IF(AZ47="","",VLOOKUP(AZ47,'シフト記号表（従来型・ユニット型共通）'!$C$6:$L$47,10,FALSE))</f>
        <v/>
      </c>
      <c r="BA48" s="915" t="str">
        <f>IF(BA47="","",VLOOKUP(BA47,'シフト記号表（従来型・ユニット型共通）'!$C$6:$L$47,10,FALSE))</f>
        <v/>
      </c>
      <c r="BB48" s="916" t="str">
        <f>IF(BB47="","",VLOOKUP(BB47,'シフト記号表（従来型・ユニット型共通）'!$C$6:$L$47,10,FALSE))</f>
        <v/>
      </c>
      <c r="BC48" s="914" t="str">
        <f>IF(BC47="","",VLOOKUP(BC47,'シフト記号表（従来型・ユニット型共通）'!$C$6:$L$47,10,FALSE))</f>
        <v/>
      </c>
      <c r="BD48" s="915" t="str">
        <f>IF(BD47="","",VLOOKUP(BD47,'シフト記号表（従来型・ユニット型共通）'!$C$6:$L$47,10,FALSE))</f>
        <v/>
      </c>
      <c r="BE48" s="915" t="str">
        <f>IF(BE47="","",VLOOKUP(BE47,'シフト記号表（従来型・ユニット型共通）'!$C$6:$L$47,10,FALSE))</f>
        <v/>
      </c>
      <c r="BF48" s="2183">
        <f>IF($BI$3="４週",SUM(AA48:BB48),IF($BI$3="暦月",SUM(AA48:BE48),""))</f>
        <v>0</v>
      </c>
      <c r="BG48" s="2184"/>
      <c r="BH48" s="2185">
        <f>IF($BI$3="４週",BF48/4,IF($BI$3="暦月",(BF48/($BI$8/7)),""))</f>
        <v>0</v>
      </c>
      <c r="BI48" s="2184"/>
      <c r="BJ48" s="2180"/>
      <c r="BK48" s="2181"/>
      <c r="BL48" s="2181"/>
      <c r="BM48" s="2181"/>
      <c r="BN48" s="2182"/>
    </row>
    <row r="49" spans="2:66" ht="20.25" customHeight="1">
      <c r="B49" s="2111">
        <f>B47+1</f>
        <v>17</v>
      </c>
      <c r="C49" s="2113"/>
      <c r="D49" s="2115"/>
      <c r="E49" s="2081"/>
      <c r="F49" s="2116"/>
      <c r="G49" s="2118"/>
      <c r="H49" s="2119"/>
      <c r="I49" s="909"/>
      <c r="J49" s="910"/>
      <c r="K49" s="909"/>
      <c r="L49" s="910"/>
      <c r="M49" s="2122"/>
      <c r="N49" s="2123"/>
      <c r="O49" s="2171"/>
      <c r="P49" s="2172"/>
      <c r="Q49" s="2172"/>
      <c r="R49" s="2119"/>
      <c r="S49" s="2141"/>
      <c r="T49" s="2142"/>
      <c r="U49" s="2142"/>
      <c r="V49" s="2142"/>
      <c r="W49" s="2143"/>
      <c r="X49" s="929" t="s">
        <v>1540</v>
      </c>
      <c r="Y49" s="930"/>
      <c r="Z49" s="931"/>
      <c r="AA49" s="922"/>
      <c r="AB49" s="923"/>
      <c r="AC49" s="923"/>
      <c r="AD49" s="923"/>
      <c r="AE49" s="923"/>
      <c r="AF49" s="923"/>
      <c r="AG49" s="924"/>
      <c r="AH49" s="922"/>
      <c r="AI49" s="923"/>
      <c r="AJ49" s="923"/>
      <c r="AK49" s="923"/>
      <c r="AL49" s="923"/>
      <c r="AM49" s="923"/>
      <c r="AN49" s="924"/>
      <c r="AO49" s="922"/>
      <c r="AP49" s="923"/>
      <c r="AQ49" s="923"/>
      <c r="AR49" s="923"/>
      <c r="AS49" s="923"/>
      <c r="AT49" s="923"/>
      <c r="AU49" s="924"/>
      <c r="AV49" s="922"/>
      <c r="AW49" s="923"/>
      <c r="AX49" s="923"/>
      <c r="AY49" s="923"/>
      <c r="AZ49" s="923"/>
      <c r="BA49" s="923"/>
      <c r="BB49" s="924"/>
      <c r="BC49" s="922"/>
      <c r="BD49" s="923"/>
      <c r="BE49" s="925"/>
      <c r="BF49" s="2173"/>
      <c r="BG49" s="2174"/>
      <c r="BH49" s="2175"/>
      <c r="BI49" s="2176"/>
      <c r="BJ49" s="2177"/>
      <c r="BK49" s="2178"/>
      <c r="BL49" s="2178"/>
      <c r="BM49" s="2178"/>
      <c r="BN49" s="2179"/>
    </row>
    <row r="50" spans="2:66" ht="20.25" customHeight="1">
      <c r="B50" s="2112"/>
      <c r="C50" s="2114"/>
      <c r="D50" s="2117"/>
      <c r="E50" s="2081"/>
      <c r="F50" s="2116"/>
      <c r="G50" s="2120"/>
      <c r="H50" s="2121"/>
      <c r="I50" s="909"/>
      <c r="J50" s="910">
        <f>G49</f>
        <v>0</v>
      </c>
      <c r="K50" s="909"/>
      <c r="L50" s="910">
        <f>M49</f>
        <v>0</v>
      </c>
      <c r="M50" s="2124"/>
      <c r="N50" s="2125"/>
      <c r="O50" s="2136"/>
      <c r="P50" s="2137"/>
      <c r="Q50" s="2137"/>
      <c r="R50" s="2121"/>
      <c r="S50" s="2141"/>
      <c r="T50" s="2142"/>
      <c r="U50" s="2142"/>
      <c r="V50" s="2142"/>
      <c r="W50" s="2143"/>
      <c r="X50" s="926" t="s">
        <v>1543</v>
      </c>
      <c r="Y50" s="927"/>
      <c r="Z50" s="928"/>
      <c r="AA50" s="914" t="str">
        <f>IF(AA49="","",VLOOKUP(AA49,'シフト記号表（従来型・ユニット型共通）'!$C$6:$L$47,10,FALSE))</f>
        <v/>
      </c>
      <c r="AB50" s="915" t="str">
        <f>IF(AB49="","",VLOOKUP(AB49,'シフト記号表（従来型・ユニット型共通）'!$C$6:$L$47,10,FALSE))</f>
        <v/>
      </c>
      <c r="AC50" s="915" t="str">
        <f>IF(AC49="","",VLOOKUP(AC49,'シフト記号表（従来型・ユニット型共通）'!$C$6:$L$47,10,FALSE))</f>
        <v/>
      </c>
      <c r="AD50" s="915" t="str">
        <f>IF(AD49="","",VLOOKUP(AD49,'シフト記号表（従来型・ユニット型共通）'!$C$6:$L$47,10,FALSE))</f>
        <v/>
      </c>
      <c r="AE50" s="915" t="str">
        <f>IF(AE49="","",VLOOKUP(AE49,'シフト記号表（従来型・ユニット型共通）'!$C$6:$L$47,10,FALSE))</f>
        <v/>
      </c>
      <c r="AF50" s="915" t="str">
        <f>IF(AF49="","",VLOOKUP(AF49,'シフト記号表（従来型・ユニット型共通）'!$C$6:$L$47,10,FALSE))</f>
        <v/>
      </c>
      <c r="AG50" s="916" t="str">
        <f>IF(AG49="","",VLOOKUP(AG49,'シフト記号表（従来型・ユニット型共通）'!$C$6:$L$47,10,FALSE))</f>
        <v/>
      </c>
      <c r="AH50" s="914" t="str">
        <f>IF(AH49="","",VLOOKUP(AH49,'シフト記号表（従来型・ユニット型共通）'!$C$6:$L$47,10,FALSE))</f>
        <v/>
      </c>
      <c r="AI50" s="915" t="str">
        <f>IF(AI49="","",VLOOKUP(AI49,'シフト記号表（従来型・ユニット型共通）'!$C$6:$L$47,10,FALSE))</f>
        <v/>
      </c>
      <c r="AJ50" s="915" t="str">
        <f>IF(AJ49="","",VLOOKUP(AJ49,'シフト記号表（従来型・ユニット型共通）'!$C$6:$L$47,10,FALSE))</f>
        <v/>
      </c>
      <c r="AK50" s="915" t="str">
        <f>IF(AK49="","",VLOOKUP(AK49,'シフト記号表（従来型・ユニット型共通）'!$C$6:$L$47,10,FALSE))</f>
        <v/>
      </c>
      <c r="AL50" s="915" t="str">
        <f>IF(AL49="","",VLOOKUP(AL49,'シフト記号表（従来型・ユニット型共通）'!$C$6:$L$47,10,FALSE))</f>
        <v/>
      </c>
      <c r="AM50" s="915" t="str">
        <f>IF(AM49="","",VLOOKUP(AM49,'シフト記号表（従来型・ユニット型共通）'!$C$6:$L$47,10,FALSE))</f>
        <v/>
      </c>
      <c r="AN50" s="916" t="str">
        <f>IF(AN49="","",VLOOKUP(AN49,'シフト記号表（従来型・ユニット型共通）'!$C$6:$L$47,10,FALSE))</f>
        <v/>
      </c>
      <c r="AO50" s="914" t="str">
        <f>IF(AO49="","",VLOOKUP(AO49,'シフト記号表（従来型・ユニット型共通）'!$C$6:$L$47,10,FALSE))</f>
        <v/>
      </c>
      <c r="AP50" s="915" t="str">
        <f>IF(AP49="","",VLOOKUP(AP49,'シフト記号表（従来型・ユニット型共通）'!$C$6:$L$47,10,FALSE))</f>
        <v/>
      </c>
      <c r="AQ50" s="915" t="str">
        <f>IF(AQ49="","",VLOOKUP(AQ49,'シフト記号表（従来型・ユニット型共通）'!$C$6:$L$47,10,FALSE))</f>
        <v/>
      </c>
      <c r="AR50" s="915" t="str">
        <f>IF(AR49="","",VLOOKUP(AR49,'シフト記号表（従来型・ユニット型共通）'!$C$6:$L$47,10,FALSE))</f>
        <v/>
      </c>
      <c r="AS50" s="915" t="str">
        <f>IF(AS49="","",VLOOKUP(AS49,'シフト記号表（従来型・ユニット型共通）'!$C$6:$L$47,10,FALSE))</f>
        <v/>
      </c>
      <c r="AT50" s="915" t="str">
        <f>IF(AT49="","",VLOOKUP(AT49,'シフト記号表（従来型・ユニット型共通）'!$C$6:$L$47,10,FALSE))</f>
        <v/>
      </c>
      <c r="AU50" s="916" t="str">
        <f>IF(AU49="","",VLOOKUP(AU49,'シフト記号表（従来型・ユニット型共通）'!$C$6:$L$47,10,FALSE))</f>
        <v/>
      </c>
      <c r="AV50" s="914" t="str">
        <f>IF(AV49="","",VLOOKUP(AV49,'シフト記号表（従来型・ユニット型共通）'!$C$6:$L$47,10,FALSE))</f>
        <v/>
      </c>
      <c r="AW50" s="915" t="str">
        <f>IF(AW49="","",VLOOKUP(AW49,'シフト記号表（従来型・ユニット型共通）'!$C$6:$L$47,10,FALSE))</f>
        <v/>
      </c>
      <c r="AX50" s="915" t="str">
        <f>IF(AX49="","",VLOOKUP(AX49,'シフト記号表（従来型・ユニット型共通）'!$C$6:$L$47,10,FALSE))</f>
        <v/>
      </c>
      <c r="AY50" s="915" t="str">
        <f>IF(AY49="","",VLOOKUP(AY49,'シフト記号表（従来型・ユニット型共通）'!$C$6:$L$47,10,FALSE))</f>
        <v/>
      </c>
      <c r="AZ50" s="915" t="str">
        <f>IF(AZ49="","",VLOOKUP(AZ49,'シフト記号表（従来型・ユニット型共通）'!$C$6:$L$47,10,FALSE))</f>
        <v/>
      </c>
      <c r="BA50" s="915" t="str">
        <f>IF(BA49="","",VLOOKUP(BA49,'シフト記号表（従来型・ユニット型共通）'!$C$6:$L$47,10,FALSE))</f>
        <v/>
      </c>
      <c r="BB50" s="916" t="str">
        <f>IF(BB49="","",VLOOKUP(BB49,'シフト記号表（従来型・ユニット型共通）'!$C$6:$L$47,10,FALSE))</f>
        <v/>
      </c>
      <c r="BC50" s="914" t="str">
        <f>IF(BC49="","",VLOOKUP(BC49,'シフト記号表（従来型・ユニット型共通）'!$C$6:$L$47,10,FALSE))</f>
        <v/>
      </c>
      <c r="BD50" s="915" t="str">
        <f>IF(BD49="","",VLOOKUP(BD49,'シフト記号表（従来型・ユニット型共通）'!$C$6:$L$47,10,FALSE))</f>
        <v/>
      </c>
      <c r="BE50" s="915" t="str">
        <f>IF(BE49="","",VLOOKUP(BE49,'シフト記号表（従来型・ユニット型共通）'!$C$6:$L$47,10,FALSE))</f>
        <v/>
      </c>
      <c r="BF50" s="2183">
        <f>IF($BI$3="４週",SUM(AA50:BB50),IF($BI$3="暦月",SUM(AA50:BE50),""))</f>
        <v>0</v>
      </c>
      <c r="BG50" s="2184"/>
      <c r="BH50" s="2185">
        <f>IF($BI$3="４週",BF50/4,IF($BI$3="暦月",(BF50/($BI$8/7)),""))</f>
        <v>0</v>
      </c>
      <c r="BI50" s="2184"/>
      <c r="BJ50" s="2180"/>
      <c r="BK50" s="2181"/>
      <c r="BL50" s="2181"/>
      <c r="BM50" s="2181"/>
      <c r="BN50" s="2182"/>
    </row>
    <row r="51" spans="2:66" ht="20.25" customHeight="1">
      <c r="B51" s="2111">
        <f>B49+1</f>
        <v>18</v>
      </c>
      <c r="C51" s="2113"/>
      <c r="D51" s="2115"/>
      <c r="E51" s="2081"/>
      <c r="F51" s="2116"/>
      <c r="G51" s="2118"/>
      <c r="H51" s="2119"/>
      <c r="I51" s="909"/>
      <c r="J51" s="910"/>
      <c r="K51" s="909"/>
      <c r="L51" s="910"/>
      <c r="M51" s="2122"/>
      <c r="N51" s="2123"/>
      <c r="O51" s="2171"/>
      <c r="P51" s="2172"/>
      <c r="Q51" s="2172"/>
      <c r="R51" s="2119"/>
      <c r="S51" s="2141"/>
      <c r="T51" s="2142"/>
      <c r="U51" s="2142"/>
      <c r="V51" s="2142"/>
      <c r="W51" s="2143"/>
      <c r="X51" s="929" t="s">
        <v>1540</v>
      </c>
      <c r="Y51" s="930"/>
      <c r="Z51" s="931"/>
      <c r="AA51" s="922"/>
      <c r="AB51" s="923"/>
      <c r="AC51" s="923"/>
      <c r="AD51" s="923"/>
      <c r="AE51" s="923"/>
      <c r="AF51" s="923"/>
      <c r="AG51" s="924"/>
      <c r="AH51" s="922"/>
      <c r="AI51" s="923"/>
      <c r="AJ51" s="923"/>
      <c r="AK51" s="923"/>
      <c r="AL51" s="923"/>
      <c r="AM51" s="923"/>
      <c r="AN51" s="924"/>
      <c r="AO51" s="922"/>
      <c r="AP51" s="923"/>
      <c r="AQ51" s="923"/>
      <c r="AR51" s="923"/>
      <c r="AS51" s="923"/>
      <c r="AT51" s="923"/>
      <c r="AU51" s="924"/>
      <c r="AV51" s="922"/>
      <c r="AW51" s="923"/>
      <c r="AX51" s="923"/>
      <c r="AY51" s="923"/>
      <c r="AZ51" s="923"/>
      <c r="BA51" s="923"/>
      <c r="BB51" s="924"/>
      <c r="BC51" s="922"/>
      <c r="BD51" s="923"/>
      <c r="BE51" s="925"/>
      <c r="BF51" s="2173"/>
      <c r="BG51" s="2174"/>
      <c r="BH51" s="2175"/>
      <c r="BI51" s="2176"/>
      <c r="BJ51" s="2177"/>
      <c r="BK51" s="2178"/>
      <c r="BL51" s="2178"/>
      <c r="BM51" s="2178"/>
      <c r="BN51" s="2179"/>
    </row>
    <row r="52" spans="2:66" ht="20.25" customHeight="1">
      <c r="B52" s="2112"/>
      <c r="C52" s="2114"/>
      <c r="D52" s="2117"/>
      <c r="E52" s="2081"/>
      <c r="F52" s="2116"/>
      <c r="G52" s="2120"/>
      <c r="H52" s="2121"/>
      <c r="I52" s="909"/>
      <c r="J52" s="910">
        <f>G51</f>
        <v>0</v>
      </c>
      <c r="K52" s="909"/>
      <c r="L52" s="910">
        <f>M51</f>
        <v>0</v>
      </c>
      <c r="M52" s="2124"/>
      <c r="N52" s="2125"/>
      <c r="O52" s="2136"/>
      <c r="P52" s="2137"/>
      <c r="Q52" s="2137"/>
      <c r="R52" s="2121"/>
      <c r="S52" s="2141"/>
      <c r="T52" s="2142"/>
      <c r="U52" s="2142"/>
      <c r="V52" s="2142"/>
      <c r="W52" s="2143"/>
      <c r="X52" s="926" t="s">
        <v>1543</v>
      </c>
      <c r="Y52" s="927"/>
      <c r="Z52" s="928"/>
      <c r="AA52" s="914" t="str">
        <f>IF(AA51="","",VLOOKUP(AA51,'シフト記号表（従来型・ユニット型共通）'!$C$6:$L$47,10,FALSE))</f>
        <v/>
      </c>
      <c r="AB52" s="915" t="str">
        <f>IF(AB51="","",VLOOKUP(AB51,'シフト記号表（従来型・ユニット型共通）'!$C$6:$L$47,10,FALSE))</f>
        <v/>
      </c>
      <c r="AC52" s="915" t="str">
        <f>IF(AC51="","",VLOOKUP(AC51,'シフト記号表（従来型・ユニット型共通）'!$C$6:$L$47,10,FALSE))</f>
        <v/>
      </c>
      <c r="AD52" s="915" t="str">
        <f>IF(AD51="","",VLOOKUP(AD51,'シフト記号表（従来型・ユニット型共通）'!$C$6:$L$47,10,FALSE))</f>
        <v/>
      </c>
      <c r="AE52" s="915" t="str">
        <f>IF(AE51="","",VLOOKUP(AE51,'シフト記号表（従来型・ユニット型共通）'!$C$6:$L$47,10,FALSE))</f>
        <v/>
      </c>
      <c r="AF52" s="915" t="str">
        <f>IF(AF51="","",VLOOKUP(AF51,'シフト記号表（従来型・ユニット型共通）'!$C$6:$L$47,10,FALSE))</f>
        <v/>
      </c>
      <c r="AG52" s="916" t="str">
        <f>IF(AG51="","",VLOOKUP(AG51,'シフト記号表（従来型・ユニット型共通）'!$C$6:$L$47,10,FALSE))</f>
        <v/>
      </c>
      <c r="AH52" s="914" t="str">
        <f>IF(AH51="","",VLOOKUP(AH51,'シフト記号表（従来型・ユニット型共通）'!$C$6:$L$47,10,FALSE))</f>
        <v/>
      </c>
      <c r="AI52" s="915" t="str">
        <f>IF(AI51="","",VLOOKUP(AI51,'シフト記号表（従来型・ユニット型共通）'!$C$6:$L$47,10,FALSE))</f>
        <v/>
      </c>
      <c r="AJ52" s="915" t="str">
        <f>IF(AJ51="","",VLOOKUP(AJ51,'シフト記号表（従来型・ユニット型共通）'!$C$6:$L$47,10,FALSE))</f>
        <v/>
      </c>
      <c r="AK52" s="915" t="str">
        <f>IF(AK51="","",VLOOKUP(AK51,'シフト記号表（従来型・ユニット型共通）'!$C$6:$L$47,10,FALSE))</f>
        <v/>
      </c>
      <c r="AL52" s="915" t="str">
        <f>IF(AL51="","",VLOOKUP(AL51,'シフト記号表（従来型・ユニット型共通）'!$C$6:$L$47,10,FALSE))</f>
        <v/>
      </c>
      <c r="AM52" s="915" t="str">
        <f>IF(AM51="","",VLOOKUP(AM51,'シフト記号表（従来型・ユニット型共通）'!$C$6:$L$47,10,FALSE))</f>
        <v/>
      </c>
      <c r="AN52" s="916" t="str">
        <f>IF(AN51="","",VLOOKUP(AN51,'シフト記号表（従来型・ユニット型共通）'!$C$6:$L$47,10,FALSE))</f>
        <v/>
      </c>
      <c r="AO52" s="914" t="str">
        <f>IF(AO51="","",VLOOKUP(AO51,'シフト記号表（従来型・ユニット型共通）'!$C$6:$L$47,10,FALSE))</f>
        <v/>
      </c>
      <c r="AP52" s="915" t="str">
        <f>IF(AP51="","",VLOOKUP(AP51,'シフト記号表（従来型・ユニット型共通）'!$C$6:$L$47,10,FALSE))</f>
        <v/>
      </c>
      <c r="AQ52" s="915" t="str">
        <f>IF(AQ51="","",VLOOKUP(AQ51,'シフト記号表（従来型・ユニット型共通）'!$C$6:$L$47,10,FALSE))</f>
        <v/>
      </c>
      <c r="AR52" s="915" t="str">
        <f>IF(AR51="","",VLOOKUP(AR51,'シフト記号表（従来型・ユニット型共通）'!$C$6:$L$47,10,FALSE))</f>
        <v/>
      </c>
      <c r="AS52" s="915" t="str">
        <f>IF(AS51="","",VLOOKUP(AS51,'シフト記号表（従来型・ユニット型共通）'!$C$6:$L$47,10,FALSE))</f>
        <v/>
      </c>
      <c r="AT52" s="915" t="str">
        <f>IF(AT51="","",VLOOKUP(AT51,'シフト記号表（従来型・ユニット型共通）'!$C$6:$L$47,10,FALSE))</f>
        <v/>
      </c>
      <c r="AU52" s="916" t="str">
        <f>IF(AU51="","",VLOOKUP(AU51,'シフト記号表（従来型・ユニット型共通）'!$C$6:$L$47,10,FALSE))</f>
        <v/>
      </c>
      <c r="AV52" s="914" t="str">
        <f>IF(AV51="","",VLOOKUP(AV51,'シフト記号表（従来型・ユニット型共通）'!$C$6:$L$47,10,FALSE))</f>
        <v/>
      </c>
      <c r="AW52" s="915" t="str">
        <f>IF(AW51="","",VLOOKUP(AW51,'シフト記号表（従来型・ユニット型共通）'!$C$6:$L$47,10,FALSE))</f>
        <v/>
      </c>
      <c r="AX52" s="915" t="str">
        <f>IF(AX51="","",VLOOKUP(AX51,'シフト記号表（従来型・ユニット型共通）'!$C$6:$L$47,10,FALSE))</f>
        <v/>
      </c>
      <c r="AY52" s="915" t="str">
        <f>IF(AY51="","",VLOOKUP(AY51,'シフト記号表（従来型・ユニット型共通）'!$C$6:$L$47,10,FALSE))</f>
        <v/>
      </c>
      <c r="AZ52" s="915" t="str">
        <f>IF(AZ51="","",VLOOKUP(AZ51,'シフト記号表（従来型・ユニット型共通）'!$C$6:$L$47,10,FALSE))</f>
        <v/>
      </c>
      <c r="BA52" s="915" t="str">
        <f>IF(BA51="","",VLOOKUP(BA51,'シフト記号表（従来型・ユニット型共通）'!$C$6:$L$47,10,FALSE))</f>
        <v/>
      </c>
      <c r="BB52" s="916" t="str">
        <f>IF(BB51="","",VLOOKUP(BB51,'シフト記号表（従来型・ユニット型共通）'!$C$6:$L$47,10,FALSE))</f>
        <v/>
      </c>
      <c r="BC52" s="914" t="str">
        <f>IF(BC51="","",VLOOKUP(BC51,'シフト記号表（従来型・ユニット型共通）'!$C$6:$L$47,10,FALSE))</f>
        <v/>
      </c>
      <c r="BD52" s="915" t="str">
        <f>IF(BD51="","",VLOOKUP(BD51,'シフト記号表（従来型・ユニット型共通）'!$C$6:$L$47,10,FALSE))</f>
        <v/>
      </c>
      <c r="BE52" s="915" t="str">
        <f>IF(BE51="","",VLOOKUP(BE51,'シフト記号表（従来型・ユニット型共通）'!$C$6:$L$47,10,FALSE))</f>
        <v/>
      </c>
      <c r="BF52" s="2183">
        <f>IF($BI$3="４週",SUM(AA52:BB52),IF($BI$3="暦月",SUM(AA52:BE52),""))</f>
        <v>0</v>
      </c>
      <c r="BG52" s="2184"/>
      <c r="BH52" s="2185">
        <f>IF($BI$3="４週",BF52/4,IF($BI$3="暦月",(BF52/($BI$8/7)),""))</f>
        <v>0</v>
      </c>
      <c r="BI52" s="2184"/>
      <c r="BJ52" s="2180"/>
      <c r="BK52" s="2181"/>
      <c r="BL52" s="2181"/>
      <c r="BM52" s="2181"/>
      <c r="BN52" s="2182"/>
    </row>
    <row r="53" spans="2:66" ht="20.25" customHeight="1">
      <c r="B53" s="2111">
        <f>B51+1</f>
        <v>19</v>
      </c>
      <c r="C53" s="2113"/>
      <c r="D53" s="2115"/>
      <c r="E53" s="2081"/>
      <c r="F53" s="2116"/>
      <c r="G53" s="2118"/>
      <c r="H53" s="2119"/>
      <c r="I53" s="917"/>
      <c r="J53" s="918"/>
      <c r="K53" s="917"/>
      <c r="L53" s="918"/>
      <c r="M53" s="2122"/>
      <c r="N53" s="2123"/>
      <c r="O53" s="2171"/>
      <c r="P53" s="2172"/>
      <c r="Q53" s="2172"/>
      <c r="R53" s="2119"/>
      <c r="S53" s="2141"/>
      <c r="T53" s="2142"/>
      <c r="U53" s="2142"/>
      <c r="V53" s="2142"/>
      <c r="W53" s="2143"/>
      <c r="X53" s="919" t="s">
        <v>1540</v>
      </c>
      <c r="Y53" s="920"/>
      <c r="Z53" s="921"/>
      <c r="AA53" s="922"/>
      <c r="AB53" s="923"/>
      <c r="AC53" s="923"/>
      <c r="AD53" s="923"/>
      <c r="AE53" s="923"/>
      <c r="AF53" s="923"/>
      <c r="AG53" s="924"/>
      <c r="AH53" s="922"/>
      <c r="AI53" s="923"/>
      <c r="AJ53" s="923"/>
      <c r="AK53" s="923"/>
      <c r="AL53" s="923"/>
      <c r="AM53" s="923"/>
      <c r="AN53" s="924"/>
      <c r="AO53" s="922"/>
      <c r="AP53" s="923"/>
      <c r="AQ53" s="923"/>
      <c r="AR53" s="923"/>
      <c r="AS53" s="923"/>
      <c r="AT53" s="923"/>
      <c r="AU53" s="924"/>
      <c r="AV53" s="922"/>
      <c r="AW53" s="923"/>
      <c r="AX53" s="923"/>
      <c r="AY53" s="923"/>
      <c r="AZ53" s="923"/>
      <c r="BA53" s="923"/>
      <c r="BB53" s="924"/>
      <c r="BC53" s="922"/>
      <c r="BD53" s="923"/>
      <c r="BE53" s="925"/>
      <c r="BF53" s="2173"/>
      <c r="BG53" s="2174"/>
      <c r="BH53" s="2175"/>
      <c r="BI53" s="2176"/>
      <c r="BJ53" s="2177"/>
      <c r="BK53" s="2178"/>
      <c r="BL53" s="2178"/>
      <c r="BM53" s="2178"/>
      <c r="BN53" s="2179"/>
    </row>
    <row r="54" spans="2:66" ht="20.25" customHeight="1">
      <c r="B54" s="2112"/>
      <c r="C54" s="2114"/>
      <c r="D54" s="2117"/>
      <c r="E54" s="2081"/>
      <c r="F54" s="2116"/>
      <c r="G54" s="2120"/>
      <c r="H54" s="2121"/>
      <c r="I54" s="909"/>
      <c r="J54" s="910">
        <f>G53</f>
        <v>0</v>
      </c>
      <c r="K54" s="909"/>
      <c r="L54" s="910">
        <f>M53</f>
        <v>0</v>
      </c>
      <c r="M54" s="2124"/>
      <c r="N54" s="2125"/>
      <c r="O54" s="2136"/>
      <c r="P54" s="2137"/>
      <c r="Q54" s="2137"/>
      <c r="R54" s="2121"/>
      <c r="S54" s="2141"/>
      <c r="T54" s="2142"/>
      <c r="U54" s="2142"/>
      <c r="V54" s="2142"/>
      <c r="W54" s="2143"/>
      <c r="X54" s="926" t="s">
        <v>1543</v>
      </c>
      <c r="Y54" s="912"/>
      <c r="Z54" s="913"/>
      <c r="AA54" s="914" t="str">
        <f>IF(AA53="","",VLOOKUP(AA53,'シフト記号表（従来型・ユニット型共通）'!$C$6:$L$47,10,FALSE))</f>
        <v/>
      </c>
      <c r="AB54" s="915" t="str">
        <f>IF(AB53="","",VLOOKUP(AB53,'シフト記号表（従来型・ユニット型共通）'!$C$6:$L$47,10,FALSE))</f>
        <v/>
      </c>
      <c r="AC54" s="915" t="str">
        <f>IF(AC53="","",VLOOKUP(AC53,'シフト記号表（従来型・ユニット型共通）'!$C$6:$L$47,10,FALSE))</f>
        <v/>
      </c>
      <c r="AD54" s="915" t="str">
        <f>IF(AD53="","",VLOOKUP(AD53,'シフト記号表（従来型・ユニット型共通）'!$C$6:$L$47,10,FALSE))</f>
        <v/>
      </c>
      <c r="AE54" s="915" t="str">
        <f>IF(AE53="","",VLOOKUP(AE53,'シフト記号表（従来型・ユニット型共通）'!$C$6:$L$47,10,FALSE))</f>
        <v/>
      </c>
      <c r="AF54" s="915" t="str">
        <f>IF(AF53="","",VLOOKUP(AF53,'シフト記号表（従来型・ユニット型共通）'!$C$6:$L$47,10,FALSE))</f>
        <v/>
      </c>
      <c r="AG54" s="916" t="str">
        <f>IF(AG53="","",VLOOKUP(AG53,'シフト記号表（従来型・ユニット型共通）'!$C$6:$L$47,10,FALSE))</f>
        <v/>
      </c>
      <c r="AH54" s="914" t="str">
        <f>IF(AH53="","",VLOOKUP(AH53,'シフト記号表（従来型・ユニット型共通）'!$C$6:$L$47,10,FALSE))</f>
        <v/>
      </c>
      <c r="AI54" s="915" t="str">
        <f>IF(AI53="","",VLOOKUP(AI53,'シフト記号表（従来型・ユニット型共通）'!$C$6:$L$47,10,FALSE))</f>
        <v/>
      </c>
      <c r="AJ54" s="915" t="str">
        <f>IF(AJ53="","",VLOOKUP(AJ53,'シフト記号表（従来型・ユニット型共通）'!$C$6:$L$47,10,FALSE))</f>
        <v/>
      </c>
      <c r="AK54" s="915" t="str">
        <f>IF(AK53="","",VLOOKUP(AK53,'シフト記号表（従来型・ユニット型共通）'!$C$6:$L$47,10,FALSE))</f>
        <v/>
      </c>
      <c r="AL54" s="915" t="str">
        <f>IF(AL53="","",VLOOKUP(AL53,'シフト記号表（従来型・ユニット型共通）'!$C$6:$L$47,10,FALSE))</f>
        <v/>
      </c>
      <c r="AM54" s="915" t="str">
        <f>IF(AM53="","",VLOOKUP(AM53,'シフト記号表（従来型・ユニット型共通）'!$C$6:$L$47,10,FALSE))</f>
        <v/>
      </c>
      <c r="AN54" s="916" t="str">
        <f>IF(AN53="","",VLOOKUP(AN53,'シフト記号表（従来型・ユニット型共通）'!$C$6:$L$47,10,FALSE))</f>
        <v/>
      </c>
      <c r="AO54" s="914" t="str">
        <f>IF(AO53="","",VLOOKUP(AO53,'シフト記号表（従来型・ユニット型共通）'!$C$6:$L$47,10,FALSE))</f>
        <v/>
      </c>
      <c r="AP54" s="915" t="str">
        <f>IF(AP53="","",VLOOKUP(AP53,'シフト記号表（従来型・ユニット型共通）'!$C$6:$L$47,10,FALSE))</f>
        <v/>
      </c>
      <c r="AQ54" s="915" t="str">
        <f>IF(AQ53="","",VLOOKUP(AQ53,'シフト記号表（従来型・ユニット型共通）'!$C$6:$L$47,10,FALSE))</f>
        <v/>
      </c>
      <c r="AR54" s="915" t="str">
        <f>IF(AR53="","",VLOOKUP(AR53,'シフト記号表（従来型・ユニット型共通）'!$C$6:$L$47,10,FALSE))</f>
        <v/>
      </c>
      <c r="AS54" s="915" t="str">
        <f>IF(AS53="","",VLOOKUP(AS53,'シフト記号表（従来型・ユニット型共通）'!$C$6:$L$47,10,FALSE))</f>
        <v/>
      </c>
      <c r="AT54" s="915" t="str">
        <f>IF(AT53="","",VLOOKUP(AT53,'シフト記号表（従来型・ユニット型共通）'!$C$6:$L$47,10,FALSE))</f>
        <v/>
      </c>
      <c r="AU54" s="916" t="str">
        <f>IF(AU53="","",VLOOKUP(AU53,'シフト記号表（従来型・ユニット型共通）'!$C$6:$L$47,10,FALSE))</f>
        <v/>
      </c>
      <c r="AV54" s="914" t="str">
        <f>IF(AV53="","",VLOOKUP(AV53,'シフト記号表（従来型・ユニット型共通）'!$C$6:$L$47,10,FALSE))</f>
        <v/>
      </c>
      <c r="AW54" s="915" t="str">
        <f>IF(AW53="","",VLOOKUP(AW53,'シフト記号表（従来型・ユニット型共通）'!$C$6:$L$47,10,FALSE))</f>
        <v/>
      </c>
      <c r="AX54" s="915" t="str">
        <f>IF(AX53="","",VLOOKUP(AX53,'シフト記号表（従来型・ユニット型共通）'!$C$6:$L$47,10,FALSE))</f>
        <v/>
      </c>
      <c r="AY54" s="915" t="str">
        <f>IF(AY53="","",VLOOKUP(AY53,'シフト記号表（従来型・ユニット型共通）'!$C$6:$L$47,10,FALSE))</f>
        <v/>
      </c>
      <c r="AZ54" s="915" t="str">
        <f>IF(AZ53="","",VLOOKUP(AZ53,'シフト記号表（従来型・ユニット型共通）'!$C$6:$L$47,10,FALSE))</f>
        <v/>
      </c>
      <c r="BA54" s="915" t="str">
        <f>IF(BA53="","",VLOOKUP(BA53,'シフト記号表（従来型・ユニット型共通）'!$C$6:$L$47,10,FALSE))</f>
        <v/>
      </c>
      <c r="BB54" s="916" t="str">
        <f>IF(BB53="","",VLOOKUP(BB53,'シフト記号表（従来型・ユニット型共通）'!$C$6:$L$47,10,FALSE))</f>
        <v/>
      </c>
      <c r="BC54" s="914" t="str">
        <f>IF(BC53="","",VLOOKUP(BC53,'シフト記号表（従来型・ユニット型共通）'!$C$6:$L$47,10,FALSE))</f>
        <v/>
      </c>
      <c r="BD54" s="915" t="str">
        <f>IF(BD53="","",VLOOKUP(BD53,'シフト記号表（従来型・ユニット型共通）'!$C$6:$L$47,10,FALSE))</f>
        <v/>
      </c>
      <c r="BE54" s="915" t="str">
        <f>IF(BE53="","",VLOOKUP(BE53,'シフト記号表（従来型・ユニット型共通）'!$C$6:$L$47,10,FALSE))</f>
        <v/>
      </c>
      <c r="BF54" s="2183">
        <f>IF($BI$3="４週",SUM(AA54:BB54),IF($BI$3="暦月",SUM(AA54:BE54),""))</f>
        <v>0</v>
      </c>
      <c r="BG54" s="2184"/>
      <c r="BH54" s="2185">
        <f>IF($BI$3="４週",BF54/4,IF($BI$3="暦月",(BF54/($BI$8/7)),""))</f>
        <v>0</v>
      </c>
      <c r="BI54" s="2184"/>
      <c r="BJ54" s="2180"/>
      <c r="BK54" s="2181"/>
      <c r="BL54" s="2181"/>
      <c r="BM54" s="2181"/>
      <c r="BN54" s="2182"/>
    </row>
    <row r="55" spans="2:66" ht="20.25" customHeight="1">
      <c r="B55" s="2111">
        <f>B53+1</f>
        <v>20</v>
      </c>
      <c r="C55" s="2113"/>
      <c r="D55" s="2115"/>
      <c r="E55" s="2081"/>
      <c r="F55" s="2116"/>
      <c r="G55" s="2118"/>
      <c r="H55" s="2119"/>
      <c r="I55" s="917"/>
      <c r="J55" s="918"/>
      <c r="K55" s="917"/>
      <c r="L55" s="918"/>
      <c r="M55" s="2122"/>
      <c r="N55" s="2123"/>
      <c r="O55" s="2171"/>
      <c r="P55" s="2172"/>
      <c r="Q55" s="2172"/>
      <c r="R55" s="2119"/>
      <c r="S55" s="2141"/>
      <c r="T55" s="2142"/>
      <c r="U55" s="2142"/>
      <c r="V55" s="2142"/>
      <c r="W55" s="2143"/>
      <c r="X55" s="919" t="s">
        <v>1540</v>
      </c>
      <c r="Y55" s="920"/>
      <c r="Z55" s="921"/>
      <c r="AA55" s="922"/>
      <c r="AB55" s="923"/>
      <c r="AC55" s="923"/>
      <c r="AD55" s="923"/>
      <c r="AE55" s="923"/>
      <c r="AF55" s="923"/>
      <c r="AG55" s="924"/>
      <c r="AH55" s="922"/>
      <c r="AI55" s="923"/>
      <c r="AJ55" s="923"/>
      <c r="AK55" s="923"/>
      <c r="AL55" s="923"/>
      <c r="AM55" s="923"/>
      <c r="AN55" s="924"/>
      <c r="AO55" s="922"/>
      <c r="AP55" s="923"/>
      <c r="AQ55" s="923"/>
      <c r="AR55" s="923"/>
      <c r="AS55" s="923"/>
      <c r="AT55" s="923"/>
      <c r="AU55" s="924"/>
      <c r="AV55" s="922"/>
      <c r="AW55" s="923"/>
      <c r="AX55" s="923"/>
      <c r="AY55" s="923"/>
      <c r="AZ55" s="923"/>
      <c r="BA55" s="923"/>
      <c r="BB55" s="924"/>
      <c r="BC55" s="922"/>
      <c r="BD55" s="923"/>
      <c r="BE55" s="925"/>
      <c r="BF55" s="2173"/>
      <c r="BG55" s="2174"/>
      <c r="BH55" s="2175"/>
      <c r="BI55" s="2176"/>
      <c r="BJ55" s="2177"/>
      <c r="BK55" s="2178"/>
      <c r="BL55" s="2178"/>
      <c r="BM55" s="2178"/>
      <c r="BN55" s="2179"/>
    </row>
    <row r="56" spans="2:66" ht="20.25" customHeight="1">
      <c r="B56" s="2112"/>
      <c r="C56" s="2114"/>
      <c r="D56" s="2117"/>
      <c r="E56" s="2081"/>
      <c r="F56" s="2116"/>
      <c r="G56" s="2120"/>
      <c r="H56" s="2121"/>
      <c r="I56" s="909"/>
      <c r="J56" s="910">
        <f>G55</f>
        <v>0</v>
      </c>
      <c r="K56" s="909"/>
      <c r="L56" s="910">
        <f>M55</f>
        <v>0</v>
      </c>
      <c r="M56" s="2124"/>
      <c r="N56" s="2125"/>
      <c r="O56" s="2136"/>
      <c r="P56" s="2137"/>
      <c r="Q56" s="2137"/>
      <c r="R56" s="2121"/>
      <c r="S56" s="2141"/>
      <c r="T56" s="2142"/>
      <c r="U56" s="2142"/>
      <c r="V56" s="2142"/>
      <c r="W56" s="2143"/>
      <c r="X56" s="926" t="s">
        <v>1543</v>
      </c>
      <c r="Y56" s="927"/>
      <c r="Z56" s="928"/>
      <c r="AA56" s="914" t="str">
        <f>IF(AA55="","",VLOOKUP(AA55,'シフト記号表（従来型・ユニット型共通）'!$C$6:$L$47,10,FALSE))</f>
        <v/>
      </c>
      <c r="AB56" s="915" t="str">
        <f>IF(AB55="","",VLOOKUP(AB55,'シフト記号表（従来型・ユニット型共通）'!$C$6:$L$47,10,FALSE))</f>
        <v/>
      </c>
      <c r="AC56" s="915" t="str">
        <f>IF(AC55="","",VLOOKUP(AC55,'シフト記号表（従来型・ユニット型共通）'!$C$6:$L$47,10,FALSE))</f>
        <v/>
      </c>
      <c r="AD56" s="915" t="str">
        <f>IF(AD55="","",VLOOKUP(AD55,'シフト記号表（従来型・ユニット型共通）'!$C$6:$L$47,10,FALSE))</f>
        <v/>
      </c>
      <c r="AE56" s="915" t="str">
        <f>IF(AE55="","",VLOOKUP(AE55,'シフト記号表（従来型・ユニット型共通）'!$C$6:$L$47,10,FALSE))</f>
        <v/>
      </c>
      <c r="AF56" s="915" t="str">
        <f>IF(AF55="","",VLOOKUP(AF55,'シフト記号表（従来型・ユニット型共通）'!$C$6:$L$47,10,FALSE))</f>
        <v/>
      </c>
      <c r="AG56" s="916" t="str">
        <f>IF(AG55="","",VLOOKUP(AG55,'シフト記号表（従来型・ユニット型共通）'!$C$6:$L$47,10,FALSE))</f>
        <v/>
      </c>
      <c r="AH56" s="914" t="str">
        <f>IF(AH55="","",VLOOKUP(AH55,'シフト記号表（従来型・ユニット型共通）'!$C$6:$L$47,10,FALSE))</f>
        <v/>
      </c>
      <c r="AI56" s="915" t="str">
        <f>IF(AI55="","",VLOOKUP(AI55,'シフト記号表（従来型・ユニット型共通）'!$C$6:$L$47,10,FALSE))</f>
        <v/>
      </c>
      <c r="AJ56" s="915" t="str">
        <f>IF(AJ55="","",VLOOKUP(AJ55,'シフト記号表（従来型・ユニット型共通）'!$C$6:$L$47,10,FALSE))</f>
        <v/>
      </c>
      <c r="AK56" s="915" t="str">
        <f>IF(AK55="","",VLOOKUP(AK55,'シフト記号表（従来型・ユニット型共通）'!$C$6:$L$47,10,FALSE))</f>
        <v/>
      </c>
      <c r="AL56" s="915" t="str">
        <f>IF(AL55="","",VLOOKUP(AL55,'シフト記号表（従来型・ユニット型共通）'!$C$6:$L$47,10,FALSE))</f>
        <v/>
      </c>
      <c r="AM56" s="915" t="str">
        <f>IF(AM55="","",VLOOKUP(AM55,'シフト記号表（従来型・ユニット型共通）'!$C$6:$L$47,10,FALSE))</f>
        <v/>
      </c>
      <c r="AN56" s="916" t="str">
        <f>IF(AN55="","",VLOOKUP(AN55,'シフト記号表（従来型・ユニット型共通）'!$C$6:$L$47,10,FALSE))</f>
        <v/>
      </c>
      <c r="AO56" s="914" t="str">
        <f>IF(AO55="","",VLOOKUP(AO55,'シフト記号表（従来型・ユニット型共通）'!$C$6:$L$47,10,FALSE))</f>
        <v/>
      </c>
      <c r="AP56" s="915" t="str">
        <f>IF(AP55="","",VLOOKUP(AP55,'シフト記号表（従来型・ユニット型共通）'!$C$6:$L$47,10,FALSE))</f>
        <v/>
      </c>
      <c r="AQ56" s="915" t="str">
        <f>IF(AQ55="","",VLOOKUP(AQ55,'シフト記号表（従来型・ユニット型共通）'!$C$6:$L$47,10,FALSE))</f>
        <v/>
      </c>
      <c r="AR56" s="915" t="str">
        <f>IF(AR55="","",VLOOKUP(AR55,'シフト記号表（従来型・ユニット型共通）'!$C$6:$L$47,10,FALSE))</f>
        <v/>
      </c>
      <c r="AS56" s="915" t="str">
        <f>IF(AS55="","",VLOOKUP(AS55,'シフト記号表（従来型・ユニット型共通）'!$C$6:$L$47,10,FALSE))</f>
        <v/>
      </c>
      <c r="AT56" s="915" t="str">
        <f>IF(AT55="","",VLOOKUP(AT55,'シフト記号表（従来型・ユニット型共通）'!$C$6:$L$47,10,FALSE))</f>
        <v/>
      </c>
      <c r="AU56" s="916" t="str">
        <f>IF(AU55="","",VLOOKUP(AU55,'シフト記号表（従来型・ユニット型共通）'!$C$6:$L$47,10,FALSE))</f>
        <v/>
      </c>
      <c r="AV56" s="914" t="str">
        <f>IF(AV55="","",VLOOKUP(AV55,'シフト記号表（従来型・ユニット型共通）'!$C$6:$L$47,10,FALSE))</f>
        <v/>
      </c>
      <c r="AW56" s="915" t="str">
        <f>IF(AW55="","",VLOOKUP(AW55,'シフト記号表（従来型・ユニット型共通）'!$C$6:$L$47,10,FALSE))</f>
        <v/>
      </c>
      <c r="AX56" s="915" t="str">
        <f>IF(AX55="","",VLOOKUP(AX55,'シフト記号表（従来型・ユニット型共通）'!$C$6:$L$47,10,FALSE))</f>
        <v/>
      </c>
      <c r="AY56" s="915" t="str">
        <f>IF(AY55="","",VLOOKUP(AY55,'シフト記号表（従来型・ユニット型共通）'!$C$6:$L$47,10,FALSE))</f>
        <v/>
      </c>
      <c r="AZ56" s="915" t="str">
        <f>IF(AZ55="","",VLOOKUP(AZ55,'シフト記号表（従来型・ユニット型共通）'!$C$6:$L$47,10,FALSE))</f>
        <v/>
      </c>
      <c r="BA56" s="915" t="str">
        <f>IF(BA55="","",VLOOKUP(BA55,'シフト記号表（従来型・ユニット型共通）'!$C$6:$L$47,10,FALSE))</f>
        <v/>
      </c>
      <c r="BB56" s="916" t="str">
        <f>IF(BB55="","",VLOOKUP(BB55,'シフト記号表（従来型・ユニット型共通）'!$C$6:$L$47,10,FALSE))</f>
        <v/>
      </c>
      <c r="BC56" s="914" t="str">
        <f>IF(BC55="","",VLOOKUP(BC55,'シフト記号表（従来型・ユニット型共通）'!$C$6:$L$47,10,FALSE))</f>
        <v/>
      </c>
      <c r="BD56" s="915" t="str">
        <f>IF(BD55="","",VLOOKUP(BD55,'シフト記号表（従来型・ユニット型共通）'!$C$6:$L$47,10,FALSE))</f>
        <v/>
      </c>
      <c r="BE56" s="915" t="str">
        <f>IF(BE55="","",VLOOKUP(BE55,'シフト記号表（従来型・ユニット型共通）'!$C$6:$L$47,10,FALSE))</f>
        <v/>
      </c>
      <c r="BF56" s="2183">
        <f>IF($BI$3="４週",SUM(AA56:BB56),IF($BI$3="暦月",SUM(AA56:BE56),""))</f>
        <v>0</v>
      </c>
      <c r="BG56" s="2184"/>
      <c r="BH56" s="2185">
        <f>IF($BI$3="４週",BF56/4,IF($BI$3="暦月",(BF56/($BI$8/7)),""))</f>
        <v>0</v>
      </c>
      <c r="BI56" s="2184"/>
      <c r="BJ56" s="2180"/>
      <c r="BK56" s="2181"/>
      <c r="BL56" s="2181"/>
      <c r="BM56" s="2181"/>
      <c r="BN56" s="2182"/>
    </row>
    <row r="57" spans="2:66" ht="20.25" customHeight="1">
      <c r="B57" s="2111">
        <f>B55+1</f>
        <v>21</v>
      </c>
      <c r="C57" s="2113"/>
      <c r="D57" s="2115"/>
      <c r="E57" s="2081"/>
      <c r="F57" s="2116"/>
      <c r="G57" s="2118"/>
      <c r="H57" s="2119"/>
      <c r="I57" s="909"/>
      <c r="J57" s="910"/>
      <c r="K57" s="909"/>
      <c r="L57" s="910"/>
      <c r="M57" s="2122"/>
      <c r="N57" s="2123"/>
      <c r="O57" s="2171"/>
      <c r="P57" s="2172"/>
      <c r="Q57" s="2172"/>
      <c r="R57" s="2119"/>
      <c r="S57" s="2141"/>
      <c r="T57" s="2142"/>
      <c r="U57" s="2142"/>
      <c r="V57" s="2142"/>
      <c r="W57" s="2143"/>
      <c r="X57" s="929" t="s">
        <v>1540</v>
      </c>
      <c r="Y57" s="930"/>
      <c r="Z57" s="931"/>
      <c r="AA57" s="922"/>
      <c r="AB57" s="923"/>
      <c r="AC57" s="923"/>
      <c r="AD57" s="923"/>
      <c r="AE57" s="923"/>
      <c r="AF57" s="923"/>
      <c r="AG57" s="924"/>
      <c r="AH57" s="922"/>
      <c r="AI57" s="923"/>
      <c r="AJ57" s="923"/>
      <c r="AK57" s="923"/>
      <c r="AL57" s="923"/>
      <c r="AM57" s="923"/>
      <c r="AN57" s="924"/>
      <c r="AO57" s="922"/>
      <c r="AP57" s="923"/>
      <c r="AQ57" s="923"/>
      <c r="AR57" s="923"/>
      <c r="AS57" s="923"/>
      <c r="AT57" s="923"/>
      <c r="AU57" s="924"/>
      <c r="AV57" s="922"/>
      <c r="AW57" s="923"/>
      <c r="AX57" s="923"/>
      <c r="AY57" s="923"/>
      <c r="AZ57" s="923"/>
      <c r="BA57" s="923"/>
      <c r="BB57" s="924"/>
      <c r="BC57" s="922"/>
      <c r="BD57" s="923"/>
      <c r="BE57" s="925"/>
      <c r="BF57" s="2173"/>
      <c r="BG57" s="2174"/>
      <c r="BH57" s="2175"/>
      <c r="BI57" s="2176"/>
      <c r="BJ57" s="2177"/>
      <c r="BK57" s="2178"/>
      <c r="BL57" s="2178"/>
      <c r="BM57" s="2178"/>
      <c r="BN57" s="2179"/>
    </row>
    <row r="58" spans="2:66" ht="20.25" customHeight="1">
      <c r="B58" s="2112"/>
      <c r="C58" s="2114"/>
      <c r="D58" s="2117"/>
      <c r="E58" s="2081"/>
      <c r="F58" s="2116"/>
      <c r="G58" s="2120"/>
      <c r="H58" s="2121"/>
      <c r="I58" s="909"/>
      <c r="J58" s="910">
        <f>G57</f>
        <v>0</v>
      </c>
      <c r="K58" s="909"/>
      <c r="L58" s="910">
        <f>M57</f>
        <v>0</v>
      </c>
      <c r="M58" s="2124"/>
      <c r="N58" s="2125"/>
      <c r="O58" s="2136"/>
      <c r="P58" s="2137"/>
      <c r="Q58" s="2137"/>
      <c r="R58" s="2121"/>
      <c r="S58" s="2141"/>
      <c r="T58" s="2142"/>
      <c r="U58" s="2142"/>
      <c r="V58" s="2142"/>
      <c r="W58" s="2143"/>
      <c r="X58" s="926" t="s">
        <v>1543</v>
      </c>
      <c r="Y58" s="927"/>
      <c r="Z58" s="928"/>
      <c r="AA58" s="914" t="str">
        <f>IF(AA57="","",VLOOKUP(AA57,'シフト記号表（従来型・ユニット型共通）'!$C$6:$L$47,10,FALSE))</f>
        <v/>
      </c>
      <c r="AB58" s="915" t="str">
        <f>IF(AB57="","",VLOOKUP(AB57,'シフト記号表（従来型・ユニット型共通）'!$C$6:$L$47,10,FALSE))</f>
        <v/>
      </c>
      <c r="AC58" s="915" t="str">
        <f>IF(AC57="","",VLOOKUP(AC57,'シフト記号表（従来型・ユニット型共通）'!$C$6:$L$47,10,FALSE))</f>
        <v/>
      </c>
      <c r="AD58" s="915" t="str">
        <f>IF(AD57="","",VLOOKUP(AD57,'シフト記号表（従来型・ユニット型共通）'!$C$6:$L$47,10,FALSE))</f>
        <v/>
      </c>
      <c r="AE58" s="915" t="str">
        <f>IF(AE57="","",VLOOKUP(AE57,'シフト記号表（従来型・ユニット型共通）'!$C$6:$L$47,10,FALSE))</f>
        <v/>
      </c>
      <c r="AF58" s="915" t="str">
        <f>IF(AF57="","",VLOOKUP(AF57,'シフト記号表（従来型・ユニット型共通）'!$C$6:$L$47,10,FALSE))</f>
        <v/>
      </c>
      <c r="AG58" s="916" t="str">
        <f>IF(AG57="","",VLOOKUP(AG57,'シフト記号表（従来型・ユニット型共通）'!$C$6:$L$47,10,FALSE))</f>
        <v/>
      </c>
      <c r="AH58" s="914" t="str">
        <f>IF(AH57="","",VLOOKUP(AH57,'シフト記号表（従来型・ユニット型共通）'!$C$6:$L$47,10,FALSE))</f>
        <v/>
      </c>
      <c r="AI58" s="915" t="str">
        <f>IF(AI57="","",VLOOKUP(AI57,'シフト記号表（従来型・ユニット型共通）'!$C$6:$L$47,10,FALSE))</f>
        <v/>
      </c>
      <c r="AJ58" s="915" t="str">
        <f>IF(AJ57="","",VLOOKUP(AJ57,'シフト記号表（従来型・ユニット型共通）'!$C$6:$L$47,10,FALSE))</f>
        <v/>
      </c>
      <c r="AK58" s="915" t="str">
        <f>IF(AK57="","",VLOOKUP(AK57,'シフト記号表（従来型・ユニット型共通）'!$C$6:$L$47,10,FALSE))</f>
        <v/>
      </c>
      <c r="AL58" s="915" t="str">
        <f>IF(AL57="","",VLOOKUP(AL57,'シフト記号表（従来型・ユニット型共通）'!$C$6:$L$47,10,FALSE))</f>
        <v/>
      </c>
      <c r="AM58" s="915" t="str">
        <f>IF(AM57="","",VLOOKUP(AM57,'シフト記号表（従来型・ユニット型共通）'!$C$6:$L$47,10,FALSE))</f>
        <v/>
      </c>
      <c r="AN58" s="916" t="str">
        <f>IF(AN57="","",VLOOKUP(AN57,'シフト記号表（従来型・ユニット型共通）'!$C$6:$L$47,10,FALSE))</f>
        <v/>
      </c>
      <c r="AO58" s="914" t="str">
        <f>IF(AO57="","",VLOOKUP(AO57,'シフト記号表（従来型・ユニット型共通）'!$C$6:$L$47,10,FALSE))</f>
        <v/>
      </c>
      <c r="AP58" s="915" t="str">
        <f>IF(AP57="","",VLOOKUP(AP57,'シフト記号表（従来型・ユニット型共通）'!$C$6:$L$47,10,FALSE))</f>
        <v/>
      </c>
      <c r="AQ58" s="915" t="str">
        <f>IF(AQ57="","",VLOOKUP(AQ57,'シフト記号表（従来型・ユニット型共通）'!$C$6:$L$47,10,FALSE))</f>
        <v/>
      </c>
      <c r="AR58" s="915" t="str">
        <f>IF(AR57="","",VLOOKUP(AR57,'シフト記号表（従来型・ユニット型共通）'!$C$6:$L$47,10,FALSE))</f>
        <v/>
      </c>
      <c r="AS58" s="915" t="str">
        <f>IF(AS57="","",VLOOKUP(AS57,'シフト記号表（従来型・ユニット型共通）'!$C$6:$L$47,10,FALSE))</f>
        <v/>
      </c>
      <c r="AT58" s="915" t="str">
        <f>IF(AT57="","",VLOOKUP(AT57,'シフト記号表（従来型・ユニット型共通）'!$C$6:$L$47,10,FALSE))</f>
        <v/>
      </c>
      <c r="AU58" s="916" t="str">
        <f>IF(AU57="","",VLOOKUP(AU57,'シフト記号表（従来型・ユニット型共通）'!$C$6:$L$47,10,FALSE))</f>
        <v/>
      </c>
      <c r="AV58" s="914" t="str">
        <f>IF(AV57="","",VLOOKUP(AV57,'シフト記号表（従来型・ユニット型共通）'!$C$6:$L$47,10,FALSE))</f>
        <v/>
      </c>
      <c r="AW58" s="915" t="str">
        <f>IF(AW57="","",VLOOKUP(AW57,'シフト記号表（従来型・ユニット型共通）'!$C$6:$L$47,10,FALSE))</f>
        <v/>
      </c>
      <c r="AX58" s="915" t="str">
        <f>IF(AX57="","",VLOOKUP(AX57,'シフト記号表（従来型・ユニット型共通）'!$C$6:$L$47,10,FALSE))</f>
        <v/>
      </c>
      <c r="AY58" s="915" t="str">
        <f>IF(AY57="","",VLOOKUP(AY57,'シフト記号表（従来型・ユニット型共通）'!$C$6:$L$47,10,FALSE))</f>
        <v/>
      </c>
      <c r="AZ58" s="915" t="str">
        <f>IF(AZ57="","",VLOOKUP(AZ57,'シフト記号表（従来型・ユニット型共通）'!$C$6:$L$47,10,FALSE))</f>
        <v/>
      </c>
      <c r="BA58" s="915" t="str">
        <f>IF(BA57="","",VLOOKUP(BA57,'シフト記号表（従来型・ユニット型共通）'!$C$6:$L$47,10,FALSE))</f>
        <v/>
      </c>
      <c r="BB58" s="916" t="str">
        <f>IF(BB57="","",VLOOKUP(BB57,'シフト記号表（従来型・ユニット型共通）'!$C$6:$L$47,10,FALSE))</f>
        <v/>
      </c>
      <c r="BC58" s="914" t="str">
        <f>IF(BC57="","",VLOOKUP(BC57,'シフト記号表（従来型・ユニット型共通）'!$C$6:$L$47,10,FALSE))</f>
        <v/>
      </c>
      <c r="BD58" s="915" t="str">
        <f>IF(BD57="","",VLOOKUP(BD57,'シフト記号表（従来型・ユニット型共通）'!$C$6:$L$47,10,FALSE))</f>
        <v/>
      </c>
      <c r="BE58" s="915" t="str">
        <f>IF(BE57="","",VLOOKUP(BE57,'シフト記号表（従来型・ユニット型共通）'!$C$6:$L$47,10,FALSE))</f>
        <v/>
      </c>
      <c r="BF58" s="2183">
        <f>IF($BI$3="４週",SUM(AA58:BB58),IF($BI$3="暦月",SUM(AA58:BE58),""))</f>
        <v>0</v>
      </c>
      <c r="BG58" s="2184"/>
      <c r="BH58" s="2185">
        <f>IF($BI$3="４週",BF58/4,IF($BI$3="暦月",(BF58/($BI$8/7)),""))</f>
        <v>0</v>
      </c>
      <c r="BI58" s="2184"/>
      <c r="BJ58" s="2180"/>
      <c r="BK58" s="2181"/>
      <c r="BL58" s="2181"/>
      <c r="BM58" s="2181"/>
      <c r="BN58" s="2182"/>
    </row>
    <row r="59" spans="2:66" ht="20.25" customHeight="1">
      <c r="B59" s="2111">
        <f>B57+1</f>
        <v>22</v>
      </c>
      <c r="C59" s="2113"/>
      <c r="D59" s="2115"/>
      <c r="E59" s="2081"/>
      <c r="F59" s="2116"/>
      <c r="G59" s="2118"/>
      <c r="H59" s="2119"/>
      <c r="I59" s="909"/>
      <c r="J59" s="910"/>
      <c r="K59" s="909"/>
      <c r="L59" s="910"/>
      <c r="M59" s="2122"/>
      <c r="N59" s="2123"/>
      <c r="O59" s="2171"/>
      <c r="P59" s="2172"/>
      <c r="Q59" s="2172"/>
      <c r="R59" s="2119"/>
      <c r="S59" s="2141"/>
      <c r="T59" s="2142"/>
      <c r="U59" s="2142"/>
      <c r="V59" s="2142"/>
      <c r="W59" s="2143"/>
      <c r="X59" s="929" t="s">
        <v>1540</v>
      </c>
      <c r="Y59" s="930"/>
      <c r="Z59" s="931"/>
      <c r="AA59" s="922"/>
      <c r="AB59" s="923"/>
      <c r="AC59" s="923"/>
      <c r="AD59" s="923"/>
      <c r="AE59" s="923"/>
      <c r="AF59" s="923"/>
      <c r="AG59" s="924"/>
      <c r="AH59" s="922"/>
      <c r="AI59" s="923"/>
      <c r="AJ59" s="923"/>
      <c r="AK59" s="923"/>
      <c r="AL59" s="923"/>
      <c r="AM59" s="923"/>
      <c r="AN59" s="924"/>
      <c r="AO59" s="922"/>
      <c r="AP59" s="923"/>
      <c r="AQ59" s="923"/>
      <c r="AR59" s="923"/>
      <c r="AS59" s="923"/>
      <c r="AT59" s="923"/>
      <c r="AU59" s="924"/>
      <c r="AV59" s="922"/>
      <c r="AW59" s="923"/>
      <c r="AX59" s="923"/>
      <c r="AY59" s="923"/>
      <c r="AZ59" s="923"/>
      <c r="BA59" s="923"/>
      <c r="BB59" s="924"/>
      <c r="BC59" s="922"/>
      <c r="BD59" s="923"/>
      <c r="BE59" s="925"/>
      <c r="BF59" s="2173"/>
      <c r="BG59" s="2174"/>
      <c r="BH59" s="2175"/>
      <c r="BI59" s="2176"/>
      <c r="BJ59" s="2177"/>
      <c r="BK59" s="2178"/>
      <c r="BL59" s="2178"/>
      <c r="BM59" s="2178"/>
      <c r="BN59" s="2179"/>
    </row>
    <row r="60" spans="2:66" ht="20.25" customHeight="1">
      <c r="B60" s="2112"/>
      <c r="C60" s="2114"/>
      <c r="D60" s="2117"/>
      <c r="E60" s="2081"/>
      <c r="F60" s="2116"/>
      <c r="G60" s="2120"/>
      <c r="H60" s="2121"/>
      <c r="I60" s="909"/>
      <c r="J60" s="910">
        <f>G59</f>
        <v>0</v>
      </c>
      <c r="K60" s="909"/>
      <c r="L60" s="910">
        <f>M59</f>
        <v>0</v>
      </c>
      <c r="M60" s="2124"/>
      <c r="N60" s="2125"/>
      <c r="O60" s="2136"/>
      <c r="P60" s="2137"/>
      <c r="Q60" s="2137"/>
      <c r="R60" s="2121"/>
      <c r="S60" s="2141"/>
      <c r="T60" s="2142"/>
      <c r="U60" s="2142"/>
      <c r="V60" s="2142"/>
      <c r="W60" s="2143"/>
      <c r="X60" s="926" t="s">
        <v>1543</v>
      </c>
      <c r="Y60" s="927"/>
      <c r="Z60" s="928"/>
      <c r="AA60" s="914" t="str">
        <f>IF(AA59="","",VLOOKUP(AA59,'シフト記号表（従来型・ユニット型共通）'!$C$6:$L$47,10,FALSE))</f>
        <v/>
      </c>
      <c r="AB60" s="915" t="str">
        <f>IF(AB59="","",VLOOKUP(AB59,'シフト記号表（従来型・ユニット型共通）'!$C$6:$L$47,10,FALSE))</f>
        <v/>
      </c>
      <c r="AC60" s="915" t="str">
        <f>IF(AC59="","",VLOOKUP(AC59,'シフト記号表（従来型・ユニット型共通）'!$C$6:$L$47,10,FALSE))</f>
        <v/>
      </c>
      <c r="AD60" s="915" t="str">
        <f>IF(AD59="","",VLOOKUP(AD59,'シフト記号表（従来型・ユニット型共通）'!$C$6:$L$47,10,FALSE))</f>
        <v/>
      </c>
      <c r="AE60" s="915" t="str">
        <f>IF(AE59="","",VLOOKUP(AE59,'シフト記号表（従来型・ユニット型共通）'!$C$6:$L$47,10,FALSE))</f>
        <v/>
      </c>
      <c r="AF60" s="915" t="str">
        <f>IF(AF59="","",VLOOKUP(AF59,'シフト記号表（従来型・ユニット型共通）'!$C$6:$L$47,10,FALSE))</f>
        <v/>
      </c>
      <c r="AG60" s="916" t="str">
        <f>IF(AG59="","",VLOOKUP(AG59,'シフト記号表（従来型・ユニット型共通）'!$C$6:$L$47,10,FALSE))</f>
        <v/>
      </c>
      <c r="AH60" s="914" t="str">
        <f>IF(AH59="","",VLOOKUP(AH59,'シフト記号表（従来型・ユニット型共通）'!$C$6:$L$47,10,FALSE))</f>
        <v/>
      </c>
      <c r="AI60" s="915" t="str">
        <f>IF(AI59="","",VLOOKUP(AI59,'シフト記号表（従来型・ユニット型共通）'!$C$6:$L$47,10,FALSE))</f>
        <v/>
      </c>
      <c r="AJ60" s="915" t="str">
        <f>IF(AJ59="","",VLOOKUP(AJ59,'シフト記号表（従来型・ユニット型共通）'!$C$6:$L$47,10,FALSE))</f>
        <v/>
      </c>
      <c r="AK60" s="915" t="str">
        <f>IF(AK59="","",VLOOKUP(AK59,'シフト記号表（従来型・ユニット型共通）'!$C$6:$L$47,10,FALSE))</f>
        <v/>
      </c>
      <c r="AL60" s="915" t="str">
        <f>IF(AL59="","",VLOOKUP(AL59,'シフト記号表（従来型・ユニット型共通）'!$C$6:$L$47,10,FALSE))</f>
        <v/>
      </c>
      <c r="AM60" s="915" t="str">
        <f>IF(AM59="","",VLOOKUP(AM59,'シフト記号表（従来型・ユニット型共通）'!$C$6:$L$47,10,FALSE))</f>
        <v/>
      </c>
      <c r="AN60" s="916" t="str">
        <f>IF(AN59="","",VLOOKUP(AN59,'シフト記号表（従来型・ユニット型共通）'!$C$6:$L$47,10,FALSE))</f>
        <v/>
      </c>
      <c r="AO60" s="914" t="str">
        <f>IF(AO59="","",VLOOKUP(AO59,'シフト記号表（従来型・ユニット型共通）'!$C$6:$L$47,10,FALSE))</f>
        <v/>
      </c>
      <c r="AP60" s="915" t="str">
        <f>IF(AP59="","",VLOOKUP(AP59,'シフト記号表（従来型・ユニット型共通）'!$C$6:$L$47,10,FALSE))</f>
        <v/>
      </c>
      <c r="AQ60" s="915" t="str">
        <f>IF(AQ59="","",VLOOKUP(AQ59,'シフト記号表（従来型・ユニット型共通）'!$C$6:$L$47,10,FALSE))</f>
        <v/>
      </c>
      <c r="AR60" s="915" t="str">
        <f>IF(AR59="","",VLOOKUP(AR59,'シフト記号表（従来型・ユニット型共通）'!$C$6:$L$47,10,FALSE))</f>
        <v/>
      </c>
      <c r="AS60" s="915" t="str">
        <f>IF(AS59="","",VLOOKUP(AS59,'シフト記号表（従来型・ユニット型共通）'!$C$6:$L$47,10,FALSE))</f>
        <v/>
      </c>
      <c r="AT60" s="915" t="str">
        <f>IF(AT59="","",VLOOKUP(AT59,'シフト記号表（従来型・ユニット型共通）'!$C$6:$L$47,10,FALSE))</f>
        <v/>
      </c>
      <c r="AU60" s="916" t="str">
        <f>IF(AU59="","",VLOOKUP(AU59,'シフト記号表（従来型・ユニット型共通）'!$C$6:$L$47,10,FALSE))</f>
        <v/>
      </c>
      <c r="AV60" s="914" t="str">
        <f>IF(AV59="","",VLOOKUP(AV59,'シフト記号表（従来型・ユニット型共通）'!$C$6:$L$47,10,FALSE))</f>
        <v/>
      </c>
      <c r="AW60" s="915" t="str">
        <f>IF(AW59="","",VLOOKUP(AW59,'シフト記号表（従来型・ユニット型共通）'!$C$6:$L$47,10,FALSE))</f>
        <v/>
      </c>
      <c r="AX60" s="915" t="str">
        <f>IF(AX59="","",VLOOKUP(AX59,'シフト記号表（従来型・ユニット型共通）'!$C$6:$L$47,10,FALSE))</f>
        <v/>
      </c>
      <c r="AY60" s="915" t="str">
        <f>IF(AY59="","",VLOOKUP(AY59,'シフト記号表（従来型・ユニット型共通）'!$C$6:$L$47,10,FALSE))</f>
        <v/>
      </c>
      <c r="AZ60" s="915" t="str">
        <f>IF(AZ59="","",VLOOKUP(AZ59,'シフト記号表（従来型・ユニット型共通）'!$C$6:$L$47,10,FALSE))</f>
        <v/>
      </c>
      <c r="BA60" s="915" t="str">
        <f>IF(BA59="","",VLOOKUP(BA59,'シフト記号表（従来型・ユニット型共通）'!$C$6:$L$47,10,FALSE))</f>
        <v/>
      </c>
      <c r="BB60" s="916" t="str">
        <f>IF(BB59="","",VLOOKUP(BB59,'シフト記号表（従来型・ユニット型共通）'!$C$6:$L$47,10,FALSE))</f>
        <v/>
      </c>
      <c r="BC60" s="914" t="str">
        <f>IF(BC59="","",VLOOKUP(BC59,'シフト記号表（従来型・ユニット型共通）'!$C$6:$L$47,10,FALSE))</f>
        <v/>
      </c>
      <c r="BD60" s="915" t="str">
        <f>IF(BD59="","",VLOOKUP(BD59,'シフト記号表（従来型・ユニット型共通）'!$C$6:$L$47,10,FALSE))</f>
        <v/>
      </c>
      <c r="BE60" s="915" t="str">
        <f>IF(BE59="","",VLOOKUP(BE59,'シフト記号表（従来型・ユニット型共通）'!$C$6:$L$47,10,FALSE))</f>
        <v/>
      </c>
      <c r="BF60" s="2183">
        <f>IF($BI$3="４週",SUM(AA60:BB60),IF($BI$3="暦月",SUM(AA60:BE60),""))</f>
        <v>0</v>
      </c>
      <c r="BG60" s="2184"/>
      <c r="BH60" s="2185">
        <f>IF($BI$3="４週",BF60/4,IF($BI$3="暦月",(BF60/($BI$8/7)),""))</f>
        <v>0</v>
      </c>
      <c r="BI60" s="2184"/>
      <c r="BJ60" s="2180"/>
      <c r="BK60" s="2181"/>
      <c r="BL60" s="2181"/>
      <c r="BM60" s="2181"/>
      <c r="BN60" s="2182"/>
    </row>
    <row r="61" spans="2:66" ht="20.25" customHeight="1">
      <c r="B61" s="2111">
        <f>B59+1</f>
        <v>23</v>
      </c>
      <c r="C61" s="2113"/>
      <c r="D61" s="2115"/>
      <c r="E61" s="2081"/>
      <c r="F61" s="2116"/>
      <c r="G61" s="2118"/>
      <c r="H61" s="2119"/>
      <c r="I61" s="909"/>
      <c r="J61" s="910"/>
      <c r="K61" s="909"/>
      <c r="L61" s="910"/>
      <c r="M61" s="2122"/>
      <c r="N61" s="2123"/>
      <c r="O61" s="2171"/>
      <c r="P61" s="2172"/>
      <c r="Q61" s="2172"/>
      <c r="R61" s="2119"/>
      <c r="S61" s="2141"/>
      <c r="T61" s="2142"/>
      <c r="U61" s="2142"/>
      <c r="V61" s="2142"/>
      <c r="W61" s="2143"/>
      <c r="X61" s="929" t="s">
        <v>1540</v>
      </c>
      <c r="Y61" s="930"/>
      <c r="Z61" s="931"/>
      <c r="AA61" s="922"/>
      <c r="AB61" s="923"/>
      <c r="AC61" s="923"/>
      <c r="AD61" s="923"/>
      <c r="AE61" s="923"/>
      <c r="AF61" s="923"/>
      <c r="AG61" s="924"/>
      <c r="AH61" s="922"/>
      <c r="AI61" s="923"/>
      <c r="AJ61" s="923"/>
      <c r="AK61" s="923"/>
      <c r="AL61" s="923"/>
      <c r="AM61" s="923"/>
      <c r="AN61" s="924"/>
      <c r="AO61" s="922"/>
      <c r="AP61" s="923"/>
      <c r="AQ61" s="923"/>
      <c r="AR61" s="923"/>
      <c r="AS61" s="923"/>
      <c r="AT61" s="923"/>
      <c r="AU61" s="924"/>
      <c r="AV61" s="922"/>
      <c r="AW61" s="923"/>
      <c r="AX61" s="923"/>
      <c r="AY61" s="923"/>
      <c r="AZ61" s="923"/>
      <c r="BA61" s="923"/>
      <c r="BB61" s="924"/>
      <c r="BC61" s="922"/>
      <c r="BD61" s="923"/>
      <c r="BE61" s="925"/>
      <c r="BF61" s="2173"/>
      <c r="BG61" s="2174"/>
      <c r="BH61" s="2175"/>
      <c r="BI61" s="2176"/>
      <c r="BJ61" s="2177"/>
      <c r="BK61" s="2178"/>
      <c r="BL61" s="2178"/>
      <c r="BM61" s="2178"/>
      <c r="BN61" s="2179"/>
    </row>
    <row r="62" spans="2:66" ht="20.25" customHeight="1">
      <c r="B62" s="2112"/>
      <c r="C62" s="2114"/>
      <c r="D62" s="2117"/>
      <c r="E62" s="2081"/>
      <c r="F62" s="2116"/>
      <c r="G62" s="2120"/>
      <c r="H62" s="2121"/>
      <c r="I62" s="909"/>
      <c r="J62" s="910">
        <f>G61</f>
        <v>0</v>
      </c>
      <c r="K62" s="909"/>
      <c r="L62" s="910">
        <f>M61</f>
        <v>0</v>
      </c>
      <c r="M62" s="2124"/>
      <c r="N62" s="2125"/>
      <c r="O62" s="2136"/>
      <c r="P62" s="2137"/>
      <c r="Q62" s="2137"/>
      <c r="R62" s="2121"/>
      <c r="S62" s="2141"/>
      <c r="T62" s="2142"/>
      <c r="U62" s="2142"/>
      <c r="V62" s="2142"/>
      <c r="W62" s="2143"/>
      <c r="X62" s="926" t="s">
        <v>1543</v>
      </c>
      <c r="Y62" s="927"/>
      <c r="Z62" s="928"/>
      <c r="AA62" s="914" t="str">
        <f>IF(AA61="","",VLOOKUP(AA61,'シフト記号表（従来型・ユニット型共通）'!$C$6:$L$47,10,FALSE))</f>
        <v/>
      </c>
      <c r="AB62" s="915" t="str">
        <f>IF(AB61="","",VLOOKUP(AB61,'シフト記号表（従来型・ユニット型共通）'!$C$6:$L$47,10,FALSE))</f>
        <v/>
      </c>
      <c r="AC62" s="915" t="str">
        <f>IF(AC61="","",VLOOKUP(AC61,'シフト記号表（従来型・ユニット型共通）'!$C$6:$L$47,10,FALSE))</f>
        <v/>
      </c>
      <c r="AD62" s="915" t="str">
        <f>IF(AD61="","",VLOOKUP(AD61,'シフト記号表（従来型・ユニット型共通）'!$C$6:$L$47,10,FALSE))</f>
        <v/>
      </c>
      <c r="AE62" s="915" t="str">
        <f>IF(AE61="","",VLOOKUP(AE61,'シフト記号表（従来型・ユニット型共通）'!$C$6:$L$47,10,FALSE))</f>
        <v/>
      </c>
      <c r="AF62" s="915" t="str">
        <f>IF(AF61="","",VLOOKUP(AF61,'シフト記号表（従来型・ユニット型共通）'!$C$6:$L$47,10,FALSE))</f>
        <v/>
      </c>
      <c r="AG62" s="916" t="str">
        <f>IF(AG61="","",VLOOKUP(AG61,'シフト記号表（従来型・ユニット型共通）'!$C$6:$L$47,10,FALSE))</f>
        <v/>
      </c>
      <c r="AH62" s="914" t="str">
        <f>IF(AH61="","",VLOOKUP(AH61,'シフト記号表（従来型・ユニット型共通）'!$C$6:$L$47,10,FALSE))</f>
        <v/>
      </c>
      <c r="AI62" s="915" t="str">
        <f>IF(AI61="","",VLOOKUP(AI61,'シフト記号表（従来型・ユニット型共通）'!$C$6:$L$47,10,FALSE))</f>
        <v/>
      </c>
      <c r="AJ62" s="915" t="str">
        <f>IF(AJ61="","",VLOOKUP(AJ61,'シフト記号表（従来型・ユニット型共通）'!$C$6:$L$47,10,FALSE))</f>
        <v/>
      </c>
      <c r="AK62" s="915" t="str">
        <f>IF(AK61="","",VLOOKUP(AK61,'シフト記号表（従来型・ユニット型共通）'!$C$6:$L$47,10,FALSE))</f>
        <v/>
      </c>
      <c r="AL62" s="915" t="str">
        <f>IF(AL61="","",VLOOKUP(AL61,'シフト記号表（従来型・ユニット型共通）'!$C$6:$L$47,10,FALSE))</f>
        <v/>
      </c>
      <c r="AM62" s="915" t="str">
        <f>IF(AM61="","",VLOOKUP(AM61,'シフト記号表（従来型・ユニット型共通）'!$C$6:$L$47,10,FALSE))</f>
        <v/>
      </c>
      <c r="AN62" s="916" t="str">
        <f>IF(AN61="","",VLOOKUP(AN61,'シフト記号表（従来型・ユニット型共通）'!$C$6:$L$47,10,FALSE))</f>
        <v/>
      </c>
      <c r="AO62" s="914" t="str">
        <f>IF(AO61="","",VLOOKUP(AO61,'シフト記号表（従来型・ユニット型共通）'!$C$6:$L$47,10,FALSE))</f>
        <v/>
      </c>
      <c r="AP62" s="915" t="str">
        <f>IF(AP61="","",VLOOKUP(AP61,'シフト記号表（従来型・ユニット型共通）'!$C$6:$L$47,10,FALSE))</f>
        <v/>
      </c>
      <c r="AQ62" s="915" t="str">
        <f>IF(AQ61="","",VLOOKUP(AQ61,'シフト記号表（従来型・ユニット型共通）'!$C$6:$L$47,10,FALSE))</f>
        <v/>
      </c>
      <c r="AR62" s="915" t="str">
        <f>IF(AR61="","",VLOOKUP(AR61,'シフト記号表（従来型・ユニット型共通）'!$C$6:$L$47,10,FALSE))</f>
        <v/>
      </c>
      <c r="AS62" s="915" t="str">
        <f>IF(AS61="","",VLOOKUP(AS61,'シフト記号表（従来型・ユニット型共通）'!$C$6:$L$47,10,FALSE))</f>
        <v/>
      </c>
      <c r="AT62" s="915" t="str">
        <f>IF(AT61="","",VLOOKUP(AT61,'シフト記号表（従来型・ユニット型共通）'!$C$6:$L$47,10,FALSE))</f>
        <v/>
      </c>
      <c r="AU62" s="916" t="str">
        <f>IF(AU61="","",VLOOKUP(AU61,'シフト記号表（従来型・ユニット型共通）'!$C$6:$L$47,10,FALSE))</f>
        <v/>
      </c>
      <c r="AV62" s="914" t="str">
        <f>IF(AV61="","",VLOOKUP(AV61,'シフト記号表（従来型・ユニット型共通）'!$C$6:$L$47,10,FALSE))</f>
        <v/>
      </c>
      <c r="AW62" s="915" t="str">
        <f>IF(AW61="","",VLOOKUP(AW61,'シフト記号表（従来型・ユニット型共通）'!$C$6:$L$47,10,FALSE))</f>
        <v/>
      </c>
      <c r="AX62" s="915" t="str">
        <f>IF(AX61="","",VLOOKUP(AX61,'シフト記号表（従来型・ユニット型共通）'!$C$6:$L$47,10,FALSE))</f>
        <v/>
      </c>
      <c r="AY62" s="915" t="str">
        <f>IF(AY61="","",VLOOKUP(AY61,'シフト記号表（従来型・ユニット型共通）'!$C$6:$L$47,10,FALSE))</f>
        <v/>
      </c>
      <c r="AZ62" s="915" t="str">
        <f>IF(AZ61="","",VLOOKUP(AZ61,'シフト記号表（従来型・ユニット型共通）'!$C$6:$L$47,10,FALSE))</f>
        <v/>
      </c>
      <c r="BA62" s="915" t="str">
        <f>IF(BA61="","",VLOOKUP(BA61,'シフト記号表（従来型・ユニット型共通）'!$C$6:$L$47,10,FALSE))</f>
        <v/>
      </c>
      <c r="BB62" s="916" t="str">
        <f>IF(BB61="","",VLOOKUP(BB61,'シフト記号表（従来型・ユニット型共通）'!$C$6:$L$47,10,FALSE))</f>
        <v/>
      </c>
      <c r="BC62" s="914" t="str">
        <f>IF(BC61="","",VLOOKUP(BC61,'シフト記号表（従来型・ユニット型共通）'!$C$6:$L$47,10,FALSE))</f>
        <v/>
      </c>
      <c r="BD62" s="915" t="str">
        <f>IF(BD61="","",VLOOKUP(BD61,'シフト記号表（従来型・ユニット型共通）'!$C$6:$L$47,10,FALSE))</f>
        <v/>
      </c>
      <c r="BE62" s="915" t="str">
        <f>IF(BE61="","",VLOOKUP(BE61,'シフト記号表（従来型・ユニット型共通）'!$C$6:$L$47,10,FALSE))</f>
        <v/>
      </c>
      <c r="BF62" s="2183">
        <f>IF($BI$3="４週",SUM(AA62:BB62),IF($BI$3="暦月",SUM(AA62:BE62),""))</f>
        <v>0</v>
      </c>
      <c r="BG62" s="2184"/>
      <c r="BH62" s="2185">
        <f>IF($BI$3="４週",BF62/4,IF($BI$3="暦月",(BF62/($BI$8/7)),""))</f>
        <v>0</v>
      </c>
      <c r="BI62" s="2184"/>
      <c r="BJ62" s="2180"/>
      <c r="BK62" s="2181"/>
      <c r="BL62" s="2181"/>
      <c r="BM62" s="2181"/>
      <c r="BN62" s="2182"/>
    </row>
    <row r="63" spans="2:66" ht="20.25" customHeight="1">
      <c r="B63" s="2111">
        <f>B61+1</f>
        <v>24</v>
      </c>
      <c r="C63" s="2113"/>
      <c r="D63" s="2115"/>
      <c r="E63" s="2081"/>
      <c r="F63" s="2116"/>
      <c r="G63" s="2118"/>
      <c r="H63" s="2119"/>
      <c r="I63" s="909"/>
      <c r="J63" s="910"/>
      <c r="K63" s="909"/>
      <c r="L63" s="910"/>
      <c r="M63" s="2122"/>
      <c r="N63" s="2123"/>
      <c r="O63" s="2171"/>
      <c r="P63" s="2172"/>
      <c r="Q63" s="2172"/>
      <c r="R63" s="2119"/>
      <c r="S63" s="2141"/>
      <c r="T63" s="2142"/>
      <c r="U63" s="2142"/>
      <c r="V63" s="2142"/>
      <c r="W63" s="2143"/>
      <c r="X63" s="929" t="s">
        <v>1540</v>
      </c>
      <c r="Y63" s="930"/>
      <c r="Z63" s="931"/>
      <c r="AA63" s="922"/>
      <c r="AB63" s="923"/>
      <c r="AC63" s="923"/>
      <c r="AD63" s="923"/>
      <c r="AE63" s="923"/>
      <c r="AF63" s="923"/>
      <c r="AG63" s="924"/>
      <c r="AH63" s="922"/>
      <c r="AI63" s="923"/>
      <c r="AJ63" s="923"/>
      <c r="AK63" s="923"/>
      <c r="AL63" s="923"/>
      <c r="AM63" s="923"/>
      <c r="AN63" s="924"/>
      <c r="AO63" s="922"/>
      <c r="AP63" s="923"/>
      <c r="AQ63" s="923"/>
      <c r="AR63" s="923"/>
      <c r="AS63" s="923"/>
      <c r="AT63" s="923"/>
      <c r="AU63" s="924"/>
      <c r="AV63" s="922"/>
      <c r="AW63" s="923"/>
      <c r="AX63" s="923"/>
      <c r="AY63" s="923"/>
      <c r="AZ63" s="923"/>
      <c r="BA63" s="923"/>
      <c r="BB63" s="924"/>
      <c r="BC63" s="922"/>
      <c r="BD63" s="923"/>
      <c r="BE63" s="925"/>
      <c r="BF63" s="2173"/>
      <c r="BG63" s="2174"/>
      <c r="BH63" s="2175"/>
      <c r="BI63" s="2176"/>
      <c r="BJ63" s="2177"/>
      <c r="BK63" s="2178"/>
      <c r="BL63" s="2178"/>
      <c r="BM63" s="2178"/>
      <c r="BN63" s="2179"/>
    </row>
    <row r="64" spans="2:66" ht="20.25" customHeight="1">
      <c r="B64" s="2112"/>
      <c r="C64" s="2114"/>
      <c r="D64" s="2117"/>
      <c r="E64" s="2081"/>
      <c r="F64" s="2116"/>
      <c r="G64" s="2120"/>
      <c r="H64" s="2121"/>
      <c r="I64" s="909"/>
      <c r="J64" s="910">
        <f>G63</f>
        <v>0</v>
      </c>
      <c r="K64" s="909"/>
      <c r="L64" s="910">
        <f>M63</f>
        <v>0</v>
      </c>
      <c r="M64" s="2124"/>
      <c r="N64" s="2125"/>
      <c r="O64" s="2136"/>
      <c r="P64" s="2137"/>
      <c r="Q64" s="2137"/>
      <c r="R64" s="2121"/>
      <c r="S64" s="2141"/>
      <c r="T64" s="2142"/>
      <c r="U64" s="2142"/>
      <c r="V64" s="2142"/>
      <c r="W64" s="2143"/>
      <c r="X64" s="926" t="s">
        <v>1543</v>
      </c>
      <c r="Y64" s="927"/>
      <c r="Z64" s="928"/>
      <c r="AA64" s="914" t="str">
        <f>IF(AA63="","",VLOOKUP(AA63,'シフト記号表（従来型・ユニット型共通）'!$C$6:$L$47,10,FALSE))</f>
        <v/>
      </c>
      <c r="AB64" s="915" t="str">
        <f>IF(AB63="","",VLOOKUP(AB63,'シフト記号表（従来型・ユニット型共通）'!$C$6:$L$47,10,FALSE))</f>
        <v/>
      </c>
      <c r="AC64" s="915" t="str">
        <f>IF(AC63="","",VLOOKUP(AC63,'シフト記号表（従来型・ユニット型共通）'!$C$6:$L$47,10,FALSE))</f>
        <v/>
      </c>
      <c r="AD64" s="915" t="str">
        <f>IF(AD63="","",VLOOKUP(AD63,'シフト記号表（従来型・ユニット型共通）'!$C$6:$L$47,10,FALSE))</f>
        <v/>
      </c>
      <c r="AE64" s="915" t="str">
        <f>IF(AE63="","",VLOOKUP(AE63,'シフト記号表（従来型・ユニット型共通）'!$C$6:$L$47,10,FALSE))</f>
        <v/>
      </c>
      <c r="AF64" s="915" t="str">
        <f>IF(AF63="","",VLOOKUP(AF63,'シフト記号表（従来型・ユニット型共通）'!$C$6:$L$47,10,FALSE))</f>
        <v/>
      </c>
      <c r="AG64" s="916" t="str">
        <f>IF(AG63="","",VLOOKUP(AG63,'シフト記号表（従来型・ユニット型共通）'!$C$6:$L$47,10,FALSE))</f>
        <v/>
      </c>
      <c r="AH64" s="914" t="str">
        <f>IF(AH63="","",VLOOKUP(AH63,'シフト記号表（従来型・ユニット型共通）'!$C$6:$L$47,10,FALSE))</f>
        <v/>
      </c>
      <c r="AI64" s="915" t="str">
        <f>IF(AI63="","",VLOOKUP(AI63,'シフト記号表（従来型・ユニット型共通）'!$C$6:$L$47,10,FALSE))</f>
        <v/>
      </c>
      <c r="AJ64" s="915" t="str">
        <f>IF(AJ63="","",VLOOKUP(AJ63,'シフト記号表（従来型・ユニット型共通）'!$C$6:$L$47,10,FALSE))</f>
        <v/>
      </c>
      <c r="AK64" s="915" t="str">
        <f>IF(AK63="","",VLOOKUP(AK63,'シフト記号表（従来型・ユニット型共通）'!$C$6:$L$47,10,FALSE))</f>
        <v/>
      </c>
      <c r="AL64" s="915" t="str">
        <f>IF(AL63="","",VLOOKUP(AL63,'シフト記号表（従来型・ユニット型共通）'!$C$6:$L$47,10,FALSE))</f>
        <v/>
      </c>
      <c r="AM64" s="915" t="str">
        <f>IF(AM63="","",VLOOKUP(AM63,'シフト記号表（従来型・ユニット型共通）'!$C$6:$L$47,10,FALSE))</f>
        <v/>
      </c>
      <c r="AN64" s="916" t="str">
        <f>IF(AN63="","",VLOOKUP(AN63,'シフト記号表（従来型・ユニット型共通）'!$C$6:$L$47,10,FALSE))</f>
        <v/>
      </c>
      <c r="AO64" s="914" t="str">
        <f>IF(AO63="","",VLOOKUP(AO63,'シフト記号表（従来型・ユニット型共通）'!$C$6:$L$47,10,FALSE))</f>
        <v/>
      </c>
      <c r="AP64" s="915" t="str">
        <f>IF(AP63="","",VLOOKUP(AP63,'シフト記号表（従来型・ユニット型共通）'!$C$6:$L$47,10,FALSE))</f>
        <v/>
      </c>
      <c r="AQ64" s="915" t="str">
        <f>IF(AQ63="","",VLOOKUP(AQ63,'シフト記号表（従来型・ユニット型共通）'!$C$6:$L$47,10,FALSE))</f>
        <v/>
      </c>
      <c r="AR64" s="915" t="str">
        <f>IF(AR63="","",VLOOKUP(AR63,'シフト記号表（従来型・ユニット型共通）'!$C$6:$L$47,10,FALSE))</f>
        <v/>
      </c>
      <c r="AS64" s="915" t="str">
        <f>IF(AS63="","",VLOOKUP(AS63,'シフト記号表（従来型・ユニット型共通）'!$C$6:$L$47,10,FALSE))</f>
        <v/>
      </c>
      <c r="AT64" s="915" t="str">
        <f>IF(AT63="","",VLOOKUP(AT63,'シフト記号表（従来型・ユニット型共通）'!$C$6:$L$47,10,FALSE))</f>
        <v/>
      </c>
      <c r="AU64" s="916" t="str">
        <f>IF(AU63="","",VLOOKUP(AU63,'シフト記号表（従来型・ユニット型共通）'!$C$6:$L$47,10,FALSE))</f>
        <v/>
      </c>
      <c r="AV64" s="914" t="str">
        <f>IF(AV63="","",VLOOKUP(AV63,'シフト記号表（従来型・ユニット型共通）'!$C$6:$L$47,10,FALSE))</f>
        <v/>
      </c>
      <c r="AW64" s="915" t="str">
        <f>IF(AW63="","",VLOOKUP(AW63,'シフト記号表（従来型・ユニット型共通）'!$C$6:$L$47,10,FALSE))</f>
        <v/>
      </c>
      <c r="AX64" s="915" t="str">
        <f>IF(AX63="","",VLOOKUP(AX63,'シフト記号表（従来型・ユニット型共通）'!$C$6:$L$47,10,FALSE))</f>
        <v/>
      </c>
      <c r="AY64" s="915" t="str">
        <f>IF(AY63="","",VLOOKUP(AY63,'シフト記号表（従来型・ユニット型共通）'!$C$6:$L$47,10,FALSE))</f>
        <v/>
      </c>
      <c r="AZ64" s="915" t="str">
        <f>IF(AZ63="","",VLOOKUP(AZ63,'シフト記号表（従来型・ユニット型共通）'!$C$6:$L$47,10,FALSE))</f>
        <v/>
      </c>
      <c r="BA64" s="915" t="str">
        <f>IF(BA63="","",VLOOKUP(BA63,'シフト記号表（従来型・ユニット型共通）'!$C$6:$L$47,10,FALSE))</f>
        <v/>
      </c>
      <c r="BB64" s="916" t="str">
        <f>IF(BB63="","",VLOOKUP(BB63,'シフト記号表（従来型・ユニット型共通）'!$C$6:$L$47,10,FALSE))</f>
        <v/>
      </c>
      <c r="BC64" s="914" t="str">
        <f>IF(BC63="","",VLOOKUP(BC63,'シフト記号表（従来型・ユニット型共通）'!$C$6:$L$47,10,FALSE))</f>
        <v/>
      </c>
      <c r="BD64" s="915" t="str">
        <f>IF(BD63="","",VLOOKUP(BD63,'シフト記号表（従来型・ユニット型共通）'!$C$6:$L$47,10,FALSE))</f>
        <v/>
      </c>
      <c r="BE64" s="915" t="str">
        <f>IF(BE63="","",VLOOKUP(BE63,'シフト記号表（従来型・ユニット型共通）'!$C$6:$L$47,10,FALSE))</f>
        <v/>
      </c>
      <c r="BF64" s="2183">
        <f>IF($BI$3="４週",SUM(AA64:BB64),IF($BI$3="暦月",SUM(AA64:BE64),""))</f>
        <v>0</v>
      </c>
      <c r="BG64" s="2184"/>
      <c r="BH64" s="2185">
        <f>IF($BI$3="４週",BF64/4,IF($BI$3="暦月",(BF64/($BI$8/7)),""))</f>
        <v>0</v>
      </c>
      <c r="BI64" s="2184"/>
      <c r="BJ64" s="2180"/>
      <c r="BK64" s="2181"/>
      <c r="BL64" s="2181"/>
      <c r="BM64" s="2181"/>
      <c r="BN64" s="2182"/>
    </row>
    <row r="65" spans="2:66" ht="20.25" customHeight="1">
      <c r="B65" s="2111">
        <f>B63+1</f>
        <v>25</v>
      </c>
      <c r="C65" s="2113"/>
      <c r="D65" s="2115"/>
      <c r="E65" s="2081"/>
      <c r="F65" s="2116"/>
      <c r="G65" s="2118"/>
      <c r="H65" s="2119"/>
      <c r="I65" s="909"/>
      <c r="J65" s="910"/>
      <c r="K65" s="909"/>
      <c r="L65" s="910"/>
      <c r="M65" s="2122"/>
      <c r="N65" s="2123"/>
      <c r="O65" s="2171"/>
      <c r="P65" s="2172"/>
      <c r="Q65" s="2172"/>
      <c r="R65" s="2119"/>
      <c r="S65" s="2141"/>
      <c r="T65" s="2142"/>
      <c r="U65" s="2142"/>
      <c r="V65" s="2142"/>
      <c r="W65" s="2143"/>
      <c r="X65" s="929" t="s">
        <v>1540</v>
      </c>
      <c r="Y65" s="930"/>
      <c r="Z65" s="931"/>
      <c r="AA65" s="922"/>
      <c r="AB65" s="923"/>
      <c r="AC65" s="923"/>
      <c r="AD65" s="923"/>
      <c r="AE65" s="923"/>
      <c r="AF65" s="923"/>
      <c r="AG65" s="924"/>
      <c r="AH65" s="922"/>
      <c r="AI65" s="923"/>
      <c r="AJ65" s="923"/>
      <c r="AK65" s="923"/>
      <c r="AL65" s="923"/>
      <c r="AM65" s="923"/>
      <c r="AN65" s="924"/>
      <c r="AO65" s="922"/>
      <c r="AP65" s="923"/>
      <c r="AQ65" s="923"/>
      <c r="AR65" s="923"/>
      <c r="AS65" s="923"/>
      <c r="AT65" s="923"/>
      <c r="AU65" s="924"/>
      <c r="AV65" s="922"/>
      <c r="AW65" s="923"/>
      <c r="AX65" s="923"/>
      <c r="AY65" s="923"/>
      <c r="AZ65" s="923"/>
      <c r="BA65" s="923"/>
      <c r="BB65" s="924"/>
      <c r="BC65" s="922"/>
      <c r="BD65" s="923"/>
      <c r="BE65" s="925"/>
      <c r="BF65" s="2173"/>
      <c r="BG65" s="2174"/>
      <c r="BH65" s="2175"/>
      <c r="BI65" s="2176"/>
      <c r="BJ65" s="2177"/>
      <c r="BK65" s="2178"/>
      <c r="BL65" s="2178"/>
      <c r="BM65" s="2178"/>
      <c r="BN65" s="2179"/>
    </row>
    <row r="66" spans="2:66" ht="20.25" customHeight="1">
      <c r="B66" s="2112"/>
      <c r="C66" s="2114"/>
      <c r="D66" s="2117"/>
      <c r="E66" s="2081"/>
      <c r="F66" s="2116"/>
      <c r="G66" s="2120"/>
      <c r="H66" s="2121"/>
      <c r="I66" s="909"/>
      <c r="J66" s="910">
        <f>G65</f>
        <v>0</v>
      </c>
      <c r="K66" s="909"/>
      <c r="L66" s="910">
        <f>M65</f>
        <v>0</v>
      </c>
      <c r="M66" s="2124"/>
      <c r="N66" s="2125"/>
      <c r="O66" s="2136"/>
      <c r="P66" s="2137"/>
      <c r="Q66" s="2137"/>
      <c r="R66" s="2121"/>
      <c r="S66" s="2141"/>
      <c r="T66" s="2142"/>
      <c r="U66" s="2142"/>
      <c r="V66" s="2142"/>
      <c r="W66" s="2143"/>
      <c r="X66" s="926" t="s">
        <v>1543</v>
      </c>
      <c r="Y66" s="927"/>
      <c r="Z66" s="928"/>
      <c r="AA66" s="914" t="str">
        <f>IF(AA65="","",VLOOKUP(AA65,'シフト記号表（従来型・ユニット型共通）'!$C$6:$L$47,10,FALSE))</f>
        <v/>
      </c>
      <c r="AB66" s="915" t="str">
        <f>IF(AB65="","",VLOOKUP(AB65,'シフト記号表（従来型・ユニット型共通）'!$C$6:$L$47,10,FALSE))</f>
        <v/>
      </c>
      <c r="AC66" s="915" t="str">
        <f>IF(AC65="","",VLOOKUP(AC65,'シフト記号表（従来型・ユニット型共通）'!$C$6:$L$47,10,FALSE))</f>
        <v/>
      </c>
      <c r="AD66" s="915" t="str">
        <f>IF(AD65="","",VLOOKUP(AD65,'シフト記号表（従来型・ユニット型共通）'!$C$6:$L$47,10,FALSE))</f>
        <v/>
      </c>
      <c r="AE66" s="915" t="str">
        <f>IF(AE65="","",VLOOKUP(AE65,'シフト記号表（従来型・ユニット型共通）'!$C$6:$L$47,10,FALSE))</f>
        <v/>
      </c>
      <c r="AF66" s="915" t="str">
        <f>IF(AF65="","",VLOOKUP(AF65,'シフト記号表（従来型・ユニット型共通）'!$C$6:$L$47,10,FALSE))</f>
        <v/>
      </c>
      <c r="AG66" s="916" t="str">
        <f>IF(AG65="","",VLOOKUP(AG65,'シフト記号表（従来型・ユニット型共通）'!$C$6:$L$47,10,FALSE))</f>
        <v/>
      </c>
      <c r="AH66" s="914" t="str">
        <f>IF(AH65="","",VLOOKUP(AH65,'シフト記号表（従来型・ユニット型共通）'!$C$6:$L$47,10,FALSE))</f>
        <v/>
      </c>
      <c r="AI66" s="915" t="str">
        <f>IF(AI65="","",VLOOKUP(AI65,'シフト記号表（従来型・ユニット型共通）'!$C$6:$L$47,10,FALSE))</f>
        <v/>
      </c>
      <c r="AJ66" s="915" t="str">
        <f>IF(AJ65="","",VLOOKUP(AJ65,'シフト記号表（従来型・ユニット型共通）'!$C$6:$L$47,10,FALSE))</f>
        <v/>
      </c>
      <c r="AK66" s="915" t="str">
        <f>IF(AK65="","",VLOOKUP(AK65,'シフト記号表（従来型・ユニット型共通）'!$C$6:$L$47,10,FALSE))</f>
        <v/>
      </c>
      <c r="AL66" s="915" t="str">
        <f>IF(AL65="","",VLOOKUP(AL65,'シフト記号表（従来型・ユニット型共通）'!$C$6:$L$47,10,FALSE))</f>
        <v/>
      </c>
      <c r="AM66" s="915" t="str">
        <f>IF(AM65="","",VLOOKUP(AM65,'シフト記号表（従来型・ユニット型共通）'!$C$6:$L$47,10,FALSE))</f>
        <v/>
      </c>
      <c r="AN66" s="916" t="str">
        <f>IF(AN65="","",VLOOKUP(AN65,'シフト記号表（従来型・ユニット型共通）'!$C$6:$L$47,10,FALSE))</f>
        <v/>
      </c>
      <c r="AO66" s="914" t="str">
        <f>IF(AO65="","",VLOOKUP(AO65,'シフト記号表（従来型・ユニット型共通）'!$C$6:$L$47,10,FALSE))</f>
        <v/>
      </c>
      <c r="AP66" s="915" t="str">
        <f>IF(AP65="","",VLOOKUP(AP65,'シフト記号表（従来型・ユニット型共通）'!$C$6:$L$47,10,FALSE))</f>
        <v/>
      </c>
      <c r="AQ66" s="915" t="str">
        <f>IF(AQ65="","",VLOOKUP(AQ65,'シフト記号表（従来型・ユニット型共通）'!$C$6:$L$47,10,FALSE))</f>
        <v/>
      </c>
      <c r="AR66" s="915" t="str">
        <f>IF(AR65="","",VLOOKUP(AR65,'シフト記号表（従来型・ユニット型共通）'!$C$6:$L$47,10,FALSE))</f>
        <v/>
      </c>
      <c r="AS66" s="915" t="str">
        <f>IF(AS65="","",VLOOKUP(AS65,'シフト記号表（従来型・ユニット型共通）'!$C$6:$L$47,10,FALSE))</f>
        <v/>
      </c>
      <c r="AT66" s="915" t="str">
        <f>IF(AT65="","",VLOOKUP(AT65,'シフト記号表（従来型・ユニット型共通）'!$C$6:$L$47,10,FALSE))</f>
        <v/>
      </c>
      <c r="AU66" s="916" t="str">
        <f>IF(AU65="","",VLOOKUP(AU65,'シフト記号表（従来型・ユニット型共通）'!$C$6:$L$47,10,FALSE))</f>
        <v/>
      </c>
      <c r="AV66" s="914" t="str">
        <f>IF(AV65="","",VLOOKUP(AV65,'シフト記号表（従来型・ユニット型共通）'!$C$6:$L$47,10,FALSE))</f>
        <v/>
      </c>
      <c r="AW66" s="915" t="str">
        <f>IF(AW65="","",VLOOKUP(AW65,'シフト記号表（従来型・ユニット型共通）'!$C$6:$L$47,10,FALSE))</f>
        <v/>
      </c>
      <c r="AX66" s="915" t="str">
        <f>IF(AX65="","",VLOOKUP(AX65,'シフト記号表（従来型・ユニット型共通）'!$C$6:$L$47,10,FALSE))</f>
        <v/>
      </c>
      <c r="AY66" s="915" t="str">
        <f>IF(AY65="","",VLOOKUP(AY65,'シフト記号表（従来型・ユニット型共通）'!$C$6:$L$47,10,FALSE))</f>
        <v/>
      </c>
      <c r="AZ66" s="915" t="str">
        <f>IF(AZ65="","",VLOOKUP(AZ65,'シフト記号表（従来型・ユニット型共通）'!$C$6:$L$47,10,FALSE))</f>
        <v/>
      </c>
      <c r="BA66" s="915" t="str">
        <f>IF(BA65="","",VLOOKUP(BA65,'シフト記号表（従来型・ユニット型共通）'!$C$6:$L$47,10,FALSE))</f>
        <v/>
      </c>
      <c r="BB66" s="916" t="str">
        <f>IF(BB65="","",VLOOKUP(BB65,'シフト記号表（従来型・ユニット型共通）'!$C$6:$L$47,10,FALSE))</f>
        <v/>
      </c>
      <c r="BC66" s="914" t="str">
        <f>IF(BC65="","",VLOOKUP(BC65,'シフト記号表（従来型・ユニット型共通）'!$C$6:$L$47,10,FALSE))</f>
        <v/>
      </c>
      <c r="BD66" s="915" t="str">
        <f>IF(BD65="","",VLOOKUP(BD65,'シフト記号表（従来型・ユニット型共通）'!$C$6:$L$47,10,FALSE))</f>
        <v/>
      </c>
      <c r="BE66" s="915" t="str">
        <f>IF(BE65="","",VLOOKUP(BE65,'シフト記号表（従来型・ユニット型共通）'!$C$6:$L$47,10,FALSE))</f>
        <v/>
      </c>
      <c r="BF66" s="2183">
        <f>IF($BI$3="４週",SUM(AA66:BB66),IF($BI$3="暦月",SUM(AA66:BE66),""))</f>
        <v>0</v>
      </c>
      <c r="BG66" s="2184"/>
      <c r="BH66" s="2185">
        <f>IF($BI$3="４週",BF66/4,IF($BI$3="暦月",(BF66/($BI$8/7)),""))</f>
        <v>0</v>
      </c>
      <c r="BI66" s="2184"/>
      <c r="BJ66" s="2180"/>
      <c r="BK66" s="2181"/>
      <c r="BL66" s="2181"/>
      <c r="BM66" s="2181"/>
      <c r="BN66" s="2182"/>
    </row>
    <row r="67" spans="2:66" ht="20.25" customHeight="1">
      <c r="B67" s="2111">
        <f>B65+1</f>
        <v>26</v>
      </c>
      <c r="C67" s="2113"/>
      <c r="D67" s="2115"/>
      <c r="E67" s="2081"/>
      <c r="F67" s="2116"/>
      <c r="G67" s="2118"/>
      <c r="H67" s="2119"/>
      <c r="I67" s="909"/>
      <c r="J67" s="910"/>
      <c r="K67" s="909"/>
      <c r="L67" s="910"/>
      <c r="M67" s="2122"/>
      <c r="N67" s="2123"/>
      <c r="O67" s="2171"/>
      <c r="P67" s="2172"/>
      <c r="Q67" s="2172"/>
      <c r="R67" s="2119"/>
      <c r="S67" s="2141"/>
      <c r="T67" s="2142"/>
      <c r="U67" s="2142"/>
      <c r="V67" s="2142"/>
      <c r="W67" s="2143"/>
      <c r="X67" s="929" t="s">
        <v>1540</v>
      </c>
      <c r="Y67" s="930"/>
      <c r="Z67" s="931"/>
      <c r="AA67" s="922"/>
      <c r="AB67" s="923"/>
      <c r="AC67" s="923"/>
      <c r="AD67" s="923"/>
      <c r="AE67" s="923"/>
      <c r="AF67" s="923"/>
      <c r="AG67" s="924"/>
      <c r="AH67" s="922"/>
      <c r="AI67" s="923"/>
      <c r="AJ67" s="923"/>
      <c r="AK67" s="923"/>
      <c r="AL67" s="923"/>
      <c r="AM67" s="923"/>
      <c r="AN67" s="924"/>
      <c r="AO67" s="922"/>
      <c r="AP67" s="923"/>
      <c r="AQ67" s="923"/>
      <c r="AR67" s="923"/>
      <c r="AS67" s="923"/>
      <c r="AT67" s="923"/>
      <c r="AU67" s="924"/>
      <c r="AV67" s="922"/>
      <c r="AW67" s="923"/>
      <c r="AX67" s="923"/>
      <c r="AY67" s="923"/>
      <c r="AZ67" s="923"/>
      <c r="BA67" s="923"/>
      <c r="BB67" s="924"/>
      <c r="BC67" s="922"/>
      <c r="BD67" s="923"/>
      <c r="BE67" s="925"/>
      <c r="BF67" s="2173"/>
      <c r="BG67" s="2174"/>
      <c r="BH67" s="2175"/>
      <c r="BI67" s="2176"/>
      <c r="BJ67" s="2177"/>
      <c r="BK67" s="2178"/>
      <c r="BL67" s="2178"/>
      <c r="BM67" s="2178"/>
      <c r="BN67" s="2179"/>
    </row>
    <row r="68" spans="2:66" ht="20.25" customHeight="1">
      <c r="B68" s="2112"/>
      <c r="C68" s="2114"/>
      <c r="D68" s="2117"/>
      <c r="E68" s="2081"/>
      <c r="F68" s="2116"/>
      <c r="G68" s="2120"/>
      <c r="H68" s="2121"/>
      <c r="I68" s="909"/>
      <c r="J68" s="910">
        <f>G67</f>
        <v>0</v>
      </c>
      <c r="K68" s="909"/>
      <c r="L68" s="910">
        <f>M67</f>
        <v>0</v>
      </c>
      <c r="M68" s="2124"/>
      <c r="N68" s="2125"/>
      <c r="O68" s="2136"/>
      <c r="P68" s="2137"/>
      <c r="Q68" s="2137"/>
      <c r="R68" s="2121"/>
      <c r="S68" s="2141"/>
      <c r="T68" s="2142"/>
      <c r="U68" s="2142"/>
      <c r="V68" s="2142"/>
      <c r="W68" s="2143"/>
      <c r="X68" s="926" t="s">
        <v>1543</v>
      </c>
      <c r="Y68" s="927"/>
      <c r="Z68" s="928"/>
      <c r="AA68" s="914" t="str">
        <f>IF(AA67="","",VLOOKUP(AA67,'シフト記号表（従来型・ユニット型共通）'!$C$6:$L$47,10,FALSE))</f>
        <v/>
      </c>
      <c r="AB68" s="915" t="str">
        <f>IF(AB67="","",VLOOKUP(AB67,'シフト記号表（従来型・ユニット型共通）'!$C$6:$L$47,10,FALSE))</f>
        <v/>
      </c>
      <c r="AC68" s="915" t="str">
        <f>IF(AC67="","",VLOOKUP(AC67,'シフト記号表（従来型・ユニット型共通）'!$C$6:$L$47,10,FALSE))</f>
        <v/>
      </c>
      <c r="AD68" s="915" t="str">
        <f>IF(AD67="","",VLOOKUP(AD67,'シフト記号表（従来型・ユニット型共通）'!$C$6:$L$47,10,FALSE))</f>
        <v/>
      </c>
      <c r="AE68" s="915" t="str">
        <f>IF(AE67="","",VLOOKUP(AE67,'シフト記号表（従来型・ユニット型共通）'!$C$6:$L$47,10,FALSE))</f>
        <v/>
      </c>
      <c r="AF68" s="915" t="str">
        <f>IF(AF67="","",VLOOKUP(AF67,'シフト記号表（従来型・ユニット型共通）'!$C$6:$L$47,10,FALSE))</f>
        <v/>
      </c>
      <c r="AG68" s="916" t="str">
        <f>IF(AG67="","",VLOOKUP(AG67,'シフト記号表（従来型・ユニット型共通）'!$C$6:$L$47,10,FALSE))</f>
        <v/>
      </c>
      <c r="AH68" s="914" t="str">
        <f>IF(AH67="","",VLOOKUP(AH67,'シフト記号表（従来型・ユニット型共通）'!$C$6:$L$47,10,FALSE))</f>
        <v/>
      </c>
      <c r="AI68" s="915" t="str">
        <f>IF(AI67="","",VLOOKUP(AI67,'シフト記号表（従来型・ユニット型共通）'!$C$6:$L$47,10,FALSE))</f>
        <v/>
      </c>
      <c r="AJ68" s="915" t="str">
        <f>IF(AJ67="","",VLOOKUP(AJ67,'シフト記号表（従来型・ユニット型共通）'!$C$6:$L$47,10,FALSE))</f>
        <v/>
      </c>
      <c r="AK68" s="915" t="str">
        <f>IF(AK67="","",VLOOKUP(AK67,'シフト記号表（従来型・ユニット型共通）'!$C$6:$L$47,10,FALSE))</f>
        <v/>
      </c>
      <c r="AL68" s="915" t="str">
        <f>IF(AL67="","",VLOOKUP(AL67,'シフト記号表（従来型・ユニット型共通）'!$C$6:$L$47,10,FALSE))</f>
        <v/>
      </c>
      <c r="AM68" s="915" t="str">
        <f>IF(AM67="","",VLOOKUP(AM67,'シフト記号表（従来型・ユニット型共通）'!$C$6:$L$47,10,FALSE))</f>
        <v/>
      </c>
      <c r="AN68" s="916" t="str">
        <f>IF(AN67="","",VLOOKUP(AN67,'シフト記号表（従来型・ユニット型共通）'!$C$6:$L$47,10,FALSE))</f>
        <v/>
      </c>
      <c r="AO68" s="914" t="str">
        <f>IF(AO67="","",VLOOKUP(AO67,'シフト記号表（従来型・ユニット型共通）'!$C$6:$L$47,10,FALSE))</f>
        <v/>
      </c>
      <c r="AP68" s="915" t="str">
        <f>IF(AP67="","",VLOOKUP(AP67,'シフト記号表（従来型・ユニット型共通）'!$C$6:$L$47,10,FALSE))</f>
        <v/>
      </c>
      <c r="AQ68" s="915" t="str">
        <f>IF(AQ67="","",VLOOKUP(AQ67,'シフト記号表（従来型・ユニット型共通）'!$C$6:$L$47,10,FALSE))</f>
        <v/>
      </c>
      <c r="AR68" s="915" t="str">
        <f>IF(AR67="","",VLOOKUP(AR67,'シフト記号表（従来型・ユニット型共通）'!$C$6:$L$47,10,FALSE))</f>
        <v/>
      </c>
      <c r="AS68" s="915" t="str">
        <f>IF(AS67="","",VLOOKUP(AS67,'シフト記号表（従来型・ユニット型共通）'!$C$6:$L$47,10,FALSE))</f>
        <v/>
      </c>
      <c r="AT68" s="915" t="str">
        <f>IF(AT67="","",VLOOKUP(AT67,'シフト記号表（従来型・ユニット型共通）'!$C$6:$L$47,10,FALSE))</f>
        <v/>
      </c>
      <c r="AU68" s="916" t="str">
        <f>IF(AU67="","",VLOOKUP(AU67,'シフト記号表（従来型・ユニット型共通）'!$C$6:$L$47,10,FALSE))</f>
        <v/>
      </c>
      <c r="AV68" s="914" t="str">
        <f>IF(AV67="","",VLOOKUP(AV67,'シフト記号表（従来型・ユニット型共通）'!$C$6:$L$47,10,FALSE))</f>
        <v/>
      </c>
      <c r="AW68" s="915" t="str">
        <f>IF(AW67="","",VLOOKUP(AW67,'シフト記号表（従来型・ユニット型共通）'!$C$6:$L$47,10,FALSE))</f>
        <v/>
      </c>
      <c r="AX68" s="915" t="str">
        <f>IF(AX67="","",VLOOKUP(AX67,'シフト記号表（従来型・ユニット型共通）'!$C$6:$L$47,10,FALSE))</f>
        <v/>
      </c>
      <c r="AY68" s="915" t="str">
        <f>IF(AY67="","",VLOOKUP(AY67,'シフト記号表（従来型・ユニット型共通）'!$C$6:$L$47,10,FALSE))</f>
        <v/>
      </c>
      <c r="AZ68" s="915" t="str">
        <f>IF(AZ67="","",VLOOKUP(AZ67,'シフト記号表（従来型・ユニット型共通）'!$C$6:$L$47,10,FALSE))</f>
        <v/>
      </c>
      <c r="BA68" s="915" t="str">
        <f>IF(BA67="","",VLOOKUP(BA67,'シフト記号表（従来型・ユニット型共通）'!$C$6:$L$47,10,FALSE))</f>
        <v/>
      </c>
      <c r="BB68" s="916" t="str">
        <f>IF(BB67="","",VLOOKUP(BB67,'シフト記号表（従来型・ユニット型共通）'!$C$6:$L$47,10,FALSE))</f>
        <v/>
      </c>
      <c r="BC68" s="914" t="str">
        <f>IF(BC67="","",VLOOKUP(BC67,'シフト記号表（従来型・ユニット型共通）'!$C$6:$L$47,10,FALSE))</f>
        <v/>
      </c>
      <c r="BD68" s="915" t="str">
        <f>IF(BD67="","",VLOOKUP(BD67,'シフト記号表（従来型・ユニット型共通）'!$C$6:$L$47,10,FALSE))</f>
        <v/>
      </c>
      <c r="BE68" s="915" t="str">
        <f>IF(BE67="","",VLOOKUP(BE67,'シフト記号表（従来型・ユニット型共通）'!$C$6:$L$47,10,FALSE))</f>
        <v/>
      </c>
      <c r="BF68" s="2183">
        <f>IF($BI$3="４週",SUM(AA68:BB68),IF($BI$3="暦月",SUM(AA68:BE68),""))</f>
        <v>0</v>
      </c>
      <c r="BG68" s="2184"/>
      <c r="BH68" s="2185">
        <f>IF($BI$3="４週",BF68/4,IF($BI$3="暦月",(BF68/($BI$8/7)),""))</f>
        <v>0</v>
      </c>
      <c r="BI68" s="2184"/>
      <c r="BJ68" s="2180"/>
      <c r="BK68" s="2181"/>
      <c r="BL68" s="2181"/>
      <c r="BM68" s="2181"/>
      <c r="BN68" s="2182"/>
    </row>
    <row r="69" spans="2:66" ht="20.25" customHeight="1">
      <c r="B69" s="2111">
        <f>B67+1</f>
        <v>27</v>
      </c>
      <c r="C69" s="2113"/>
      <c r="D69" s="2115"/>
      <c r="E69" s="2081"/>
      <c r="F69" s="2116"/>
      <c r="G69" s="2118"/>
      <c r="H69" s="2119"/>
      <c r="I69" s="909"/>
      <c r="J69" s="910"/>
      <c r="K69" s="909"/>
      <c r="L69" s="910"/>
      <c r="M69" s="2122"/>
      <c r="N69" s="2123"/>
      <c r="O69" s="2171"/>
      <c r="P69" s="2172"/>
      <c r="Q69" s="2172"/>
      <c r="R69" s="2119"/>
      <c r="S69" s="2141"/>
      <c r="T69" s="2142"/>
      <c r="U69" s="2142"/>
      <c r="V69" s="2142"/>
      <c r="W69" s="2143"/>
      <c r="X69" s="929" t="s">
        <v>1540</v>
      </c>
      <c r="Y69" s="930"/>
      <c r="Z69" s="931"/>
      <c r="AA69" s="922"/>
      <c r="AB69" s="923"/>
      <c r="AC69" s="923"/>
      <c r="AD69" s="923"/>
      <c r="AE69" s="923"/>
      <c r="AF69" s="923"/>
      <c r="AG69" s="924"/>
      <c r="AH69" s="922"/>
      <c r="AI69" s="923"/>
      <c r="AJ69" s="923"/>
      <c r="AK69" s="923"/>
      <c r="AL69" s="923"/>
      <c r="AM69" s="923"/>
      <c r="AN69" s="924"/>
      <c r="AO69" s="922"/>
      <c r="AP69" s="923"/>
      <c r="AQ69" s="923"/>
      <c r="AR69" s="923"/>
      <c r="AS69" s="923"/>
      <c r="AT69" s="923"/>
      <c r="AU69" s="924"/>
      <c r="AV69" s="922"/>
      <c r="AW69" s="923"/>
      <c r="AX69" s="923"/>
      <c r="AY69" s="923"/>
      <c r="AZ69" s="923"/>
      <c r="BA69" s="923"/>
      <c r="BB69" s="924"/>
      <c r="BC69" s="922"/>
      <c r="BD69" s="923"/>
      <c r="BE69" s="925"/>
      <c r="BF69" s="2173"/>
      <c r="BG69" s="2174"/>
      <c r="BH69" s="2175"/>
      <c r="BI69" s="2176"/>
      <c r="BJ69" s="2177"/>
      <c r="BK69" s="2178"/>
      <c r="BL69" s="2178"/>
      <c r="BM69" s="2178"/>
      <c r="BN69" s="2179"/>
    </row>
    <row r="70" spans="2:66" ht="20.25" customHeight="1">
      <c r="B70" s="2112"/>
      <c r="C70" s="2114"/>
      <c r="D70" s="2117"/>
      <c r="E70" s="2081"/>
      <c r="F70" s="2116"/>
      <c r="G70" s="2120"/>
      <c r="H70" s="2121"/>
      <c r="I70" s="909"/>
      <c r="J70" s="910">
        <f>G69</f>
        <v>0</v>
      </c>
      <c r="K70" s="909"/>
      <c r="L70" s="910">
        <f>M69</f>
        <v>0</v>
      </c>
      <c r="M70" s="2124"/>
      <c r="N70" s="2125"/>
      <c r="O70" s="2136"/>
      <c r="P70" s="2137"/>
      <c r="Q70" s="2137"/>
      <c r="R70" s="2121"/>
      <c r="S70" s="2141"/>
      <c r="T70" s="2142"/>
      <c r="U70" s="2142"/>
      <c r="V70" s="2142"/>
      <c r="W70" s="2143"/>
      <c r="X70" s="926" t="s">
        <v>1543</v>
      </c>
      <c r="Y70" s="927"/>
      <c r="Z70" s="928"/>
      <c r="AA70" s="914" t="str">
        <f>IF(AA69="","",VLOOKUP(AA69,'シフト記号表（従来型・ユニット型共通）'!$C$6:$L$47,10,FALSE))</f>
        <v/>
      </c>
      <c r="AB70" s="915" t="str">
        <f>IF(AB69="","",VLOOKUP(AB69,'シフト記号表（従来型・ユニット型共通）'!$C$6:$L$47,10,FALSE))</f>
        <v/>
      </c>
      <c r="AC70" s="915" t="str">
        <f>IF(AC69="","",VLOOKUP(AC69,'シフト記号表（従来型・ユニット型共通）'!$C$6:$L$47,10,FALSE))</f>
        <v/>
      </c>
      <c r="AD70" s="915" t="str">
        <f>IF(AD69="","",VLOOKUP(AD69,'シフト記号表（従来型・ユニット型共通）'!$C$6:$L$47,10,FALSE))</f>
        <v/>
      </c>
      <c r="AE70" s="915" t="str">
        <f>IF(AE69="","",VLOOKUP(AE69,'シフト記号表（従来型・ユニット型共通）'!$C$6:$L$47,10,FALSE))</f>
        <v/>
      </c>
      <c r="AF70" s="915" t="str">
        <f>IF(AF69="","",VLOOKUP(AF69,'シフト記号表（従来型・ユニット型共通）'!$C$6:$L$47,10,FALSE))</f>
        <v/>
      </c>
      <c r="AG70" s="916" t="str">
        <f>IF(AG69="","",VLOOKUP(AG69,'シフト記号表（従来型・ユニット型共通）'!$C$6:$L$47,10,FALSE))</f>
        <v/>
      </c>
      <c r="AH70" s="914" t="str">
        <f>IF(AH69="","",VLOOKUP(AH69,'シフト記号表（従来型・ユニット型共通）'!$C$6:$L$47,10,FALSE))</f>
        <v/>
      </c>
      <c r="AI70" s="915" t="str">
        <f>IF(AI69="","",VLOOKUP(AI69,'シフト記号表（従来型・ユニット型共通）'!$C$6:$L$47,10,FALSE))</f>
        <v/>
      </c>
      <c r="AJ70" s="915" t="str">
        <f>IF(AJ69="","",VLOOKUP(AJ69,'シフト記号表（従来型・ユニット型共通）'!$C$6:$L$47,10,FALSE))</f>
        <v/>
      </c>
      <c r="AK70" s="915" t="str">
        <f>IF(AK69="","",VLOOKUP(AK69,'シフト記号表（従来型・ユニット型共通）'!$C$6:$L$47,10,FALSE))</f>
        <v/>
      </c>
      <c r="AL70" s="915" t="str">
        <f>IF(AL69="","",VLOOKUP(AL69,'シフト記号表（従来型・ユニット型共通）'!$C$6:$L$47,10,FALSE))</f>
        <v/>
      </c>
      <c r="AM70" s="915" t="str">
        <f>IF(AM69="","",VLOOKUP(AM69,'シフト記号表（従来型・ユニット型共通）'!$C$6:$L$47,10,FALSE))</f>
        <v/>
      </c>
      <c r="AN70" s="916" t="str">
        <f>IF(AN69="","",VLOOKUP(AN69,'シフト記号表（従来型・ユニット型共通）'!$C$6:$L$47,10,FALSE))</f>
        <v/>
      </c>
      <c r="AO70" s="914" t="str">
        <f>IF(AO69="","",VLOOKUP(AO69,'シフト記号表（従来型・ユニット型共通）'!$C$6:$L$47,10,FALSE))</f>
        <v/>
      </c>
      <c r="AP70" s="915" t="str">
        <f>IF(AP69="","",VLOOKUP(AP69,'シフト記号表（従来型・ユニット型共通）'!$C$6:$L$47,10,FALSE))</f>
        <v/>
      </c>
      <c r="AQ70" s="915" t="str">
        <f>IF(AQ69="","",VLOOKUP(AQ69,'シフト記号表（従来型・ユニット型共通）'!$C$6:$L$47,10,FALSE))</f>
        <v/>
      </c>
      <c r="AR70" s="915" t="str">
        <f>IF(AR69="","",VLOOKUP(AR69,'シフト記号表（従来型・ユニット型共通）'!$C$6:$L$47,10,FALSE))</f>
        <v/>
      </c>
      <c r="AS70" s="915" t="str">
        <f>IF(AS69="","",VLOOKUP(AS69,'シフト記号表（従来型・ユニット型共通）'!$C$6:$L$47,10,FALSE))</f>
        <v/>
      </c>
      <c r="AT70" s="915" t="str">
        <f>IF(AT69="","",VLOOKUP(AT69,'シフト記号表（従来型・ユニット型共通）'!$C$6:$L$47,10,FALSE))</f>
        <v/>
      </c>
      <c r="AU70" s="916" t="str">
        <f>IF(AU69="","",VLOOKUP(AU69,'シフト記号表（従来型・ユニット型共通）'!$C$6:$L$47,10,FALSE))</f>
        <v/>
      </c>
      <c r="AV70" s="914" t="str">
        <f>IF(AV69="","",VLOOKUP(AV69,'シフト記号表（従来型・ユニット型共通）'!$C$6:$L$47,10,FALSE))</f>
        <v/>
      </c>
      <c r="AW70" s="915" t="str">
        <f>IF(AW69="","",VLOOKUP(AW69,'シフト記号表（従来型・ユニット型共通）'!$C$6:$L$47,10,FALSE))</f>
        <v/>
      </c>
      <c r="AX70" s="915" t="str">
        <f>IF(AX69="","",VLOOKUP(AX69,'シフト記号表（従来型・ユニット型共通）'!$C$6:$L$47,10,FALSE))</f>
        <v/>
      </c>
      <c r="AY70" s="915" t="str">
        <f>IF(AY69="","",VLOOKUP(AY69,'シフト記号表（従来型・ユニット型共通）'!$C$6:$L$47,10,FALSE))</f>
        <v/>
      </c>
      <c r="AZ70" s="915" t="str">
        <f>IF(AZ69="","",VLOOKUP(AZ69,'シフト記号表（従来型・ユニット型共通）'!$C$6:$L$47,10,FALSE))</f>
        <v/>
      </c>
      <c r="BA70" s="915" t="str">
        <f>IF(BA69="","",VLOOKUP(BA69,'シフト記号表（従来型・ユニット型共通）'!$C$6:$L$47,10,FALSE))</f>
        <v/>
      </c>
      <c r="BB70" s="916" t="str">
        <f>IF(BB69="","",VLOOKUP(BB69,'シフト記号表（従来型・ユニット型共通）'!$C$6:$L$47,10,FALSE))</f>
        <v/>
      </c>
      <c r="BC70" s="914" t="str">
        <f>IF(BC69="","",VLOOKUP(BC69,'シフト記号表（従来型・ユニット型共通）'!$C$6:$L$47,10,FALSE))</f>
        <v/>
      </c>
      <c r="BD70" s="915" t="str">
        <f>IF(BD69="","",VLOOKUP(BD69,'シフト記号表（従来型・ユニット型共通）'!$C$6:$L$47,10,FALSE))</f>
        <v/>
      </c>
      <c r="BE70" s="915" t="str">
        <f>IF(BE69="","",VLOOKUP(BE69,'シフト記号表（従来型・ユニット型共通）'!$C$6:$L$47,10,FALSE))</f>
        <v/>
      </c>
      <c r="BF70" s="2183">
        <f>IF($BI$3="４週",SUM(AA70:BB70),IF($BI$3="暦月",SUM(AA70:BE70),""))</f>
        <v>0</v>
      </c>
      <c r="BG70" s="2184"/>
      <c r="BH70" s="2185">
        <f>IF($BI$3="４週",BF70/4,IF($BI$3="暦月",(BF70/($BI$8/7)),""))</f>
        <v>0</v>
      </c>
      <c r="BI70" s="2184"/>
      <c r="BJ70" s="2180"/>
      <c r="BK70" s="2181"/>
      <c r="BL70" s="2181"/>
      <c r="BM70" s="2181"/>
      <c r="BN70" s="2182"/>
    </row>
    <row r="71" spans="2:66" ht="20.25" customHeight="1">
      <c r="B71" s="2111">
        <f>B69+1</f>
        <v>28</v>
      </c>
      <c r="C71" s="2113"/>
      <c r="D71" s="2115"/>
      <c r="E71" s="2081"/>
      <c r="F71" s="2116"/>
      <c r="G71" s="2118"/>
      <c r="H71" s="2119"/>
      <c r="I71" s="909"/>
      <c r="J71" s="910"/>
      <c r="K71" s="909"/>
      <c r="L71" s="910"/>
      <c r="M71" s="2122"/>
      <c r="N71" s="2123"/>
      <c r="O71" s="2171"/>
      <c r="P71" s="2172"/>
      <c r="Q71" s="2172"/>
      <c r="R71" s="2119"/>
      <c r="S71" s="2141"/>
      <c r="T71" s="2142"/>
      <c r="U71" s="2142"/>
      <c r="V71" s="2142"/>
      <c r="W71" s="2143"/>
      <c r="X71" s="929" t="s">
        <v>1540</v>
      </c>
      <c r="Y71" s="930"/>
      <c r="Z71" s="931"/>
      <c r="AA71" s="922"/>
      <c r="AB71" s="923"/>
      <c r="AC71" s="923"/>
      <c r="AD71" s="923"/>
      <c r="AE71" s="923"/>
      <c r="AF71" s="923"/>
      <c r="AG71" s="924"/>
      <c r="AH71" s="922"/>
      <c r="AI71" s="923"/>
      <c r="AJ71" s="923"/>
      <c r="AK71" s="923"/>
      <c r="AL71" s="923"/>
      <c r="AM71" s="923"/>
      <c r="AN71" s="924"/>
      <c r="AO71" s="922"/>
      <c r="AP71" s="923"/>
      <c r="AQ71" s="923"/>
      <c r="AR71" s="923"/>
      <c r="AS71" s="923"/>
      <c r="AT71" s="923"/>
      <c r="AU71" s="924"/>
      <c r="AV71" s="922"/>
      <c r="AW71" s="923"/>
      <c r="AX71" s="923"/>
      <c r="AY71" s="923"/>
      <c r="AZ71" s="923"/>
      <c r="BA71" s="923"/>
      <c r="BB71" s="924"/>
      <c r="BC71" s="922"/>
      <c r="BD71" s="923"/>
      <c r="BE71" s="925"/>
      <c r="BF71" s="2173"/>
      <c r="BG71" s="2174"/>
      <c r="BH71" s="2175"/>
      <c r="BI71" s="2176"/>
      <c r="BJ71" s="2177"/>
      <c r="BK71" s="2178"/>
      <c r="BL71" s="2178"/>
      <c r="BM71" s="2178"/>
      <c r="BN71" s="2179"/>
    </row>
    <row r="72" spans="2:66" ht="20.25" customHeight="1">
      <c r="B72" s="2112"/>
      <c r="C72" s="2114"/>
      <c r="D72" s="2117"/>
      <c r="E72" s="2081"/>
      <c r="F72" s="2116"/>
      <c r="G72" s="2120"/>
      <c r="H72" s="2121"/>
      <c r="I72" s="909"/>
      <c r="J72" s="910">
        <f>G71</f>
        <v>0</v>
      </c>
      <c r="K72" s="909"/>
      <c r="L72" s="910">
        <f>M71</f>
        <v>0</v>
      </c>
      <c r="M72" s="2124"/>
      <c r="N72" s="2125"/>
      <c r="O72" s="2136"/>
      <c r="P72" s="2137"/>
      <c r="Q72" s="2137"/>
      <c r="R72" s="2121"/>
      <c r="S72" s="2141"/>
      <c r="T72" s="2142"/>
      <c r="U72" s="2142"/>
      <c r="V72" s="2142"/>
      <c r="W72" s="2143"/>
      <c r="X72" s="926" t="s">
        <v>1543</v>
      </c>
      <c r="Y72" s="927"/>
      <c r="Z72" s="928"/>
      <c r="AA72" s="914" t="str">
        <f>IF(AA71="","",VLOOKUP(AA71,'シフト記号表（従来型・ユニット型共通）'!$C$6:$L$47,10,FALSE))</f>
        <v/>
      </c>
      <c r="AB72" s="915" t="str">
        <f>IF(AB71="","",VLOOKUP(AB71,'シフト記号表（従来型・ユニット型共通）'!$C$6:$L$47,10,FALSE))</f>
        <v/>
      </c>
      <c r="AC72" s="915" t="str">
        <f>IF(AC71="","",VLOOKUP(AC71,'シフト記号表（従来型・ユニット型共通）'!$C$6:$L$47,10,FALSE))</f>
        <v/>
      </c>
      <c r="AD72" s="915" t="str">
        <f>IF(AD71="","",VLOOKUP(AD71,'シフト記号表（従来型・ユニット型共通）'!$C$6:$L$47,10,FALSE))</f>
        <v/>
      </c>
      <c r="AE72" s="915" t="str">
        <f>IF(AE71="","",VLOOKUP(AE71,'シフト記号表（従来型・ユニット型共通）'!$C$6:$L$47,10,FALSE))</f>
        <v/>
      </c>
      <c r="AF72" s="915" t="str">
        <f>IF(AF71="","",VLOOKUP(AF71,'シフト記号表（従来型・ユニット型共通）'!$C$6:$L$47,10,FALSE))</f>
        <v/>
      </c>
      <c r="AG72" s="916" t="str">
        <f>IF(AG71="","",VLOOKUP(AG71,'シフト記号表（従来型・ユニット型共通）'!$C$6:$L$47,10,FALSE))</f>
        <v/>
      </c>
      <c r="AH72" s="914" t="str">
        <f>IF(AH71="","",VLOOKUP(AH71,'シフト記号表（従来型・ユニット型共通）'!$C$6:$L$47,10,FALSE))</f>
        <v/>
      </c>
      <c r="AI72" s="915" t="str">
        <f>IF(AI71="","",VLOOKUP(AI71,'シフト記号表（従来型・ユニット型共通）'!$C$6:$L$47,10,FALSE))</f>
        <v/>
      </c>
      <c r="AJ72" s="915" t="str">
        <f>IF(AJ71="","",VLOOKUP(AJ71,'シフト記号表（従来型・ユニット型共通）'!$C$6:$L$47,10,FALSE))</f>
        <v/>
      </c>
      <c r="AK72" s="915" t="str">
        <f>IF(AK71="","",VLOOKUP(AK71,'シフト記号表（従来型・ユニット型共通）'!$C$6:$L$47,10,FALSE))</f>
        <v/>
      </c>
      <c r="AL72" s="915" t="str">
        <f>IF(AL71="","",VLOOKUP(AL71,'シフト記号表（従来型・ユニット型共通）'!$C$6:$L$47,10,FALSE))</f>
        <v/>
      </c>
      <c r="AM72" s="915" t="str">
        <f>IF(AM71="","",VLOOKUP(AM71,'シフト記号表（従来型・ユニット型共通）'!$C$6:$L$47,10,FALSE))</f>
        <v/>
      </c>
      <c r="AN72" s="916" t="str">
        <f>IF(AN71="","",VLOOKUP(AN71,'シフト記号表（従来型・ユニット型共通）'!$C$6:$L$47,10,FALSE))</f>
        <v/>
      </c>
      <c r="AO72" s="914" t="str">
        <f>IF(AO71="","",VLOOKUP(AO71,'シフト記号表（従来型・ユニット型共通）'!$C$6:$L$47,10,FALSE))</f>
        <v/>
      </c>
      <c r="AP72" s="915" t="str">
        <f>IF(AP71="","",VLOOKUP(AP71,'シフト記号表（従来型・ユニット型共通）'!$C$6:$L$47,10,FALSE))</f>
        <v/>
      </c>
      <c r="AQ72" s="915" t="str">
        <f>IF(AQ71="","",VLOOKUP(AQ71,'シフト記号表（従来型・ユニット型共通）'!$C$6:$L$47,10,FALSE))</f>
        <v/>
      </c>
      <c r="AR72" s="915" t="str">
        <f>IF(AR71="","",VLOOKUP(AR71,'シフト記号表（従来型・ユニット型共通）'!$C$6:$L$47,10,FALSE))</f>
        <v/>
      </c>
      <c r="AS72" s="915" t="str">
        <f>IF(AS71="","",VLOOKUP(AS71,'シフト記号表（従来型・ユニット型共通）'!$C$6:$L$47,10,FALSE))</f>
        <v/>
      </c>
      <c r="AT72" s="915" t="str">
        <f>IF(AT71="","",VLOOKUP(AT71,'シフト記号表（従来型・ユニット型共通）'!$C$6:$L$47,10,FALSE))</f>
        <v/>
      </c>
      <c r="AU72" s="916" t="str">
        <f>IF(AU71="","",VLOOKUP(AU71,'シフト記号表（従来型・ユニット型共通）'!$C$6:$L$47,10,FALSE))</f>
        <v/>
      </c>
      <c r="AV72" s="914" t="str">
        <f>IF(AV71="","",VLOOKUP(AV71,'シフト記号表（従来型・ユニット型共通）'!$C$6:$L$47,10,FALSE))</f>
        <v/>
      </c>
      <c r="AW72" s="915" t="str">
        <f>IF(AW71="","",VLOOKUP(AW71,'シフト記号表（従来型・ユニット型共通）'!$C$6:$L$47,10,FALSE))</f>
        <v/>
      </c>
      <c r="AX72" s="915" t="str">
        <f>IF(AX71="","",VLOOKUP(AX71,'シフト記号表（従来型・ユニット型共通）'!$C$6:$L$47,10,FALSE))</f>
        <v/>
      </c>
      <c r="AY72" s="915" t="str">
        <f>IF(AY71="","",VLOOKUP(AY71,'シフト記号表（従来型・ユニット型共通）'!$C$6:$L$47,10,FALSE))</f>
        <v/>
      </c>
      <c r="AZ72" s="915" t="str">
        <f>IF(AZ71="","",VLOOKUP(AZ71,'シフト記号表（従来型・ユニット型共通）'!$C$6:$L$47,10,FALSE))</f>
        <v/>
      </c>
      <c r="BA72" s="915" t="str">
        <f>IF(BA71="","",VLOOKUP(BA71,'シフト記号表（従来型・ユニット型共通）'!$C$6:$L$47,10,FALSE))</f>
        <v/>
      </c>
      <c r="BB72" s="916" t="str">
        <f>IF(BB71="","",VLOOKUP(BB71,'シフト記号表（従来型・ユニット型共通）'!$C$6:$L$47,10,FALSE))</f>
        <v/>
      </c>
      <c r="BC72" s="914" t="str">
        <f>IF(BC71="","",VLOOKUP(BC71,'シフト記号表（従来型・ユニット型共通）'!$C$6:$L$47,10,FALSE))</f>
        <v/>
      </c>
      <c r="BD72" s="915" t="str">
        <f>IF(BD71="","",VLOOKUP(BD71,'シフト記号表（従来型・ユニット型共通）'!$C$6:$L$47,10,FALSE))</f>
        <v/>
      </c>
      <c r="BE72" s="915" t="str">
        <f>IF(BE71="","",VLOOKUP(BE71,'シフト記号表（従来型・ユニット型共通）'!$C$6:$L$47,10,FALSE))</f>
        <v/>
      </c>
      <c r="BF72" s="2183">
        <f>IF($BI$3="４週",SUM(AA72:BB72),IF($BI$3="暦月",SUM(AA72:BE72),""))</f>
        <v>0</v>
      </c>
      <c r="BG72" s="2184"/>
      <c r="BH72" s="2185">
        <f>IF($BI$3="４週",BF72/4,IF($BI$3="暦月",(BF72/($BI$8/7)),""))</f>
        <v>0</v>
      </c>
      <c r="BI72" s="2184"/>
      <c r="BJ72" s="2180"/>
      <c r="BK72" s="2181"/>
      <c r="BL72" s="2181"/>
      <c r="BM72" s="2181"/>
      <c r="BN72" s="2182"/>
    </row>
    <row r="73" spans="2:66" ht="20.25" customHeight="1">
      <c r="B73" s="2111">
        <f>B71+1</f>
        <v>29</v>
      </c>
      <c r="C73" s="2113"/>
      <c r="D73" s="2115"/>
      <c r="E73" s="2081"/>
      <c r="F73" s="2116"/>
      <c r="G73" s="2118"/>
      <c r="H73" s="2119"/>
      <c r="I73" s="909"/>
      <c r="J73" s="910"/>
      <c r="K73" s="909"/>
      <c r="L73" s="910"/>
      <c r="M73" s="2122"/>
      <c r="N73" s="2123"/>
      <c r="O73" s="2171"/>
      <c r="P73" s="2172"/>
      <c r="Q73" s="2172"/>
      <c r="R73" s="2119"/>
      <c r="S73" s="2141"/>
      <c r="T73" s="2142"/>
      <c r="U73" s="2142"/>
      <c r="V73" s="2142"/>
      <c r="W73" s="2143"/>
      <c r="X73" s="929" t="s">
        <v>1540</v>
      </c>
      <c r="Y73" s="930"/>
      <c r="Z73" s="931"/>
      <c r="AA73" s="922"/>
      <c r="AB73" s="923"/>
      <c r="AC73" s="923"/>
      <c r="AD73" s="923"/>
      <c r="AE73" s="923"/>
      <c r="AF73" s="923"/>
      <c r="AG73" s="924"/>
      <c r="AH73" s="922"/>
      <c r="AI73" s="923"/>
      <c r="AJ73" s="923"/>
      <c r="AK73" s="923"/>
      <c r="AL73" s="923"/>
      <c r="AM73" s="923"/>
      <c r="AN73" s="924"/>
      <c r="AO73" s="922"/>
      <c r="AP73" s="923"/>
      <c r="AQ73" s="923"/>
      <c r="AR73" s="923"/>
      <c r="AS73" s="923"/>
      <c r="AT73" s="923"/>
      <c r="AU73" s="924"/>
      <c r="AV73" s="922"/>
      <c r="AW73" s="923"/>
      <c r="AX73" s="923"/>
      <c r="AY73" s="923"/>
      <c r="AZ73" s="923"/>
      <c r="BA73" s="923"/>
      <c r="BB73" s="924"/>
      <c r="BC73" s="922"/>
      <c r="BD73" s="923"/>
      <c r="BE73" s="925"/>
      <c r="BF73" s="2173"/>
      <c r="BG73" s="2174"/>
      <c r="BH73" s="2175"/>
      <c r="BI73" s="2176"/>
      <c r="BJ73" s="2177"/>
      <c r="BK73" s="2178"/>
      <c r="BL73" s="2178"/>
      <c r="BM73" s="2178"/>
      <c r="BN73" s="2179"/>
    </row>
    <row r="74" spans="2:66" ht="20.25" customHeight="1">
      <c r="B74" s="2112"/>
      <c r="C74" s="2114"/>
      <c r="D74" s="2117"/>
      <c r="E74" s="2081"/>
      <c r="F74" s="2116"/>
      <c r="G74" s="2199"/>
      <c r="H74" s="2200"/>
      <c r="I74" s="932"/>
      <c r="J74" s="933">
        <f>G73</f>
        <v>0</v>
      </c>
      <c r="K74" s="932"/>
      <c r="L74" s="933">
        <f>M73</f>
        <v>0</v>
      </c>
      <c r="M74" s="2201"/>
      <c r="N74" s="2202"/>
      <c r="O74" s="2203"/>
      <c r="P74" s="2204"/>
      <c r="Q74" s="2204"/>
      <c r="R74" s="2200"/>
      <c r="S74" s="2141"/>
      <c r="T74" s="2142"/>
      <c r="U74" s="2142"/>
      <c r="V74" s="2142"/>
      <c r="W74" s="2143"/>
      <c r="X74" s="926" t="s">
        <v>1543</v>
      </c>
      <c r="Y74" s="927"/>
      <c r="Z74" s="928"/>
      <c r="AA74" s="914" t="str">
        <f>IF(AA73="","",VLOOKUP(AA73,'シフト記号表（従来型・ユニット型共通）'!$C$6:$L$47,10,FALSE))</f>
        <v/>
      </c>
      <c r="AB74" s="915" t="str">
        <f>IF(AB73="","",VLOOKUP(AB73,'シフト記号表（従来型・ユニット型共通）'!$C$6:$L$47,10,FALSE))</f>
        <v/>
      </c>
      <c r="AC74" s="915" t="str">
        <f>IF(AC73="","",VLOOKUP(AC73,'シフト記号表（従来型・ユニット型共通）'!$C$6:$L$47,10,FALSE))</f>
        <v/>
      </c>
      <c r="AD74" s="915" t="str">
        <f>IF(AD73="","",VLOOKUP(AD73,'シフト記号表（従来型・ユニット型共通）'!$C$6:$L$47,10,FALSE))</f>
        <v/>
      </c>
      <c r="AE74" s="915" t="str">
        <f>IF(AE73="","",VLOOKUP(AE73,'シフト記号表（従来型・ユニット型共通）'!$C$6:$L$47,10,FALSE))</f>
        <v/>
      </c>
      <c r="AF74" s="915" t="str">
        <f>IF(AF73="","",VLOOKUP(AF73,'シフト記号表（従来型・ユニット型共通）'!$C$6:$L$47,10,FALSE))</f>
        <v/>
      </c>
      <c r="AG74" s="916" t="str">
        <f>IF(AG73="","",VLOOKUP(AG73,'シフト記号表（従来型・ユニット型共通）'!$C$6:$L$47,10,FALSE))</f>
        <v/>
      </c>
      <c r="AH74" s="914" t="str">
        <f>IF(AH73="","",VLOOKUP(AH73,'シフト記号表（従来型・ユニット型共通）'!$C$6:$L$47,10,FALSE))</f>
        <v/>
      </c>
      <c r="AI74" s="915" t="str">
        <f>IF(AI73="","",VLOOKUP(AI73,'シフト記号表（従来型・ユニット型共通）'!$C$6:$L$47,10,FALSE))</f>
        <v/>
      </c>
      <c r="AJ74" s="915" t="str">
        <f>IF(AJ73="","",VLOOKUP(AJ73,'シフト記号表（従来型・ユニット型共通）'!$C$6:$L$47,10,FALSE))</f>
        <v/>
      </c>
      <c r="AK74" s="915" t="str">
        <f>IF(AK73="","",VLOOKUP(AK73,'シフト記号表（従来型・ユニット型共通）'!$C$6:$L$47,10,FALSE))</f>
        <v/>
      </c>
      <c r="AL74" s="915" t="str">
        <f>IF(AL73="","",VLOOKUP(AL73,'シフト記号表（従来型・ユニット型共通）'!$C$6:$L$47,10,FALSE))</f>
        <v/>
      </c>
      <c r="AM74" s="915" t="str">
        <f>IF(AM73="","",VLOOKUP(AM73,'シフト記号表（従来型・ユニット型共通）'!$C$6:$L$47,10,FALSE))</f>
        <v/>
      </c>
      <c r="AN74" s="916" t="str">
        <f>IF(AN73="","",VLOOKUP(AN73,'シフト記号表（従来型・ユニット型共通）'!$C$6:$L$47,10,FALSE))</f>
        <v/>
      </c>
      <c r="AO74" s="914" t="str">
        <f>IF(AO73="","",VLOOKUP(AO73,'シフト記号表（従来型・ユニット型共通）'!$C$6:$L$47,10,FALSE))</f>
        <v/>
      </c>
      <c r="AP74" s="915" t="str">
        <f>IF(AP73="","",VLOOKUP(AP73,'シフト記号表（従来型・ユニット型共通）'!$C$6:$L$47,10,FALSE))</f>
        <v/>
      </c>
      <c r="AQ74" s="915" t="str">
        <f>IF(AQ73="","",VLOOKUP(AQ73,'シフト記号表（従来型・ユニット型共通）'!$C$6:$L$47,10,FALSE))</f>
        <v/>
      </c>
      <c r="AR74" s="915" t="str">
        <f>IF(AR73="","",VLOOKUP(AR73,'シフト記号表（従来型・ユニット型共通）'!$C$6:$L$47,10,FALSE))</f>
        <v/>
      </c>
      <c r="AS74" s="915" t="str">
        <f>IF(AS73="","",VLOOKUP(AS73,'シフト記号表（従来型・ユニット型共通）'!$C$6:$L$47,10,FALSE))</f>
        <v/>
      </c>
      <c r="AT74" s="915" t="str">
        <f>IF(AT73="","",VLOOKUP(AT73,'シフト記号表（従来型・ユニット型共通）'!$C$6:$L$47,10,FALSE))</f>
        <v/>
      </c>
      <c r="AU74" s="916" t="str">
        <f>IF(AU73="","",VLOOKUP(AU73,'シフト記号表（従来型・ユニット型共通）'!$C$6:$L$47,10,FALSE))</f>
        <v/>
      </c>
      <c r="AV74" s="914" t="str">
        <f>IF(AV73="","",VLOOKUP(AV73,'シフト記号表（従来型・ユニット型共通）'!$C$6:$L$47,10,FALSE))</f>
        <v/>
      </c>
      <c r="AW74" s="915" t="str">
        <f>IF(AW73="","",VLOOKUP(AW73,'シフト記号表（従来型・ユニット型共通）'!$C$6:$L$47,10,FALSE))</f>
        <v/>
      </c>
      <c r="AX74" s="915" t="str">
        <f>IF(AX73="","",VLOOKUP(AX73,'シフト記号表（従来型・ユニット型共通）'!$C$6:$L$47,10,FALSE))</f>
        <v/>
      </c>
      <c r="AY74" s="915" t="str">
        <f>IF(AY73="","",VLOOKUP(AY73,'シフト記号表（従来型・ユニット型共通）'!$C$6:$L$47,10,FALSE))</f>
        <v/>
      </c>
      <c r="AZ74" s="915" t="str">
        <f>IF(AZ73="","",VLOOKUP(AZ73,'シフト記号表（従来型・ユニット型共通）'!$C$6:$L$47,10,FALSE))</f>
        <v/>
      </c>
      <c r="BA74" s="915" t="str">
        <f>IF(BA73="","",VLOOKUP(BA73,'シフト記号表（従来型・ユニット型共通）'!$C$6:$L$47,10,FALSE))</f>
        <v/>
      </c>
      <c r="BB74" s="916" t="str">
        <f>IF(BB73="","",VLOOKUP(BB73,'シフト記号表（従来型・ユニット型共通）'!$C$6:$L$47,10,FALSE))</f>
        <v/>
      </c>
      <c r="BC74" s="914" t="str">
        <f>IF(BC73="","",VLOOKUP(BC73,'シフト記号表（従来型・ユニット型共通）'!$C$6:$L$47,10,FALSE))</f>
        <v/>
      </c>
      <c r="BD74" s="915" t="str">
        <f>IF(BD73="","",VLOOKUP(BD73,'シフト記号表（従来型・ユニット型共通）'!$C$6:$L$47,10,FALSE))</f>
        <v/>
      </c>
      <c r="BE74" s="915" t="str">
        <f>IF(BE73="","",VLOOKUP(BE73,'シフト記号表（従来型・ユニット型共通）'!$C$6:$L$47,10,FALSE))</f>
        <v/>
      </c>
      <c r="BF74" s="2196">
        <f>IF($BI$3="４週",SUM(AA74:BB74),IF($BI$3="暦月",SUM(AA74:BE74),""))</f>
        <v>0</v>
      </c>
      <c r="BG74" s="2197"/>
      <c r="BH74" s="2198">
        <f>IF($BI$3="４週",BF74/4,IF($BI$3="暦月",(BF74/($BI$8/7)),""))</f>
        <v>0</v>
      </c>
      <c r="BI74" s="2197"/>
      <c r="BJ74" s="2193"/>
      <c r="BK74" s="2194"/>
      <c r="BL74" s="2194"/>
      <c r="BM74" s="2194"/>
      <c r="BN74" s="2195"/>
    </row>
    <row r="75" spans="2:66" ht="20.25" customHeight="1">
      <c r="B75" s="2111">
        <f>B73+1</f>
        <v>30</v>
      </c>
      <c r="C75" s="2113"/>
      <c r="D75" s="2115"/>
      <c r="E75" s="2081"/>
      <c r="F75" s="2116"/>
      <c r="G75" s="2118"/>
      <c r="H75" s="2119"/>
      <c r="I75" s="909"/>
      <c r="J75" s="910"/>
      <c r="K75" s="909"/>
      <c r="L75" s="910"/>
      <c r="M75" s="2122"/>
      <c r="N75" s="2123"/>
      <c r="O75" s="2171"/>
      <c r="P75" s="2172"/>
      <c r="Q75" s="2172"/>
      <c r="R75" s="2119"/>
      <c r="S75" s="2141"/>
      <c r="T75" s="2142"/>
      <c r="U75" s="2142"/>
      <c r="V75" s="2142"/>
      <c r="W75" s="2143"/>
      <c r="X75" s="929" t="s">
        <v>1540</v>
      </c>
      <c r="Y75" s="930"/>
      <c r="Z75" s="931"/>
      <c r="AA75" s="922"/>
      <c r="AB75" s="923"/>
      <c r="AC75" s="923"/>
      <c r="AD75" s="923"/>
      <c r="AE75" s="923"/>
      <c r="AF75" s="923"/>
      <c r="AG75" s="924"/>
      <c r="AH75" s="922"/>
      <c r="AI75" s="923"/>
      <c r="AJ75" s="923"/>
      <c r="AK75" s="923"/>
      <c r="AL75" s="923"/>
      <c r="AM75" s="923"/>
      <c r="AN75" s="924"/>
      <c r="AO75" s="922"/>
      <c r="AP75" s="923"/>
      <c r="AQ75" s="923"/>
      <c r="AR75" s="923"/>
      <c r="AS75" s="923"/>
      <c r="AT75" s="923"/>
      <c r="AU75" s="924"/>
      <c r="AV75" s="922"/>
      <c r="AW75" s="923"/>
      <c r="AX75" s="923"/>
      <c r="AY75" s="923"/>
      <c r="AZ75" s="923"/>
      <c r="BA75" s="923"/>
      <c r="BB75" s="924"/>
      <c r="BC75" s="922"/>
      <c r="BD75" s="923"/>
      <c r="BE75" s="925"/>
      <c r="BF75" s="2173"/>
      <c r="BG75" s="2174"/>
      <c r="BH75" s="2175"/>
      <c r="BI75" s="2176"/>
      <c r="BJ75" s="2177"/>
      <c r="BK75" s="2178"/>
      <c r="BL75" s="2178"/>
      <c r="BM75" s="2178"/>
      <c r="BN75" s="2179"/>
    </row>
    <row r="76" spans="2:66" ht="20.25" customHeight="1">
      <c r="B76" s="2112"/>
      <c r="C76" s="2114"/>
      <c r="D76" s="2117"/>
      <c r="E76" s="2081"/>
      <c r="F76" s="2116"/>
      <c r="G76" s="2199"/>
      <c r="H76" s="2200"/>
      <c r="I76" s="932"/>
      <c r="J76" s="933">
        <f>G75</f>
        <v>0</v>
      </c>
      <c r="K76" s="932"/>
      <c r="L76" s="933">
        <f>M75</f>
        <v>0</v>
      </c>
      <c r="M76" s="2201"/>
      <c r="N76" s="2202"/>
      <c r="O76" s="2203"/>
      <c r="P76" s="2204"/>
      <c r="Q76" s="2204"/>
      <c r="R76" s="2200"/>
      <c r="S76" s="2141"/>
      <c r="T76" s="2142"/>
      <c r="U76" s="2142"/>
      <c r="V76" s="2142"/>
      <c r="W76" s="2143"/>
      <c r="X76" s="926" t="s">
        <v>1543</v>
      </c>
      <c r="Y76" s="927"/>
      <c r="Z76" s="928"/>
      <c r="AA76" s="914" t="str">
        <f>IF(AA75="","",VLOOKUP(AA75,'シフト記号表（従来型・ユニット型共通）'!$C$6:$L$47,10,FALSE))</f>
        <v/>
      </c>
      <c r="AB76" s="915" t="str">
        <f>IF(AB75="","",VLOOKUP(AB75,'シフト記号表（従来型・ユニット型共通）'!$C$6:$L$47,10,FALSE))</f>
        <v/>
      </c>
      <c r="AC76" s="915" t="str">
        <f>IF(AC75="","",VLOOKUP(AC75,'シフト記号表（従来型・ユニット型共通）'!$C$6:$L$47,10,FALSE))</f>
        <v/>
      </c>
      <c r="AD76" s="915" t="str">
        <f>IF(AD75="","",VLOOKUP(AD75,'シフト記号表（従来型・ユニット型共通）'!$C$6:$L$47,10,FALSE))</f>
        <v/>
      </c>
      <c r="AE76" s="915" t="str">
        <f>IF(AE75="","",VLOOKUP(AE75,'シフト記号表（従来型・ユニット型共通）'!$C$6:$L$47,10,FALSE))</f>
        <v/>
      </c>
      <c r="AF76" s="915" t="str">
        <f>IF(AF75="","",VLOOKUP(AF75,'シフト記号表（従来型・ユニット型共通）'!$C$6:$L$47,10,FALSE))</f>
        <v/>
      </c>
      <c r="AG76" s="916" t="str">
        <f>IF(AG75="","",VLOOKUP(AG75,'シフト記号表（従来型・ユニット型共通）'!$C$6:$L$47,10,FALSE))</f>
        <v/>
      </c>
      <c r="AH76" s="914" t="str">
        <f>IF(AH75="","",VLOOKUP(AH75,'シフト記号表（従来型・ユニット型共通）'!$C$6:$L$47,10,FALSE))</f>
        <v/>
      </c>
      <c r="AI76" s="915" t="str">
        <f>IF(AI75="","",VLOOKUP(AI75,'シフト記号表（従来型・ユニット型共通）'!$C$6:$L$47,10,FALSE))</f>
        <v/>
      </c>
      <c r="AJ76" s="915" t="str">
        <f>IF(AJ75="","",VLOOKUP(AJ75,'シフト記号表（従来型・ユニット型共通）'!$C$6:$L$47,10,FALSE))</f>
        <v/>
      </c>
      <c r="AK76" s="915" t="str">
        <f>IF(AK75="","",VLOOKUP(AK75,'シフト記号表（従来型・ユニット型共通）'!$C$6:$L$47,10,FALSE))</f>
        <v/>
      </c>
      <c r="AL76" s="915" t="str">
        <f>IF(AL75="","",VLOOKUP(AL75,'シフト記号表（従来型・ユニット型共通）'!$C$6:$L$47,10,FALSE))</f>
        <v/>
      </c>
      <c r="AM76" s="915" t="str">
        <f>IF(AM75="","",VLOOKUP(AM75,'シフト記号表（従来型・ユニット型共通）'!$C$6:$L$47,10,FALSE))</f>
        <v/>
      </c>
      <c r="AN76" s="916" t="str">
        <f>IF(AN75="","",VLOOKUP(AN75,'シフト記号表（従来型・ユニット型共通）'!$C$6:$L$47,10,FALSE))</f>
        <v/>
      </c>
      <c r="AO76" s="914" t="str">
        <f>IF(AO75="","",VLOOKUP(AO75,'シフト記号表（従来型・ユニット型共通）'!$C$6:$L$47,10,FALSE))</f>
        <v/>
      </c>
      <c r="AP76" s="915" t="str">
        <f>IF(AP75="","",VLOOKUP(AP75,'シフト記号表（従来型・ユニット型共通）'!$C$6:$L$47,10,FALSE))</f>
        <v/>
      </c>
      <c r="AQ76" s="915" t="str">
        <f>IF(AQ75="","",VLOOKUP(AQ75,'シフト記号表（従来型・ユニット型共通）'!$C$6:$L$47,10,FALSE))</f>
        <v/>
      </c>
      <c r="AR76" s="915" t="str">
        <f>IF(AR75="","",VLOOKUP(AR75,'シフト記号表（従来型・ユニット型共通）'!$C$6:$L$47,10,FALSE))</f>
        <v/>
      </c>
      <c r="AS76" s="915" t="str">
        <f>IF(AS75="","",VLOOKUP(AS75,'シフト記号表（従来型・ユニット型共通）'!$C$6:$L$47,10,FALSE))</f>
        <v/>
      </c>
      <c r="AT76" s="915" t="str">
        <f>IF(AT75="","",VLOOKUP(AT75,'シフト記号表（従来型・ユニット型共通）'!$C$6:$L$47,10,FALSE))</f>
        <v/>
      </c>
      <c r="AU76" s="916" t="str">
        <f>IF(AU75="","",VLOOKUP(AU75,'シフト記号表（従来型・ユニット型共通）'!$C$6:$L$47,10,FALSE))</f>
        <v/>
      </c>
      <c r="AV76" s="914" t="str">
        <f>IF(AV75="","",VLOOKUP(AV75,'シフト記号表（従来型・ユニット型共通）'!$C$6:$L$47,10,FALSE))</f>
        <v/>
      </c>
      <c r="AW76" s="915" t="str">
        <f>IF(AW75="","",VLOOKUP(AW75,'シフト記号表（従来型・ユニット型共通）'!$C$6:$L$47,10,FALSE))</f>
        <v/>
      </c>
      <c r="AX76" s="915" t="str">
        <f>IF(AX75="","",VLOOKUP(AX75,'シフト記号表（従来型・ユニット型共通）'!$C$6:$L$47,10,FALSE))</f>
        <v/>
      </c>
      <c r="AY76" s="915" t="str">
        <f>IF(AY75="","",VLOOKUP(AY75,'シフト記号表（従来型・ユニット型共通）'!$C$6:$L$47,10,FALSE))</f>
        <v/>
      </c>
      <c r="AZ76" s="915" t="str">
        <f>IF(AZ75="","",VLOOKUP(AZ75,'シフト記号表（従来型・ユニット型共通）'!$C$6:$L$47,10,FALSE))</f>
        <v/>
      </c>
      <c r="BA76" s="915" t="str">
        <f>IF(BA75="","",VLOOKUP(BA75,'シフト記号表（従来型・ユニット型共通）'!$C$6:$L$47,10,FALSE))</f>
        <v/>
      </c>
      <c r="BB76" s="916" t="str">
        <f>IF(BB75="","",VLOOKUP(BB75,'シフト記号表（従来型・ユニット型共通）'!$C$6:$L$47,10,FALSE))</f>
        <v/>
      </c>
      <c r="BC76" s="914" t="str">
        <f>IF(BC75="","",VLOOKUP(BC75,'シフト記号表（従来型・ユニット型共通）'!$C$6:$L$47,10,FALSE))</f>
        <v/>
      </c>
      <c r="BD76" s="915" t="str">
        <f>IF(BD75="","",VLOOKUP(BD75,'シフト記号表（従来型・ユニット型共通）'!$C$6:$L$47,10,FALSE))</f>
        <v/>
      </c>
      <c r="BE76" s="915" t="str">
        <f>IF(BE75="","",VLOOKUP(BE75,'シフト記号表（従来型・ユニット型共通）'!$C$6:$L$47,10,FALSE))</f>
        <v/>
      </c>
      <c r="BF76" s="2196">
        <f>IF($BI$3="４週",SUM(AA76:BB76),IF($BI$3="暦月",SUM(AA76:BE76),""))</f>
        <v>0</v>
      </c>
      <c r="BG76" s="2197"/>
      <c r="BH76" s="2198">
        <f>IF($BI$3="４週",BF76/4,IF($BI$3="暦月",(BF76/($BI$8/7)),""))</f>
        <v>0</v>
      </c>
      <c r="BI76" s="2197"/>
      <c r="BJ76" s="2193"/>
      <c r="BK76" s="2194"/>
      <c r="BL76" s="2194"/>
      <c r="BM76" s="2194"/>
      <c r="BN76" s="2195"/>
    </row>
    <row r="77" spans="2:66" ht="20.25" customHeight="1">
      <c r="B77" s="2111">
        <f>B75+1</f>
        <v>31</v>
      </c>
      <c r="C77" s="2113"/>
      <c r="D77" s="2115"/>
      <c r="E77" s="2081"/>
      <c r="F77" s="2116"/>
      <c r="G77" s="2118"/>
      <c r="H77" s="2119"/>
      <c r="I77" s="909"/>
      <c r="J77" s="910"/>
      <c r="K77" s="909"/>
      <c r="L77" s="910"/>
      <c r="M77" s="2122"/>
      <c r="N77" s="2123"/>
      <c r="O77" s="2171"/>
      <c r="P77" s="2172"/>
      <c r="Q77" s="2172"/>
      <c r="R77" s="2119"/>
      <c r="S77" s="2141"/>
      <c r="T77" s="2142"/>
      <c r="U77" s="2142"/>
      <c r="V77" s="2142"/>
      <c r="W77" s="2143"/>
      <c r="X77" s="929" t="s">
        <v>1540</v>
      </c>
      <c r="Y77" s="930"/>
      <c r="Z77" s="931"/>
      <c r="AA77" s="922"/>
      <c r="AB77" s="923"/>
      <c r="AC77" s="923"/>
      <c r="AD77" s="923"/>
      <c r="AE77" s="923"/>
      <c r="AF77" s="923"/>
      <c r="AG77" s="924"/>
      <c r="AH77" s="922"/>
      <c r="AI77" s="923"/>
      <c r="AJ77" s="923"/>
      <c r="AK77" s="923"/>
      <c r="AL77" s="923"/>
      <c r="AM77" s="923"/>
      <c r="AN77" s="924"/>
      <c r="AO77" s="922"/>
      <c r="AP77" s="923"/>
      <c r="AQ77" s="923"/>
      <c r="AR77" s="923"/>
      <c r="AS77" s="923"/>
      <c r="AT77" s="923"/>
      <c r="AU77" s="924"/>
      <c r="AV77" s="922"/>
      <c r="AW77" s="923"/>
      <c r="AX77" s="923"/>
      <c r="AY77" s="923"/>
      <c r="AZ77" s="923"/>
      <c r="BA77" s="923"/>
      <c r="BB77" s="924"/>
      <c r="BC77" s="922"/>
      <c r="BD77" s="923"/>
      <c r="BE77" s="925"/>
      <c r="BF77" s="2173"/>
      <c r="BG77" s="2174"/>
      <c r="BH77" s="2175"/>
      <c r="BI77" s="2176"/>
      <c r="BJ77" s="2177"/>
      <c r="BK77" s="2178"/>
      <c r="BL77" s="2178"/>
      <c r="BM77" s="2178"/>
      <c r="BN77" s="2179"/>
    </row>
    <row r="78" spans="2:66" ht="20.25" customHeight="1">
      <c r="B78" s="2112"/>
      <c r="C78" s="2114"/>
      <c r="D78" s="2117"/>
      <c r="E78" s="2081"/>
      <c r="F78" s="2116"/>
      <c r="G78" s="2199"/>
      <c r="H78" s="2200"/>
      <c r="I78" s="932"/>
      <c r="J78" s="933">
        <f>G77</f>
        <v>0</v>
      </c>
      <c r="K78" s="932"/>
      <c r="L78" s="933">
        <f>M77</f>
        <v>0</v>
      </c>
      <c r="M78" s="2201"/>
      <c r="N78" s="2202"/>
      <c r="O78" s="2203"/>
      <c r="P78" s="2204"/>
      <c r="Q78" s="2204"/>
      <c r="R78" s="2200"/>
      <c r="S78" s="2141"/>
      <c r="T78" s="2142"/>
      <c r="U78" s="2142"/>
      <c r="V78" s="2142"/>
      <c r="W78" s="2143"/>
      <c r="X78" s="926" t="s">
        <v>1543</v>
      </c>
      <c r="Y78" s="927"/>
      <c r="Z78" s="928"/>
      <c r="AA78" s="914" t="str">
        <f>IF(AA77="","",VLOOKUP(AA77,'シフト記号表（従来型・ユニット型共通）'!$C$6:$L$47,10,FALSE))</f>
        <v/>
      </c>
      <c r="AB78" s="915" t="str">
        <f>IF(AB77="","",VLOOKUP(AB77,'シフト記号表（従来型・ユニット型共通）'!$C$6:$L$47,10,FALSE))</f>
        <v/>
      </c>
      <c r="AC78" s="915" t="str">
        <f>IF(AC77="","",VLOOKUP(AC77,'シフト記号表（従来型・ユニット型共通）'!$C$6:$L$47,10,FALSE))</f>
        <v/>
      </c>
      <c r="AD78" s="915" t="str">
        <f>IF(AD77="","",VLOOKUP(AD77,'シフト記号表（従来型・ユニット型共通）'!$C$6:$L$47,10,FALSE))</f>
        <v/>
      </c>
      <c r="AE78" s="915" t="str">
        <f>IF(AE77="","",VLOOKUP(AE77,'シフト記号表（従来型・ユニット型共通）'!$C$6:$L$47,10,FALSE))</f>
        <v/>
      </c>
      <c r="AF78" s="915" t="str">
        <f>IF(AF77="","",VLOOKUP(AF77,'シフト記号表（従来型・ユニット型共通）'!$C$6:$L$47,10,FALSE))</f>
        <v/>
      </c>
      <c r="AG78" s="916" t="str">
        <f>IF(AG77="","",VLOOKUP(AG77,'シフト記号表（従来型・ユニット型共通）'!$C$6:$L$47,10,FALSE))</f>
        <v/>
      </c>
      <c r="AH78" s="914" t="str">
        <f>IF(AH77="","",VLOOKUP(AH77,'シフト記号表（従来型・ユニット型共通）'!$C$6:$L$47,10,FALSE))</f>
        <v/>
      </c>
      <c r="AI78" s="915" t="str">
        <f>IF(AI77="","",VLOOKUP(AI77,'シフト記号表（従来型・ユニット型共通）'!$C$6:$L$47,10,FALSE))</f>
        <v/>
      </c>
      <c r="AJ78" s="915" t="str">
        <f>IF(AJ77="","",VLOOKUP(AJ77,'シフト記号表（従来型・ユニット型共通）'!$C$6:$L$47,10,FALSE))</f>
        <v/>
      </c>
      <c r="AK78" s="915" t="str">
        <f>IF(AK77="","",VLOOKUP(AK77,'シフト記号表（従来型・ユニット型共通）'!$C$6:$L$47,10,FALSE))</f>
        <v/>
      </c>
      <c r="AL78" s="915" t="str">
        <f>IF(AL77="","",VLOOKUP(AL77,'シフト記号表（従来型・ユニット型共通）'!$C$6:$L$47,10,FALSE))</f>
        <v/>
      </c>
      <c r="AM78" s="915" t="str">
        <f>IF(AM77="","",VLOOKUP(AM77,'シフト記号表（従来型・ユニット型共通）'!$C$6:$L$47,10,FALSE))</f>
        <v/>
      </c>
      <c r="AN78" s="916" t="str">
        <f>IF(AN77="","",VLOOKUP(AN77,'シフト記号表（従来型・ユニット型共通）'!$C$6:$L$47,10,FALSE))</f>
        <v/>
      </c>
      <c r="AO78" s="914" t="str">
        <f>IF(AO77="","",VLOOKUP(AO77,'シフト記号表（従来型・ユニット型共通）'!$C$6:$L$47,10,FALSE))</f>
        <v/>
      </c>
      <c r="AP78" s="915" t="str">
        <f>IF(AP77="","",VLOOKUP(AP77,'シフト記号表（従来型・ユニット型共通）'!$C$6:$L$47,10,FALSE))</f>
        <v/>
      </c>
      <c r="AQ78" s="915" t="str">
        <f>IF(AQ77="","",VLOOKUP(AQ77,'シフト記号表（従来型・ユニット型共通）'!$C$6:$L$47,10,FALSE))</f>
        <v/>
      </c>
      <c r="AR78" s="915" t="str">
        <f>IF(AR77="","",VLOOKUP(AR77,'シフト記号表（従来型・ユニット型共通）'!$C$6:$L$47,10,FALSE))</f>
        <v/>
      </c>
      <c r="AS78" s="915" t="str">
        <f>IF(AS77="","",VLOOKUP(AS77,'シフト記号表（従来型・ユニット型共通）'!$C$6:$L$47,10,FALSE))</f>
        <v/>
      </c>
      <c r="AT78" s="915" t="str">
        <f>IF(AT77="","",VLOOKUP(AT77,'シフト記号表（従来型・ユニット型共通）'!$C$6:$L$47,10,FALSE))</f>
        <v/>
      </c>
      <c r="AU78" s="916" t="str">
        <f>IF(AU77="","",VLOOKUP(AU77,'シフト記号表（従来型・ユニット型共通）'!$C$6:$L$47,10,FALSE))</f>
        <v/>
      </c>
      <c r="AV78" s="914" t="str">
        <f>IF(AV77="","",VLOOKUP(AV77,'シフト記号表（従来型・ユニット型共通）'!$C$6:$L$47,10,FALSE))</f>
        <v/>
      </c>
      <c r="AW78" s="915" t="str">
        <f>IF(AW77="","",VLOOKUP(AW77,'シフト記号表（従来型・ユニット型共通）'!$C$6:$L$47,10,FALSE))</f>
        <v/>
      </c>
      <c r="AX78" s="915" t="str">
        <f>IF(AX77="","",VLOOKUP(AX77,'シフト記号表（従来型・ユニット型共通）'!$C$6:$L$47,10,FALSE))</f>
        <v/>
      </c>
      <c r="AY78" s="915" t="str">
        <f>IF(AY77="","",VLOOKUP(AY77,'シフト記号表（従来型・ユニット型共通）'!$C$6:$L$47,10,FALSE))</f>
        <v/>
      </c>
      <c r="AZ78" s="915" t="str">
        <f>IF(AZ77="","",VLOOKUP(AZ77,'シフト記号表（従来型・ユニット型共通）'!$C$6:$L$47,10,FALSE))</f>
        <v/>
      </c>
      <c r="BA78" s="915" t="str">
        <f>IF(BA77="","",VLOOKUP(BA77,'シフト記号表（従来型・ユニット型共通）'!$C$6:$L$47,10,FALSE))</f>
        <v/>
      </c>
      <c r="BB78" s="916" t="str">
        <f>IF(BB77="","",VLOOKUP(BB77,'シフト記号表（従来型・ユニット型共通）'!$C$6:$L$47,10,FALSE))</f>
        <v/>
      </c>
      <c r="BC78" s="914" t="str">
        <f>IF(BC77="","",VLOOKUP(BC77,'シフト記号表（従来型・ユニット型共通）'!$C$6:$L$47,10,FALSE))</f>
        <v/>
      </c>
      <c r="BD78" s="915" t="str">
        <f>IF(BD77="","",VLOOKUP(BD77,'シフト記号表（従来型・ユニット型共通）'!$C$6:$L$47,10,FALSE))</f>
        <v/>
      </c>
      <c r="BE78" s="915" t="str">
        <f>IF(BE77="","",VLOOKUP(BE77,'シフト記号表（従来型・ユニット型共通）'!$C$6:$L$47,10,FALSE))</f>
        <v/>
      </c>
      <c r="BF78" s="2196">
        <f>IF($BI$3="４週",SUM(AA78:BB78),IF($BI$3="暦月",SUM(AA78:BE78),""))</f>
        <v>0</v>
      </c>
      <c r="BG78" s="2197"/>
      <c r="BH78" s="2198">
        <f>IF($BI$3="４週",BF78/4,IF($BI$3="暦月",(BF78/($BI$8/7)),""))</f>
        <v>0</v>
      </c>
      <c r="BI78" s="2197"/>
      <c r="BJ78" s="2193"/>
      <c r="BK78" s="2194"/>
      <c r="BL78" s="2194"/>
      <c r="BM78" s="2194"/>
      <c r="BN78" s="2195"/>
    </row>
    <row r="79" spans="2:66" ht="20.25" customHeight="1">
      <c r="B79" s="2111">
        <f>B77+1</f>
        <v>32</v>
      </c>
      <c r="C79" s="2113"/>
      <c r="D79" s="2115"/>
      <c r="E79" s="2081"/>
      <c r="F79" s="2116"/>
      <c r="G79" s="2118"/>
      <c r="H79" s="2119"/>
      <c r="I79" s="909"/>
      <c r="J79" s="910"/>
      <c r="K79" s="909"/>
      <c r="L79" s="910"/>
      <c r="M79" s="2122"/>
      <c r="N79" s="2123"/>
      <c r="O79" s="2171"/>
      <c r="P79" s="2172"/>
      <c r="Q79" s="2172"/>
      <c r="R79" s="2119"/>
      <c r="S79" s="2141"/>
      <c r="T79" s="2142"/>
      <c r="U79" s="2142"/>
      <c r="V79" s="2142"/>
      <c r="W79" s="2143"/>
      <c r="X79" s="929" t="s">
        <v>1540</v>
      </c>
      <c r="Y79" s="930"/>
      <c r="Z79" s="931"/>
      <c r="AA79" s="922"/>
      <c r="AB79" s="923"/>
      <c r="AC79" s="923"/>
      <c r="AD79" s="923"/>
      <c r="AE79" s="923"/>
      <c r="AF79" s="923"/>
      <c r="AG79" s="924"/>
      <c r="AH79" s="922"/>
      <c r="AI79" s="923"/>
      <c r="AJ79" s="923"/>
      <c r="AK79" s="923"/>
      <c r="AL79" s="923"/>
      <c r="AM79" s="923"/>
      <c r="AN79" s="924"/>
      <c r="AO79" s="922"/>
      <c r="AP79" s="923"/>
      <c r="AQ79" s="923"/>
      <c r="AR79" s="923"/>
      <c r="AS79" s="923"/>
      <c r="AT79" s="923"/>
      <c r="AU79" s="924"/>
      <c r="AV79" s="922"/>
      <c r="AW79" s="923"/>
      <c r="AX79" s="923"/>
      <c r="AY79" s="923"/>
      <c r="AZ79" s="923"/>
      <c r="BA79" s="923"/>
      <c r="BB79" s="924"/>
      <c r="BC79" s="922"/>
      <c r="BD79" s="923"/>
      <c r="BE79" s="925"/>
      <c r="BF79" s="2173"/>
      <c r="BG79" s="2174"/>
      <c r="BH79" s="2175"/>
      <c r="BI79" s="2176"/>
      <c r="BJ79" s="2177"/>
      <c r="BK79" s="2178"/>
      <c r="BL79" s="2178"/>
      <c r="BM79" s="2178"/>
      <c r="BN79" s="2179"/>
    </row>
    <row r="80" spans="2:66" ht="20.25" customHeight="1">
      <c r="B80" s="2112"/>
      <c r="C80" s="2114"/>
      <c r="D80" s="2117"/>
      <c r="E80" s="2081"/>
      <c r="F80" s="2116"/>
      <c r="G80" s="2199"/>
      <c r="H80" s="2200"/>
      <c r="I80" s="932"/>
      <c r="J80" s="933">
        <f>G79</f>
        <v>0</v>
      </c>
      <c r="K80" s="932"/>
      <c r="L80" s="933">
        <f>M79</f>
        <v>0</v>
      </c>
      <c r="M80" s="2201"/>
      <c r="N80" s="2202"/>
      <c r="O80" s="2203"/>
      <c r="P80" s="2204"/>
      <c r="Q80" s="2204"/>
      <c r="R80" s="2200"/>
      <c r="S80" s="2141"/>
      <c r="T80" s="2142"/>
      <c r="U80" s="2142"/>
      <c r="V80" s="2142"/>
      <c r="W80" s="2143"/>
      <c r="X80" s="926" t="s">
        <v>1543</v>
      </c>
      <c r="Y80" s="927"/>
      <c r="Z80" s="928"/>
      <c r="AA80" s="914" t="str">
        <f>IF(AA79="","",VLOOKUP(AA79,'シフト記号表（従来型・ユニット型共通）'!$C$6:$L$47,10,FALSE))</f>
        <v/>
      </c>
      <c r="AB80" s="915" t="str">
        <f>IF(AB79="","",VLOOKUP(AB79,'シフト記号表（従来型・ユニット型共通）'!$C$6:$L$47,10,FALSE))</f>
        <v/>
      </c>
      <c r="AC80" s="915" t="str">
        <f>IF(AC79="","",VLOOKUP(AC79,'シフト記号表（従来型・ユニット型共通）'!$C$6:$L$47,10,FALSE))</f>
        <v/>
      </c>
      <c r="AD80" s="915" t="str">
        <f>IF(AD79="","",VLOOKUP(AD79,'シフト記号表（従来型・ユニット型共通）'!$C$6:$L$47,10,FALSE))</f>
        <v/>
      </c>
      <c r="AE80" s="915" t="str">
        <f>IF(AE79="","",VLOOKUP(AE79,'シフト記号表（従来型・ユニット型共通）'!$C$6:$L$47,10,FALSE))</f>
        <v/>
      </c>
      <c r="AF80" s="915" t="str">
        <f>IF(AF79="","",VLOOKUP(AF79,'シフト記号表（従来型・ユニット型共通）'!$C$6:$L$47,10,FALSE))</f>
        <v/>
      </c>
      <c r="AG80" s="916" t="str">
        <f>IF(AG79="","",VLOOKUP(AG79,'シフト記号表（従来型・ユニット型共通）'!$C$6:$L$47,10,FALSE))</f>
        <v/>
      </c>
      <c r="AH80" s="914" t="str">
        <f>IF(AH79="","",VLOOKUP(AH79,'シフト記号表（従来型・ユニット型共通）'!$C$6:$L$47,10,FALSE))</f>
        <v/>
      </c>
      <c r="AI80" s="915" t="str">
        <f>IF(AI79="","",VLOOKUP(AI79,'シフト記号表（従来型・ユニット型共通）'!$C$6:$L$47,10,FALSE))</f>
        <v/>
      </c>
      <c r="AJ80" s="915" t="str">
        <f>IF(AJ79="","",VLOOKUP(AJ79,'シフト記号表（従来型・ユニット型共通）'!$C$6:$L$47,10,FALSE))</f>
        <v/>
      </c>
      <c r="AK80" s="915" t="str">
        <f>IF(AK79="","",VLOOKUP(AK79,'シフト記号表（従来型・ユニット型共通）'!$C$6:$L$47,10,FALSE))</f>
        <v/>
      </c>
      <c r="AL80" s="915" t="str">
        <f>IF(AL79="","",VLOOKUP(AL79,'シフト記号表（従来型・ユニット型共通）'!$C$6:$L$47,10,FALSE))</f>
        <v/>
      </c>
      <c r="AM80" s="915" t="str">
        <f>IF(AM79="","",VLOOKUP(AM79,'シフト記号表（従来型・ユニット型共通）'!$C$6:$L$47,10,FALSE))</f>
        <v/>
      </c>
      <c r="AN80" s="916" t="str">
        <f>IF(AN79="","",VLOOKUP(AN79,'シフト記号表（従来型・ユニット型共通）'!$C$6:$L$47,10,FALSE))</f>
        <v/>
      </c>
      <c r="AO80" s="914" t="str">
        <f>IF(AO79="","",VLOOKUP(AO79,'シフト記号表（従来型・ユニット型共通）'!$C$6:$L$47,10,FALSE))</f>
        <v/>
      </c>
      <c r="AP80" s="915" t="str">
        <f>IF(AP79="","",VLOOKUP(AP79,'シフト記号表（従来型・ユニット型共通）'!$C$6:$L$47,10,FALSE))</f>
        <v/>
      </c>
      <c r="AQ80" s="915" t="str">
        <f>IF(AQ79="","",VLOOKUP(AQ79,'シフト記号表（従来型・ユニット型共通）'!$C$6:$L$47,10,FALSE))</f>
        <v/>
      </c>
      <c r="AR80" s="915" t="str">
        <f>IF(AR79="","",VLOOKUP(AR79,'シフト記号表（従来型・ユニット型共通）'!$C$6:$L$47,10,FALSE))</f>
        <v/>
      </c>
      <c r="AS80" s="915" t="str">
        <f>IF(AS79="","",VLOOKUP(AS79,'シフト記号表（従来型・ユニット型共通）'!$C$6:$L$47,10,FALSE))</f>
        <v/>
      </c>
      <c r="AT80" s="915" t="str">
        <f>IF(AT79="","",VLOOKUP(AT79,'シフト記号表（従来型・ユニット型共通）'!$C$6:$L$47,10,FALSE))</f>
        <v/>
      </c>
      <c r="AU80" s="916" t="str">
        <f>IF(AU79="","",VLOOKUP(AU79,'シフト記号表（従来型・ユニット型共通）'!$C$6:$L$47,10,FALSE))</f>
        <v/>
      </c>
      <c r="AV80" s="914" t="str">
        <f>IF(AV79="","",VLOOKUP(AV79,'シフト記号表（従来型・ユニット型共通）'!$C$6:$L$47,10,FALSE))</f>
        <v/>
      </c>
      <c r="AW80" s="915" t="str">
        <f>IF(AW79="","",VLOOKUP(AW79,'シフト記号表（従来型・ユニット型共通）'!$C$6:$L$47,10,FALSE))</f>
        <v/>
      </c>
      <c r="AX80" s="915" t="str">
        <f>IF(AX79="","",VLOOKUP(AX79,'シフト記号表（従来型・ユニット型共通）'!$C$6:$L$47,10,FALSE))</f>
        <v/>
      </c>
      <c r="AY80" s="915" t="str">
        <f>IF(AY79="","",VLOOKUP(AY79,'シフト記号表（従来型・ユニット型共通）'!$C$6:$L$47,10,FALSE))</f>
        <v/>
      </c>
      <c r="AZ80" s="915" t="str">
        <f>IF(AZ79="","",VLOOKUP(AZ79,'シフト記号表（従来型・ユニット型共通）'!$C$6:$L$47,10,FALSE))</f>
        <v/>
      </c>
      <c r="BA80" s="915" t="str">
        <f>IF(BA79="","",VLOOKUP(BA79,'シフト記号表（従来型・ユニット型共通）'!$C$6:$L$47,10,FALSE))</f>
        <v/>
      </c>
      <c r="BB80" s="916" t="str">
        <f>IF(BB79="","",VLOOKUP(BB79,'シフト記号表（従来型・ユニット型共通）'!$C$6:$L$47,10,FALSE))</f>
        <v/>
      </c>
      <c r="BC80" s="914" t="str">
        <f>IF(BC79="","",VLOOKUP(BC79,'シフト記号表（従来型・ユニット型共通）'!$C$6:$L$47,10,FALSE))</f>
        <v/>
      </c>
      <c r="BD80" s="915" t="str">
        <f>IF(BD79="","",VLOOKUP(BD79,'シフト記号表（従来型・ユニット型共通）'!$C$6:$L$47,10,FALSE))</f>
        <v/>
      </c>
      <c r="BE80" s="915" t="str">
        <f>IF(BE79="","",VLOOKUP(BE79,'シフト記号表（従来型・ユニット型共通）'!$C$6:$L$47,10,FALSE))</f>
        <v/>
      </c>
      <c r="BF80" s="2196">
        <f>IF($BI$3="４週",SUM(AA80:BB80),IF($BI$3="暦月",SUM(AA80:BE80),""))</f>
        <v>0</v>
      </c>
      <c r="BG80" s="2197"/>
      <c r="BH80" s="2198">
        <f>IF($BI$3="４週",BF80/4,IF($BI$3="暦月",(BF80/($BI$8/7)),""))</f>
        <v>0</v>
      </c>
      <c r="BI80" s="2197"/>
      <c r="BJ80" s="2193"/>
      <c r="BK80" s="2194"/>
      <c r="BL80" s="2194"/>
      <c r="BM80" s="2194"/>
      <c r="BN80" s="2195"/>
    </row>
    <row r="81" spans="2:66" ht="20.25" customHeight="1">
      <c r="B81" s="2111">
        <f>B79+1</f>
        <v>33</v>
      </c>
      <c r="C81" s="2113"/>
      <c r="D81" s="2115"/>
      <c r="E81" s="2081"/>
      <c r="F81" s="2116"/>
      <c r="G81" s="2118"/>
      <c r="H81" s="2119"/>
      <c r="I81" s="909"/>
      <c r="J81" s="910"/>
      <c r="K81" s="909"/>
      <c r="L81" s="910"/>
      <c r="M81" s="2122"/>
      <c r="N81" s="2123"/>
      <c r="O81" s="2171"/>
      <c r="P81" s="2172"/>
      <c r="Q81" s="2172"/>
      <c r="R81" s="2119"/>
      <c r="S81" s="2141"/>
      <c r="T81" s="2142"/>
      <c r="U81" s="2142"/>
      <c r="V81" s="2142"/>
      <c r="W81" s="2143"/>
      <c r="X81" s="929" t="s">
        <v>1540</v>
      </c>
      <c r="Y81" s="930"/>
      <c r="Z81" s="931"/>
      <c r="AA81" s="922"/>
      <c r="AB81" s="923"/>
      <c r="AC81" s="923"/>
      <c r="AD81" s="923"/>
      <c r="AE81" s="923"/>
      <c r="AF81" s="923"/>
      <c r="AG81" s="924"/>
      <c r="AH81" s="922"/>
      <c r="AI81" s="923"/>
      <c r="AJ81" s="923"/>
      <c r="AK81" s="923"/>
      <c r="AL81" s="923"/>
      <c r="AM81" s="923"/>
      <c r="AN81" s="924"/>
      <c r="AO81" s="922"/>
      <c r="AP81" s="923"/>
      <c r="AQ81" s="923"/>
      <c r="AR81" s="923"/>
      <c r="AS81" s="923"/>
      <c r="AT81" s="923"/>
      <c r="AU81" s="924"/>
      <c r="AV81" s="922"/>
      <c r="AW81" s="923"/>
      <c r="AX81" s="923"/>
      <c r="AY81" s="923"/>
      <c r="AZ81" s="923"/>
      <c r="BA81" s="923"/>
      <c r="BB81" s="924"/>
      <c r="BC81" s="922"/>
      <c r="BD81" s="923"/>
      <c r="BE81" s="925"/>
      <c r="BF81" s="2173"/>
      <c r="BG81" s="2174"/>
      <c r="BH81" s="2175"/>
      <c r="BI81" s="2176"/>
      <c r="BJ81" s="2177"/>
      <c r="BK81" s="2178"/>
      <c r="BL81" s="2178"/>
      <c r="BM81" s="2178"/>
      <c r="BN81" s="2179"/>
    </row>
    <row r="82" spans="2:66" ht="20.25" customHeight="1">
      <c r="B82" s="2112"/>
      <c r="C82" s="2114"/>
      <c r="D82" s="2117"/>
      <c r="E82" s="2081"/>
      <c r="F82" s="2116"/>
      <c r="G82" s="2199"/>
      <c r="H82" s="2200"/>
      <c r="I82" s="932"/>
      <c r="J82" s="933">
        <f>G81</f>
        <v>0</v>
      </c>
      <c r="K82" s="932"/>
      <c r="L82" s="933">
        <f>M81</f>
        <v>0</v>
      </c>
      <c r="M82" s="2201"/>
      <c r="N82" s="2202"/>
      <c r="O82" s="2203"/>
      <c r="P82" s="2204"/>
      <c r="Q82" s="2204"/>
      <c r="R82" s="2200"/>
      <c r="S82" s="2141"/>
      <c r="T82" s="2142"/>
      <c r="U82" s="2142"/>
      <c r="V82" s="2142"/>
      <c r="W82" s="2143"/>
      <c r="X82" s="926" t="s">
        <v>1543</v>
      </c>
      <c r="Y82" s="927"/>
      <c r="Z82" s="928"/>
      <c r="AA82" s="914" t="str">
        <f>IF(AA81="","",VLOOKUP(AA81,'シフト記号表（従来型・ユニット型共通）'!$C$6:$L$47,10,FALSE))</f>
        <v/>
      </c>
      <c r="AB82" s="915" t="str">
        <f>IF(AB81="","",VLOOKUP(AB81,'シフト記号表（従来型・ユニット型共通）'!$C$6:$L$47,10,FALSE))</f>
        <v/>
      </c>
      <c r="AC82" s="915" t="str">
        <f>IF(AC81="","",VLOOKUP(AC81,'シフト記号表（従来型・ユニット型共通）'!$C$6:$L$47,10,FALSE))</f>
        <v/>
      </c>
      <c r="AD82" s="915" t="str">
        <f>IF(AD81="","",VLOOKUP(AD81,'シフト記号表（従来型・ユニット型共通）'!$C$6:$L$47,10,FALSE))</f>
        <v/>
      </c>
      <c r="AE82" s="915" t="str">
        <f>IF(AE81="","",VLOOKUP(AE81,'シフト記号表（従来型・ユニット型共通）'!$C$6:$L$47,10,FALSE))</f>
        <v/>
      </c>
      <c r="AF82" s="915" t="str">
        <f>IF(AF81="","",VLOOKUP(AF81,'シフト記号表（従来型・ユニット型共通）'!$C$6:$L$47,10,FALSE))</f>
        <v/>
      </c>
      <c r="AG82" s="916" t="str">
        <f>IF(AG81="","",VLOOKUP(AG81,'シフト記号表（従来型・ユニット型共通）'!$C$6:$L$47,10,FALSE))</f>
        <v/>
      </c>
      <c r="AH82" s="914" t="str">
        <f>IF(AH81="","",VLOOKUP(AH81,'シフト記号表（従来型・ユニット型共通）'!$C$6:$L$47,10,FALSE))</f>
        <v/>
      </c>
      <c r="AI82" s="915" t="str">
        <f>IF(AI81="","",VLOOKUP(AI81,'シフト記号表（従来型・ユニット型共通）'!$C$6:$L$47,10,FALSE))</f>
        <v/>
      </c>
      <c r="AJ82" s="915" t="str">
        <f>IF(AJ81="","",VLOOKUP(AJ81,'シフト記号表（従来型・ユニット型共通）'!$C$6:$L$47,10,FALSE))</f>
        <v/>
      </c>
      <c r="AK82" s="915" t="str">
        <f>IF(AK81="","",VLOOKUP(AK81,'シフト記号表（従来型・ユニット型共通）'!$C$6:$L$47,10,FALSE))</f>
        <v/>
      </c>
      <c r="AL82" s="915" t="str">
        <f>IF(AL81="","",VLOOKUP(AL81,'シフト記号表（従来型・ユニット型共通）'!$C$6:$L$47,10,FALSE))</f>
        <v/>
      </c>
      <c r="AM82" s="915" t="str">
        <f>IF(AM81="","",VLOOKUP(AM81,'シフト記号表（従来型・ユニット型共通）'!$C$6:$L$47,10,FALSE))</f>
        <v/>
      </c>
      <c r="AN82" s="916" t="str">
        <f>IF(AN81="","",VLOOKUP(AN81,'シフト記号表（従来型・ユニット型共通）'!$C$6:$L$47,10,FALSE))</f>
        <v/>
      </c>
      <c r="AO82" s="914" t="str">
        <f>IF(AO81="","",VLOOKUP(AO81,'シフト記号表（従来型・ユニット型共通）'!$C$6:$L$47,10,FALSE))</f>
        <v/>
      </c>
      <c r="AP82" s="915" t="str">
        <f>IF(AP81="","",VLOOKUP(AP81,'シフト記号表（従来型・ユニット型共通）'!$C$6:$L$47,10,FALSE))</f>
        <v/>
      </c>
      <c r="AQ82" s="915" t="str">
        <f>IF(AQ81="","",VLOOKUP(AQ81,'シフト記号表（従来型・ユニット型共通）'!$C$6:$L$47,10,FALSE))</f>
        <v/>
      </c>
      <c r="AR82" s="915" t="str">
        <f>IF(AR81="","",VLOOKUP(AR81,'シフト記号表（従来型・ユニット型共通）'!$C$6:$L$47,10,FALSE))</f>
        <v/>
      </c>
      <c r="AS82" s="915" t="str">
        <f>IF(AS81="","",VLOOKUP(AS81,'シフト記号表（従来型・ユニット型共通）'!$C$6:$L$47,10,FALSE))</f>
        <v/>
      </c>
      <c r="AT82" s="915" t="str">
        <f>IF(AT81="","",VLOOKUP(AT81,'シフト記号表（従来型・ユニット型共通）'!$C$6:$L$47,10,FALSE))</f>
        <v/>
      </c>
      <c r="AU82" s="916" t="str">
        <f>IF(AU81="","",VLOOKUP(AU81,'シフト記号表（従来型・ユニット型共通）'!$C$6:$L$47,10,FALSE))</f>
        <v/>
      </c>
      <c r="AV82" s="914" t="str">
        <f>IF(AV81="","",VLOOKUP(AV81,'シフト記号表（従来型・ユニット型共通）'!$C$6:$L$47,10,FALSE))</f>
        <v/>
      </c>
      <c r="AW82" s="915" t="str">
        <f>IF(AW81="","",VLOOKUP(AW81,'シフト記号表（従来型・ユニット型共通）'!$C$6:$L$47,10,FALSE))</f>
        <v/>
      </c>
      <c r="AX82" s="915" t="str">
        <f>IF(AX81="","",VLOOKUP(AX81,'シフト記号表（従来型・ユニット型共通）'!$C$6:$L$47,10,FALSE))</f>
        <v/>
      </c>
      <c r="AY82" s="915" t="str">
        <f>IF(AY81="","",VLOOKUP(AY81,'シフト記号表（従来型・ユニット型共通）'!$C$6:$L$47,10,FALSE))</f>
        <v/>
      </c>
      <c r="AZ82" s="915" t="str">
        <f>IF(AZ81="","",VLOOKUP(AZ81,'シフト記号表（従来型・ユニット型共通）'!$C$6:$L$47,10,FALSE))</f>
        <v/>
      </c>
      <c r="BA82" s="915" t="str">
        <f>IF(BA81="","",VLOOKUP(BA81,'シフト記号表（従来型・ユニット型共通）'!$C$6:$L$47,10,FALSE))</f>
        <v/>
      </c>
      <c r="BB82" s="916" t="str">
        <f>IF(BB81="","",VLOOKUP(BB81,'シフト記号表（従来型・ユニット型共通）'!$C$6:$L$47,10,FALSE))</f>
        <v/>
      </c>
      <c r="BC82" s="914" t="str">
        <f>IF(BC81="","",VLOOKUP(BC81,'シフト記号表（従来型・ユニット型共通）'!$C$6:$L$47,10,FALSE))</f>
        <v/>
      </c>
      <c r="BD82" s="915" t="str">
        <f>IF(BD81="","",VLOOKUP(BD81,'シフト記号表（従来型・ユニット型共通）'!$C$6:$L$47,10,FALSE))</f>
        <v/>
      </c>
      <c r="BE82" s="915" t="str">
        <f>IF(BE81="","",VLOOKUP(BE81,'シフト記号表（従来型・ユニット型共通）'!$C$6:$L$47,10,FALSE))</f>
        <v/>
      </c>
      <c r="BF82" s="2196">
        <f>IF($BI$3="４週",SUM(AA82:BB82),IF($BI$3="暦月",SUM(AA82:BE82),""))</f>
        <v>0</v>
      </c>
      <c r="BG82" s="2197"/>
      <c r="BH82" s="2198">
        <f>IF($BI$3="４週",BF82/4,IF($BI$3="暦月",(BF82/($BI$8/7)),""))</f>
        <v>0</v>
      </c>
      <c r="BI82" s="2197"/>
      <c r="BJ82" s="2193"/>
      <c r="BK82" s="2194"/>
      <c r="BL82" s="2194"/>
      <c r="BM82" s="2194"/>
      <c r="BN82" s="2195"/>
    </row>
    <row r="83" spans="2:66" ht="20.25" customHeight="1">
      <c r="B83" s="2111">
        <f>B81+1</f>
        <v>34</v>
      </c>
      <c r="C83" s="2113"/>
      <c r="D83" s="2115"/>
      <c r="E83" s="2081"/>
      <c r="F83" s="2116"/>
      <c r="G83" s="2118"/>
      <c r="H83" s="2119"/>
      <c r="I83" s="909"/>
      <c r="J83" s="910"/>
      <c r="K83" s="909"/>
      <c r="L83" s="910"/>
      <c r="M83" s="2122"/>
      <c r="N83" s="2123"/>
      <c r="O83" s="2171"/>
      <c r="P83" s="2172"/>
      <c r="Q83" s="2172"/>
      <c r="R83" s="2119"/>
      <c r="S83" s="2141"/>
      <c r="T83" s="2142"/>
      <c r="U83" s="2142"/>
      <c r="V83" s="2142"/>
      <c r="W83" s="2143"/>
      <c r="X83" s="929" t="s">
        <v>1540</v>
      </c>
      <c r="Y83" s="930"/>
      <c r="Z83" s="931"/>
      <c r="AA83" s="922"/>
      <c r="AB83" s="923"/>
      <c r="AC83" s="923"/>
      <c r="AD83" s="923"/>
      <c r="AE83" s="923"/>
      <c r="AF83" s="923"/>
      <c r="AG83" s="924"/>
      <c r="AH83" s="922"/>
      <c r="AI83" s="923"/>
      <c r="AJ83" s="923"/>
      <c r="AK83" s="923"/>
      <c r="AL83" s="923"/>
      <c r="AM83" s="923"/>
      <c r="AN83" s="924"/>
      <c r="AO83" s="922"/>
      <c r="AP83" s="923"/>
      <c r="AQ83" s="923"/>
      <c r="AR83" s="923"/>
      <c r="AS83" s="923"/>
      <c r="AT83" s="923"/>
      <c r="AU83" s="924"/>
      <c r="AV83" s="922"/>
      <c r="AW83" s="923"/>
      <c r="AX83" s="923"/>
      <c r="AY83" s="923"/>
      <c r="AZ83" s="923"/>
      <c r="BA83" s="923"/>
      <c r="BB83" s="924"/>
      <c r="BC83" s="922"/>
      <c r="BD83" s="923"/>
      <c r="BE83" s="925"/>
      <c r="BF83" s="2173"/>
      <c r="BG83" s="2174"/>
      <c r="BH83" s="2175"/>
      <c r="BI83" s="2176"/>
      <c r="BJ83" s="2177"/>
      <c r="BK83" s="2178"/>
      <c r="BL83" s="2178"/>
      <c r="BM83" s="2178"/>
      <c r="BN83" s="2179"/>
    </row>
    <row r="84" spans="2:66" ht="20.25" customHeight="1">
      <c r="B84" s="2112"/>
      <c r="C84" s="2114"/>
      <c r="D84" s="2117"/>
      <c r="E84" s="2081"/>
      <c r="F84" s="2116"/>
      <c r="G84" s="2199"/>
      <c r="H84" s="2200"/>
      <c r="I84" s="932"/>
      <c r="J84" s="933">
        <f>G83</f>
        <v>0</v>
      </c>
      <c r="K84" s="932"/>
      <c r="L84" s="933">
        <f>M83</f>
        <v>0</v>
      </c>
      <c r="M84" s="2201"/>
      <c r="N84" s="2202"/>
      <c r="O84" s="2203"/>
      <c r="P84" s="2204"/>
      <c r="Q84" s="2204"/>
      <c r="R84" s="2200"/>
      <c r="S84" s="2141"/>
      <c r="T84" s="2142"/>
      <c r="U84" s="2142"/>
      <c r="V84" s="2142"/>
      <c r="W84" s="2143"/>
      <c r="X84" s="926" t="s">
        <v>1543</v>
      </c>
      <c r="Y84" s="927"/>
      <c r="Z84" s="928"/>
      <c r="AA84" s="914" t="str">
        <f>IF(AA83="","",VLOOKUP(AA83,'シフト記号表（従来型・ユニット型共通）'!$C$6:$L$47,10,FALSE))</f>
        <v/>
      </c>
      <c r="AB84" s="915" t="str">
        <f>IF(AB83="","",VLOOKUP(AB83,'シフト記号表（従来型・ユニット型共通）'!$C$6:$L$47,10,FALSE))</f>
        <v/>
      </c>
      <c r="AC84" s="915" t="str">
        <f>IF(AC83="","",VLOOKUP(AC83,'シフト記号表（従来型・ユニット型共通）'!$C$6:$L$47,10,FALSE))</f>
        <v/>
      </c>
      <c r="AD84" s="915" t="str">
        <f>IF(AD83="","",VLOOKUP(AD83,'シフト記号表（従来型・ユニット型共通）'!$C$6:$L$47,10,FALSE))</f>
        <v/>
      </c>
      <c r="AE84" s="915" t="str">
        <f>IF(AE83="","",VLOOKUP(AE83,'シフト記号表（従来型・ユニット型共通）'!$C$6:$L$47,10,FALSE))</f>
        <v/>
      </c>
      <c r="AF84" s="915" t="str">
        <f>IF(AF83="","",VLOOKUP(AF83,'シフト記号表（従来型・ユニット型共通）'!$C$6:$L$47,10,FALSE))</f>
        <v/>
      </c>
      <c r="AG84" s="916" t="str">
        <f>IF(AG83="","",VLOOKUP(AG83,'シフト記号表（従来型・ユニット型共通）'!$C$6:$L$47,10,FALSE))</f>
        <v/>
      </c>
      <c r="AH84" s="914" t="str">
        <f>IF(AH83="","",VLOOKUP(AH83,'シフト記号表（従来型・ユニット型共通）'!$C$6:$L$47,10,FALSE))</f>
        <v/>
      </c>
      <c r="AI84" s="915" t="str">
        <f>IF(AI83="","",VLOOKUP(AI83,'シフト記号表（従来型・ユニット型共通）'!$C$6:$L$47,10,FALSE))</f>
        <v/>
      </c>
      <c r="AJ84" s="915" t="str">
        <f>IF(AJ83="","",VLOOKUP(AJ83,'シフト記号表（従来型・ユニット型共通）'!$C$6:$L$47,10,FALSE))</f>
        <v/>
      </c>
      <c r="AK84" s="915" t="str">
        <f>IF(AK83="","",VLOOKUP(AK83,'シフト記号表（従来型・ユニット型共通）'!$C$6:$L$47,10,FALSE))</f>
        <v/>
      </c>
      <c r="AL84" s="915" t="str">
        <f>IF(AL83="","",VLOOKUP(AL83,'シフト記号表（従来型・ユニット型共通）'!$C$6:$L$47,10,FALSE))</f>
        <v/>
      </c>
      <c r="AM84" s="915" t="str">
        <f>IF(AM83="","",VLOOKUP(AM83,'シフト記号表（従来型・ユニット型共通）'!$C$6:$L$47,10,FALSE))</f>
        <v/>
      </c>
      <c r="AN84" s="916" t="str">
        <f>IF(AN83="","",VLOOKUP(AN83,'シフト記号表（従来型・ユニット型共通）'!$C$6:$L$47,10,FALSE))</f>
        <v/>
      </c>
      <c r="AO84" s="914" t="str">
        <f>IF(AO83="","",VLOOKUP(AO83,'シフト記号表（従来型・ユニット型共通）'!$C$6:$L$47,10,FALSE))</f>
        <v/>
      </c>
      <c r="AP84" s="915" t="str">
        <f>IF(AP83="","",VLOOKUP(AP83,'シフト記号表（従来型・ユニット型共通）'!$C$6:$L$47,10,FALSE))</f>
        <v/>
      </c>
      <c r="AQ84" s="915" t="str">
        <f>IF(AQ83="","",VLOOKUP(AQ83,'シフト記号表（従来型・ユニット型共通）'!$C$6:$L$47,10,FALSE))</f>
        <v/>
      </c>
      <c r="AR84" s="915" t="str">
        <f>IF(AR83="","",VLOOKUP(AR83,'シフト記号表（従来型・ユニット型共通）'!$C$6:$L$47,10,FALSE))</f>
        <v/>
      </c>
      <c r="AS84" s="915" t="str">
        <f>IF(AS83="","",VLOOKUP(AS83,'シフト記号表（従来型・ユニット型共通）'!$C$6:$L$47,10,FALSE))</f>
        <v/>
      </c>
      <c r="AT84" s="915" t="str">
        <f>IF(AT83="","",VLOOKUP(AT83,'シフト記号表（従来型・ユニット型共通）'!$C$6:$L$47,10,FALSE))</f>
        <v/>
      </c>
      <c r="AU84" s="916" t="str">
        <f>IF(AU83="","",VLOOKUP(AU83,'シフト記号表（従来型・ユニット型共通）'!$C$6:$L$47,10,FALSE))</f>
        <v/>
      </c>
      <c r="AV84" s="914" t="str">
        <f>IF(AV83="","",VLOOKUP(AV83,'シフト記号表（従来型・ユニット型共通）'!$C$6:$L$47,10,FALSE))</f>
        <v/>
      </c>
      <c r="AW84" s="915" t="str">
        <f>IF(AW83="","",VLOOKUP(AW83,'シフト記号表（従来型・ユニット型共通）'!$C$6:$L$47,10,FALSE))</f>
        <v/>
      </c>
      <c r="AX84" s="915" t="str">
        <f>IF(AX83="","",VLOOKUP(AX83,'シフト記号表（従来型・ユニット型共通）'!$C$6:$L$47,10,FALSE))</f>
        <v/>
      </c>
      <c r="AY84" s="915" t="str">
        <f>IF(AY83="","",VLOOKUP(AY83,'シフト記号表（従来型・ユニット型共通）'!$C$6:$L$47,10,FALSE))</f>
        <v/>
      </c>
      <c r="AZ84" s="915" t="str">
        <f>IF(AZ83="","",VLOOKUP(AZ83,'シフト記号表（従来型・ユニット型共通）'!$C$6:$L$47,10,FALSE))</f>
        <v/>
      </c>
      <c r="BA84" s="915" t="str">
        <f>IF(BA83="","",VLOOKUP(BA83,'シフト記号表（従来型・ユニット型共通）'!$C$6:$L$47,10,FALSE))</f>
        <v/>
      </c>
      <c r="BB84" s="916" t="str">
        <f>IF(BB83="","",VLOOKUP(BB83,'シフト記号表（従来型・ユニット型共通）'!$C$6:$L$47,10,FALSE))</f>
        <v/>
      </c>
      <c r="BC84" s="914" t="str">
        <f>IF(BC83="","",VLOOKUP(BC83,'シフト記号表（従来型・ユニット型共通）'!$C$6:$L$47,10,FALSE))</f>
        <v/>
      </c>
      <c r="BD84" s="915" t="str">
        <f>IF(BD83="","",VLOOKUP(BD83,'シフト記号表（従来型・ユニット型共通）'!$C$6:$L$47,10,FALSE))</f>
        <v/>
      </c>
      <c r="BE84" s="915" t="str">
        <f>IF(BE83="","",VLOOKUP(BE83,'シフト記号表（従来型・ユニット型共通）'!$C$6:$L$47,10,FALSE))</f>
        <v/>
      </c>
      <c r="BF84" s="2196">
        <f>IF($BI$3="４週",SUM(AA84:BB84),IF($BI$3="暦月",SUM(AA84:BE84),""))</f>
        <v>0</v>
      </c>
      <c r="BG84" s="2197"/>
      <c r="BH84" s="2198">
        <f>IF($BI$3="４週",BF84/4,IF($BI$3="暦月",(BF84/($BI$8/7)),""))</f>
        <v>0</v>
      </c>
      <c r="BI84" s="2197"/>
      <c r="BJ84" s="2193"/>
      <c r="BK84" s="2194"/>
      <c r="BL84" s="2194"/>
      <c r="BM84" s="2194"/>
      <c r="BN84" s="2195"/>
    </row>
    <row r="85" spans="2:66" ht="20.25" customHeight="1">
      <c r="B85" s="2111">
        <f>B83+1</f>
        <v>35</v>
      </c>
      <c r="C85" s="2113"/>
      <c r="D85" s="2115"/>
      <c r="E85" s="2081"/>
      <c r="F85" s="2116"/>
      <c r="G85" s="2118"/>
      <c r="H85" s="2119"/>
      <c r="I85" s="909"/>
      <c r="J85" s="910"/>
      <c r="K85" s="909"/>
      <c r="L85" s="910"/>
      <c r="M85" s="2122"/>
      <c r="N85" s="2123"/>
      <c r="O85" s="2171"/>
      <c r="P85" s="2172"/>
      <c r="Q85" s="2172"/>
      <c r="R85" s="2119"/>
      <c r="S85" s="2141"/>
      <c r="T85" s="2142"/>
      <c r="U85" s="2142"/>
      <c r="V85" s="2142"/>
      <c r="W85" s="2143"/>
      <c r="X85" s="929" t="s">
        <v>1540</v>
      </c>
      <c r="Y85" s="930"/>
      <c r="Z85" s="931"/>
      <c r="AA85" s="922"/>
      <c r="AB85" s="923"/>
      <c r="AC85" s="923"/>
      <c r="AD85" s="923"/>
      <c r="AE85" s="923"/>
      <c r="AF85" s="923"/>
      <c r="AG85" s="924"/>
      <c r="AH85" s="922"/>
      <c r="AI85" s="923"/>
      <c r="AJ85" s="923"/>
      <c r="AK85" s="923"/>
      <c r="AL85" s="923"/>
      <c r="AM85" s="923"/>
      <c r="AN85" s="924"/>
      <c r="AO85" s="922"/>
      <c r="AP85" s="923"/>
      <c r="AQ85" s="923"/>
      <c r="AR85" s="923"/>
      <c r="AS85" s="923"/>
      <c r="AT85" s="923"/>
      <c r="AU85" s="924"/>
      <c r="AV85" s="922"/>
      <c r="AW85" s="923"/>
      <c r="AX85" s="923"/>
      <c r="AY85" s="923"/>
      <c r="AZ85" s="923"/>
      <c r="BA85" s="923"/>
      <c r="BB85" s="924"/>
      <c r="BC85" s="922"/>
      <c r="BD85" s="923"/>
      <c r="BE85" s="925"/>
      <c r="BF85" s="2173"/>
      <c r="BG85" s="2174"/>
      <c r="BH85" s="2175"/>
      <c r="BI85" s="2176"/>
      <c r="BJ85" s="2177"/>
      <c r="BK85" s="2178"/>
      <c r="BL85" s="2178"/>
      <c r="BM85" s="2178"/>
      <c r="BN85" s="2179"/>
    </row>
    <row r="86" spans="2:66" ht="20.25" customHeight="1">
      <c r="B86" s="2112"/>
      <c r="C86" s="2114"/>
      <c r="D86" s="2117"/>
      <c r="E86" s="2081"/>
      <c r="F86" s="2116"/>
      <c r="G86" s="2199"/>
      <c r="H86" s="2200"/>
      <c r="I86" s="932"/>
      <c r="J86" s="933">
        <f>G85</f>
        <v>0</v>
      </c>
      <c r="K86" s="932"/>
      <c r="L86" s="933">
        <f>M85</f>
        <v>0</v>
      </c>
      <c r="M86" s="2201"/>
      <c r="N86" s="2202"/>
      <c r="O86" s="2203"/>
      <c r="P86" s="2204"/>
      <c r="Q86" s="2204"/>
      <c r="R86" s="2200"/>
      <c r="S86" s="2141"/>
      <c r="T86" s="2142"/>
      <c r="U86" s="2142"/>
      <c r="V86" s="2142"/>
      <c r="W86" s="2143"/>
      <c r="X86" s="926" t="s">
        <v>1543</v>
      </c>
      <c r="Y86" s="927"/>
      <c r="Z86" s="928"/>
      <c r="AA86" s="914" t="str">
        <f>IF(AA85="","",VLOOKUP(AA85,'シフト記号表（従来型・ユニット型共通）'!$C$6:$L$47,10,FALSE))</f>
        <v/>
      </c>
      <c r="AB86" s="915" t="str">
        <f>IF(AB85="","",VLOOKUP(AB85,'シフト記号表（従来型・ユニット型共通）'!$C$6:$L$47,10,FALSE))</f>
        <v/>
      </c>
      <c r="AC86" s="915" t="str">
        <f>IF(AC85="","",VLOOKUP(AC85,'シフト記号表（従来型・ユニット型共通）'!$C$6:$L$47,10,FALSE))</f>
        <v/>
      </c>
      <c r="AD86" s="915" t="str">
        <f>IF(AD85="","",VLOOKUP(AD85,'シフト記号表（従来型・ユニット型共通）'!$C$6:$L$47,10,FALSE))</f>
        <v/>
      </c>
      <c r="AE86" s="915" t="str">
        <f>IF(AE85="","",VLOOKUP(AE85,'シフト記号表（従来型・ユニット型共通）'!$C$6:$L$47,10,FALSE))</f>
        <v/>
      </c>
      <c r="AF86" s="915" t="str">
        <f>IF(AF85="","",VLOOKUP(AF85,'シフト記号表（従来型・ユニット型共通）'!$C$6:$L$47,10,FALSE))</f>
        <v/>
      </c>
      <c r="AG86" s="916" t="str">
        <f>IF(AG85="","",VLOOKUP(AG85,'シフト記号表（従来型・ユニット型共通）'!$C$6:$L$47,10,FALSE))</f>
        <v/>
      </c>
      <c r="AH86" s="914" t="str">
        <f>IF(AH85="","",VLOOKUP(AH85,'シフト記号表（従来型・ユニット型共通）'!$C$6:$L$47,10,FALSE))</f>
        <v/>
      </c>
      <c r="AI86" s="915" t="str">
        <f>IF(AI85="","",VLOOKUP(AI85,'シフト記号表（従来型・ユニット型共通）'!$C$6:$L$47,10,FALSE))</f>
        <v/>
      </c>
      <c r="AJ86" s="915" t="str">
        <f>IF(AJ85="","",VLOOKUP(AJ85,'シフト記号表（従来型・ユニット型共通）'!$C$6:$L$47,10,FALSE))</f>
        <v/>
      </c>
      <c r="AK86" s="915" t="str">
        <f>IF(AK85="","",VLOOKUP(AK85,'シフト記号表（従来型・ユニット型共通）'!$C$6:$L$47,10,FALSE))</f>
        <v/>
      </c>
      <c r="AL86" s="915" t="str">
        <f>IF(AL85="","",VLOOKUP(AL85,'シフト記号表（従来型・ユニット型共通）'!$C$6:$L$47,10,FALSE))</f>
        <v/>
      </c>
      <c r="AM86" s="915" t="str">
        <f>IF(AM85="","",VLOOKUP(AM85,'シフト記号表（従来型・ユニット型共通）'!$C$6:$L$47,10,FALSE))</f>
        <v/>
      </c>
      <c r="AN86" s="916" t="str">
        <f>IF(AN85="","",VLOOKUP(AN85,'シフト記号表（従来型・ユニット型共通）'!$C$6:$L$47,10,FALSE))</f>
        <v/>
      </c>
      <c r="AO86" s="914" t="str">
        <f>IF(AO85="","",VLOOKUP(AO85,'シフト記号表（従来型・ユニット型共通）'!$C$6:$L$47,10,FALSE))</f>
        <v/>
      </c>
      <c r="AP86" s="915" t="str">
        <f>IF(AP85="","",VLOOKUP(AP85,'シフト記号表（従来型・ユニット型共通）'!$C$6:$L$47,10,FALSE))</f>
        <v/>
      </c>
      <c r="AQ86" s="915" t="str">
        <f>IF(AQ85="","",VLOOKUP(AQ85,'シフト記号表（従来型・ユニット型共通）'!$C$6:$L$47,10,FALSE))</f>
        <v/>
      </c>
      <c r="AR86" s="915" t="str">
        <f>IF(AR85="","",VLOOKUP(AR85,'シフト記号表（従来型・ユニット型共通）'!$C$6:$L$47,10,FALSE))</f>
        <v/>
      </c>
      <c r="AS86" s="915" t="str">
        <f>IF(AS85="","",VLOOKUP(AS85,'シフト記号表（従来型・ユニット型共通）'!$C$6:$L$47,10,FALSE))</f>
        <v/>
      </c>
      <c r="AT86" s="915" t="str">
        <f>IF(AT85="","",VLOOKUP(AT85,'シフト記号表（従来型・ユニット型共通）'!$C$6:$L$47,10,FALSE))</f>
        <v/>
      </c>
      <c r="AU86" s="916" t="str">
        <f>IF(AU85="","",VLOOKUP(AU85,'シフト記号表（従来型・ユニット型共通）'!$C$6:$L$47,10,FALSE))</f>
        <v/>
      </c>
      <c r="AV86" s="914" t="str">
        <f>IF(AV85="","",VLOOKUP(AV85,'シフト記号表（従来型・ユニット型共通）'!$C$6:$L$47,10,FALSE))</f>
        <v/>
      </c>
      <c r="AW86" s="915" t="str">
        <f>IF(AW85="","",VLOOKUP(AW85,'シフト記号表（従来型・ユニット型共通）'!$C$6:$L$47,10,FALSE))</f>
        <v/>
      </c>
      <c r="AX86" s="915" t="str">
        <f>IF(AX85="","",VLOOKUP(AX85,'シフト記号表（従来型・ユニット型共通）'!$C$6:$L$47,10,FALSE))</f>
        <v/>
      </c>
      <c r="AY86" s="915" t="str">
        <f>IF(AY85="","",VLOOKUP(AY85,'シフト記号表（従来型・ユニット型共通）'!$C$6:$L$47,10,FALSE))</f>
        <v/>
      </c>
      <c r="AZ86" s="915" t="str">
        <f>IF(AZ85="","",VLOOKUP(AZ85,'シフト記号表（従来型・ユニット型共通）'!$C$6:$L$47,10,FALSE))</f>
        <v/>
      </c>
      <c r="BA86" s="915" t="str">
        <f>IF(BA85="","",VLOOKUP(BA85,'シフト記号表（従来型・ユニット型共通）'!$C$6:$L$47,10,FALSE))</f>
        <v/>
      </c>
      <c r="BB86" s="916" t="str">
        <f>IF(BB85="","",VLOOKUP(BB85,'シフト記号表（従来型・ユニット型共通）'!$C$6:$L$47,10,FALSE))</f>
        <v/>
      </c>
      <c r="BC86" s="914" t="str">
        <f>IF(BC85="","",VLOOKUP(BC85,'シフト記号表（従来型・ユニット型共通）'!$C$6:$L$47,10,FALSE))</f>
        <v/>
      </c>
      <c r="BD86" s="915" t="str">
        <f>IF(BD85="","",VLOOKUP(BD85,'シフト記号表（従来型・ユニット型共通）'!$C$6:$L$47,10,FALSE))</f>
        <v/>
      </c>
      <c r="BE86" s="915" t="str">
        <f>IF(BE85="","",VLOOKUP(BE85,'シフト記号表（従来型・ユニット型共通）'!$C$6:$L$47,10,FALSE))</f>
        <v/>
      </c>
      <c r="BF86" s="2196">
        <f>IF($BI$3="４週",SUM(AA86:BB86),IF($BI$3="暦月",SUM(AA86:BE86),""))</f>
        <v>0</v>
      </c>
      <c r="BG86" s="2197"/>
      <c r="BH86" s="2198">
        <f>IF($BI$3="４週",BF86/4,IF($BI$3="暦月",(BF86/($BI$8/7)),""))</f>
        <v>0</v>
      </c>
      <c r="BI86" s="2197"/>
      <c r="BJ86" s="2193"/>
      <c r="BK86" s="2194"/>
      <c r="BL86" s="2194"/>
      <c r="BM86" s="2194"/>
      <c r="BN86" s="2195"/>
    </row>
    <row r="87" spans="2:66" ht="20.25" customHeight="1">
      <c r="B87" s="2111">
        <f>B85+1</f>
        <v>36</v>
      </c>
      <c r="C87" s="2113"/>
      <c r="D87" s="2115"/>
      <c r="E87" s="2081"/>
      <c r="F87" s="2116"/>
      <c r="G87" s="2118"/>
      <c r="H87" s="2119"/>
      <c r="I87" s="909"/>
      <c r="J87" s="910"/>
      <c r="K87" s="909"/>
      <c r="L87" s="910"/>
      <c r="M87" s="2122"/>
      <c r="N87" s="2123"/>
      <c r="O87" s="2171"/>
      <c r="P87" s="2172"/>
      <c r="Q87" s="2172"/>
      <c r="R87" s="2119"/>
      <c r="S87" s="2141"/>
      <c r="T87" s="2142"/>
      <c r="U87" s="2142"/>
      <c r="V87" s="2142"/>
      <c r="W87" s="2143"/>
      <c r="X87" s="929" t="s">
        <v>1540</v>
      </c>
      <c r="Y87" s="930"/>
      <c r="Z87" s="931"/>
      <c r="AA87" s="922"/>
      <c r="AB87" s="923"/>
      <c r="AC87" s="923"/>
      <c r="AD87" s="923"/>
      <c r="AE87" s="923"/>
      <c r="AF87" s="923"/>
      <c r="AG87" s="924"/>
      <c r="AH87" s="922"/>
      <c r="AI87" s="923"/>
      <c r="AJ87" s="923"/>
      <c r="AK87" s="923"/>
      <c r="AL87" s="923"/>
      <c r="AM87" s="923"/>
      <c r="AN87" s="924"/>
      <c r="AO87" s="922"/>
      <c r="AP87" s="923"/>
      <c r="AQ87" s="923"/>
      <c r="AR87" s="923"/>
      <c r="AS87" s="923"/>
      <c r="AT87" s="923"/>
      <c r="AU87" s="924"/>
      <c r="AV87" s="922"/>
      <c r="AW87" s="923"/>
      <c r="AX87" s="923"/>
      <c r="AY87" s="923"/>
      <c r="AZ87" s="923"/>
      <c r="BA87" s="923"/>
      <c r="BB87" s="924"/>
      <c r="BC87" s="922"/>
      <c r="BD87" s="923"/>
      <c r="BE87" s="925"/>
      <c r="BF87" s="2173"/>
      <c r="BG87" s="2174"/>
      <c r="BH87" s="2175"/>
      <c r="BI87" s="2176"/>
      <c r="BJ87" s="2177"/>
      <c r="BK87" s="2178"/>
      <c r="BL87" s="2178"/>
      <c r="BM87" s="2178"/>
      <c r="BN87" s="2179"/>
    </row>
    <row r="88" spans="2:66" ht="20.25" customHeight="1">
      <c r="B88" s="2112"/>
      <c r="C88" s="2114"/>
      <c r="D88" s="2117"/>
      <c r="E88" s="2081"/>
      <c r="F88" s="2116"/>
      <c r="G88" s="2199"/>
      <c r="H88" s="2200"/>
      <c r="I88" s="932"/>
      <c r="J88" s="933">
        <f>G87</f>
        <v>0</v>
      </c>
      <c r="K88" s="932"/>
      <c r="L88" s="933">
        <f>M87</f>
        <v>0</v>
      </c>
      <c r="M88" s="2201"/>
      <c r="N88" s="2202"/>
      <c r="O88" s="2203"/>
      <c r="P88" s="2204"/>
      <c r="Q88" s="2204"/>
      <c r="R88" s="2200"/>
      <c r="S88" s="2141"/>
      <c r="T88" s="2142"/>
      <c r="U88" s="2142"/>
      <c r="V88" s="2142"/>
      <c r="W88" s="2143"/>
      <c r="X88" s="926" t="s">
        <v>1543</v>
      </c>
      <c r="Y88" s="927"/>
      <c r="Z88" s="928"/>
      <c r="AA88" s="914" t="str">
        <f>IF(AA87="","",VLOOKUP(AA87,'シフト記号表（従来型・ユニット型共通）'!$C$6:$L$47,10,FALSE))</f>
        <v/>
      </c>
      <c r="AB88" s="915" t="str">
        <f>IF(AB87="","",VLOOKUP(AB87,'シフト記号表（従来型・ユニット型共通）'!$C$6:$L$47,10,FALSE))</f>
        <v/>
      </c>
      <c r="AC88" s="915" t="str">
        <f>IF(AC87="","",VLOOKUP(AC87,'シフト記号表（従来型・ユニット型共通）'!$C$6:$L$47,10,FALSE))</f>
        <v/>
      </c>
      <c r="AD88" s="915" t="str">
        <f>IF(AD87="","",VLOOKUP(AD87,'シフト記号表（従来型・ユニット型共通）'!$C$6:$L$47,10,FALSE))</f>
        <v/>
      </c>
      <c r="AE88" s="915" t="str">
        <f>IF(AE87="","",VLOOKUP(AE87,'シフト記号表（従来型・ユニット型共通）'!$C$6:$L$47,10,FALSE))</f>
        <v/>
      </c>
      <c r="AF88" s="915" t="str">
        <f>IF(AF87="","",VLOOKUP(AF87,'シフト記号表（従来型・ユニット型共通）'!$C$6:$L$47,10,FALSE))</f>
        <v/>
      </c>
      <c r="AG88" s="916" t="str">
        <f>IF(AG87="","",VLOOKUP(AG87,'シフト記号表（従来型・ユニット型共通）'!$C$6:$L$47,10,FALSE))</f>
        <v/>
      </c>
      <c r="AH88" s="914" t="str">
        <f>IF(AH87="","",VLOOKUP(AH87,'シフト記号表（従来型・ユニット型共通）'!$C$6:$L$47,10,FALSE))</f>
        <v/>
      </c>
      <c r="AI88" s="915" t="str">
        <f>IF(AI87="","",VLOOKUP(AI87,'シフト記号表（従来型・ユニット型共通）'!$C$6:$L$47,10,FALSE))</f>
        <v/>
      </c>
      <c r="AJ88" s="915" t="str">
        <f>IF(AJ87="","",VLOOKUP(AJ87,'シフト記号表（従来型・ユニット型共通）'!$C$6:$L$47,10,FALSE))</f>
        <v/>
      </c>
      <c r="AK88" s="915" t="str">
        <f>IF(AK87="","",VLOOKUP(AK87,'シフト記号表（従来型・ユニット型共通）'!$C$6:$L$47,10,FALSE))</f>
        <v/>
      </c>
      <c r="AL88" s="915" t="str">
        <f>IF(AL87="","",VLOOKUP(AL87,'シフト記号表（従来型・ユニット型共通）'!$C$6:$L$47,10,FALSE))</f>
        <v/>
      </c>
      <c r="AM88" s="915" t="str">
        <f>IF(AM87="","",VLOOKUP(AM87,'シフト記号表（従来型・ユニット型共通）'!$C$6:$L$47,10,FALSE))</f>
        <v/>
      </c>
      <c r="AN88" s="916" t="str">
        <f>IF(AN87="","",VLOOKUP(AN87,'シフト記号表（従来型・ユニット型共通）'!$C$6:$L$47,10,FALSE))</f>
        <v/>
      </c>
      <c r="AO88" s="914" t="str">
        <f>IF(AO87="","",VLOOKUP(AO87,'シフト記号表（従来型・ユニット型共通）'!$C$6:$L$47,10,FALSE))</f>
        <v/>
      </c>
      <c r="AP88" s="915" t="str">
        <f>IF(AP87="","",VLOOKUP(AP87,'シフト記号表（従来型・ユニット型共通）'!$C$6:$L$47,10,FALSE))</f>
        <v/>
      </c>
      <c r="AQ88" s="915" t="str">
        <f>IF(AQ87="","",VLOOKUP(AQ87,'シフト記号表（従来型・ユニット型共通）'!$C$6:$L$47,10,FALSE))</f>
        <v/>
      </c>
      <c r="AR88" s="915" t="str">
        <f>IF(AR87="","",VLOOKUP(AR87,'シフト記号表（従来型・ユニット型共通）'!$C$6:$L$47,10,FALSE))</f>
        <v/>
      </c>
      <c r="AS88" s="915" t="str">
        <f>IF(AS87="","",VLOOKUP(AS87,'シフト記号表（従来型・ユニット型共通）'!$C$6:$L$47,10,FALSE))</f>
        <v/>
      </c>
      <c r="AT88" s="915" t="str">
        <f>IF(AT87="","",VLOOKUP(AT87,'シフト記号表（従来型・ユニット型共通）'!$C$6:$L$47,10,FALSE))</f>
        <v/>
      </c>
      <c r="AU88" s="916" t="str">
        <f>IF(AU87="","",VLOOKUP(AU87,'シフト記号表（従来型・ユニット型共通）'!$C$6:$L$47,10,FALSE))</f>
        <v/>
      </c>
      <c r="AV88" s="914" t="str">
        <f>IF(AV87="","",VLOOKUP(AV87,'シフト記号表（従来型・ユニット型共通）'!$C$6:$L$47,10,FALSE))</f>
        <v/>
      </c>
      <c r="AW88" s="915" t="str">
        <f>IF(AW87="","",VLOOKUP(AW87,'シフト記号表（従来型・ユニット型共通）'!$C$6:$L$47,10,FALSE))</f>
        <v/>
      </c>
      <c r="AX88" s="915" t="str">
        <f>IF(AX87="","",VLOOKUP(AX87,'シフト記号表（従来型・ユニット型共通）'!$C$6:$L$47,10,FALSE))</f>
        <v/>
      </c>
      <c r="AY88" s="915" t="str">
        <f>IF(AY87="","",VLOOKUP(AY87,'シフト記号表（従来型・ユニット型共通）'!$C$6:$L$47,10,FALSE))</f>
        <v/>
      </c>
      <c r="AZ88" s="915" t="str">
        <f>IF(AZ87="","",VLOOKUP(AZ87,'シフト記号表（従来型・ユニット型共通）'!$C$6:$L$47,10,FALSE))</f>
        <v/>
      </c>
      <c r="BA88" s="915" t="str">
        <f>IF(BA87="","",VLOOKUP(BA87,'シフト記号表（従来型・ユニット型共通）'!$C$6:$L$47,10,FALSE))</f>
        <v/>
      </c>
      <c r="BB88" s="916" t="str">
        <f>IF(BB87="","",VLOOKUP(BB87,'シフト記号表（従来型・ユニット型共通）'!$C$6:$L$47,10,FALSE))</f>
        <v/>
      </c>
      <c r="BC88" s="914" t="str">
        <f>IF(BC87="","",VLOOKUP(BC87,'シフト記号表（従来型・ユニット型共通）'!$C$6:$L$47,10,FALSE))</f>
        <v/>
      </c>
      <c r="BD88" s="915" t="str">
        <f>IF(BD87="","",VLOOKUP(BD87,'シフト記号表（従来型・ユニット型共通）'!$C$6:$L$47,10,FALSE))</f>
        <v/>
      </c>
      <c r="BE88" s="915" t="str">
        <f>IF(BE87="","",VLOOKUP(BE87,'シフト記号表（従来型・ユニット型共通）'!$C$6:$L$47,10,FALSE))</f>
        <v/>
      </c>
      <c r="BF88" s="2196">
        <f>IF($BI$3="４週",SUM(AA88:BB88),IF($BI$3="暦月",SUM(AA88:BE88),""))</f>
        <v>0</v>
      </c>
      <c r="BG88" s="2197"/>
      <c r="BH88" s="2198">
        <f>IF($BI$3="４週",BF88/4,IF($BI$3="暦月",(BF88/($BI$8/7)),""))</f>
        <v>0</v>
      </c>
      <c r="BI88" s="2197"/>
      <c r="BJ88" s="2193"/>
      <c r="BK88" s="2194"/>
      <c r="BL88" s="2194"/>
      <c r="BM88" s="2194"/>
      <c r="BN88" s="2195"/>
    </row>
    <row r="89" spans="2:66" ht="20.25" customHeight="1">
      <c r="B89" s="2111">
        <f>B87+1</f>
        <v>37</v>
      </c>
      <c r="C89" s="2113"/>
      <c r="D89" s="2115"/>
      <c r="E89" s="2081"/>
      <c r="F89" s="2116"/>
      <c r="G89" s="2118"/>
      <c r="H89" s="2119"/>
      <c r="I89" s="909"/>
      <c r="J89" s="910"/>
      <c r="K89" s="909"/>
      <c r="L89" s="910"/>
      <c r="M89" s="2122"/>
      <c r="N89" s="2123"/>
      <c r="O89" s="2171"/>
      <c r="P89" s="2172"/>
      <c r="Q89" s="2172"/>
      <c r="R89" s="2119"/>
      <c r="S89" s="2141"/>
      <c r="T89" s="2142"/>
      <c r="U89" s="2142"/>
      <c r="V89" s="2142"/>
      <c r="W89" s="2143"/>
      <c r="X89" s="929" t="s">
        <v>1540</v>
      </c>
      <c r="Y89" s="930"/>
      <c r="Z89" s="931"/>
      <c r="AA89" s="922"/>
      <c r="AB89" s="923"/>
      <c r="AC89" s="923"/>
      <c r="AD89" s="923"/>
      <c r="AE89" s="923"/>
      <c r="AF89" s="923"/>
      <c r="AG89" s="924"/>
      <c r="AH89" s="922"/>
      <c r="AI89" s="923"/>
      <c r="AJ89" s="923"/>
      <c r="AK89" s="923"/>
      <c r="AL89" s="923"/>
      <c r="AM89" s="923"/>
      <c r="AN89" s="924"/>
      <c r="AO89" s="922"/>
      <c r="AP89" s="923"/>
      <c r="AQ89" s="923"/>
      <c r="AR89" s="923"/>
      <c r="AS89" s="923"/>
      <c r="AT89" s="923"/>
      <c r="AU89" s="924"/>
      <c r="AV89" s="922"/>
      <c r="AW89" s="923"/>
      <c r="AX89" s="923"/>
      <c r="AY89" s="923"/>
      <c r="AZ89" s="923"/>
      <c r="BA89" s="923"/>
      <c r="BB89" s="924"/>
      <c r="BC89" s="922"/>
      <c r="BD89" s="923"/>
      <c r="BE89" s="925"/>
      <c r="BF89" s="2173"/>
      <c r="BG89" s="2174"/>
      <c r="BH89" s="2175"/>
      <c r="BI89" s="2176"/>
      <c r="BJ89" s="2177"/>
      <c r="BK89" s="2178"/>
      <c r="BL89" s="2178"/>
      <c r="BM89" s="2178"/>
      <c r="BN89" s="2179"/>
    </row>
    <row r="90" spans="2:66" ht="20.25" customHeight="1">
      <c r="B90" s="2112"/>
      <c r="C90" s="2114"/>
      <c r="D90" s="2117"/>
      <c r="E90" s="2081"/>
      <c r="F90" s="2116"/>
      <c r="G90" s="2199"/>
      <c r="H90" s="2200"/>
      <c r="I90" s="932"/>
      <c r="J90" s="933">
        <f>G89</f>
        <v>0</v>
      </c>
      <c r="K90" s="932"/>
      <c r="L90" s="933">
        <f>M89</f>
        <v>0</v>
      </c>
      <c r="M90" s="2201"/>
      <c r="N90" s="2202"/>
      <c r="O90" s="2203"/>
      <c r="P90" s="2204"/>
      <c r="Q90" s="2204"/>
      <c r="R90" s="2200"/>
      <c r="S90" s="2141"/>
      <c r="T90" s="2142"/>
      <c r="U90" s="2142"/>
      <c r="V90" s="2142"/>
      <c r="W90" s="2143"/>
      <c r="X90" s="926" t="s">
        <v>1543</v>
      </c>
      <c r="Y90" s="927"/>
      <c r="Z90" s="928"/>
      <c r="AA90" s="914" t="str">
        <f>IF(AA89="","",VLOOKUP(AA89,'シフト記号表（従来型・ユニット型共通）'!$C$6:$L$47,10,FALSE))</f>
        <v/>
      </c>
      <c r="AB90" s="915" t="str">
        <f>IF(AB89="","",VLOOKUP(AB89,'シフト記号表（従来型・ユニット型共通）'!$C$6:$L$47,10,FALSE))</f>
        <v/>
      </c>
      <c r="AC90" s="915" t="str">
        <f>IF(AC89="","",VLOOKUP(AC89,'シフト記号表（従来型・ユニット型共通）'!$C$6:$L$47,10,FALSE))</f>
        <v/>
      </c>
      <c r="AD90" s="915" t="str">
        <f>IF(AD89="","",VLOOKUP(AD89,'シフト記号表（従来型・ユニット型共通）'!$C$6:$L$47,10,FALSE))</f>
        <v/>
      </c>
      <c r="AE90" s="915" t="str">
        <f>IF(AE89="","",VLOOKUP(AE89,'シフト記号表（従来型・ユニット型共通）'!$C$6:$L$47,10,FALSE))</f>
        <v/>
      </c>
      <c r="AF90" s="915" t="str">
        <f>IF(AF89="","",VLOOKUP(AF89,'シフト記号表（従来型・ユニット型共通）'!$C$6:$L$47,10,FALSE))</f>
        <v/>
      </c>
      <c r="AG90" s="916" t="str">
        <f>IF(AG89="","",VLOOKUP(AG89,'シフト記号表（従来型・ユニット型共通）'!$C$6:$L$47,10,FALSE))</f>
        <v/>
      </c>
      <c r="AH90" s="914" t="str">
        <f>IF(AH89="","",VLOOKUP(AH89,'シフト記号表（従来型・ユニット型共通）'!$C$6:$L$47,10,FALSE))</f>
        <v/>
      </c>
      <c r="AI90" s="915" t="str">
        <f>IF(AI89="","",VLOOKUP(AI89,'シフト記号表（従来型・ユニット型共通）'!$C$6:$L$47,10,FALSE))</f>
        <v/>
      </c>
      <c r="AJ90" s="915" t="str">
        <f>IF(AJ89="","",VLOOKUP(AJ89,'シフト記号表（従来型・ユニット型共通）'!$C$6:$L$47,10,FALSE))</f>
        <v/>
      </c>
      <c r="AK90" s="915" t="str">
        <f>IF(AK89="","",VLOOKUP(AK89,'シフト記号表（従来型・ユニット型共通）'!$C$6:$L$47,10,FALSE))</f>
        <v/>
      </c>
      <c r="AL90" s="915" t="str">
        <f>IF(AL89="","",VLOOKUP(AL89,'シフト記号表（従来型・ユニット型共通）'!$C$6:$L$47,10,FALSE))</f>
        <v/>
      </c>
      <c r="AM90" s="915" t="str">
        <f>IF(AM89="","",VLOOKUP(AM89,'シフト記号表（従来型・ユニット型共通）'!$C$6:$L$47,10,FALSE))</f>
        <v/>
      </c>
      <c r="AN90" s="916" t="str">
        <f>IF(AN89="","",VLOOKUP(AN89,'シフト記号表（従来型・ユニット型共通）'!$C$6:$L$47,10,FALSE))</f>
        <v/>
      </c>
      <c r="AO90" s="914" t="str">
        <f>IF(AO89="","",VLOOKUP(AO89,'シフト記号表（従来型・ユニット型共通）'!$C$6:$L$47,10,FALSE))</f>
        <v/>
      </c>
      <c r="AP90" s="915" t="str">
        <f>IF(AP89="","",VLOOKUP(AP89,'シフト記号表（従来型・ユニット型共通）'!$C$6:$L$47,10,FALSE))</f>
        <v/>
      </c>
      <c r="AQ90" s="915" t="str">
        <f>IF(AQ89="","",VLOOKUP(AQ89,'シフト記号表（従来型・ユニット型共通）'!$C$6:$L$47,10,FALSE))</f>
        <v/>
      </c>
      <c r="AR90" s="915" t="str">
        <f>IF(AR89="","",VLOOKUP(AR89,'シフト記号表（従来型・ユニット型共通）'!$C$6:$L$47,10,FALSE))</f>
        <v/>
      </c>
      <c r="AS90" s="915" t="str">
        <f>IF(AS89="","",VLOOKUP(AS89,'シフト記号表（従来型・ユニット型共通）'!$C$6:$L$47,10,FALSE))</f>
        <v/>
      </c>
      <c r="AT90" s="915" t="str">
        <f>IF(AT89="","",VLOOKUP(AT89,'シフト記号表（従来型・ユニット型共通）'!$C$6:$L$47,10,FALSE))</f>
        <v/>
      </c>
      <c r="AU90" s="916" t="str">
        <f>IF(AU89="","",VLOOKUP(AU89,'シフト記号表（従来型・ユニット型共通）'!$C$6:$L$47,10,FALSE))</f>
        <v/>
      </c>
      <c r="AV90" s="914" t="str">
        <f>IF(AV89="","",VLOOKUP(AV89,'シフト記号表（従来型・ユニット型共通）'!$C$6:$L$47,10,FALSE))</f>
        <v/>
      </c>
      <c r="AW90" s="915" t="str">
        <f>IF(AW89="","",VLOOKUP(AW89,'シフト記号表（従来型・ユニット型共通）'!$C$6:$L$47,10,FALSE))</f>
        <v/>
      </c>
      <c r="AX90" s="915" t="str">
        <f>IF(AX89="","",VLOOKUP(AX89,'シフト記号表（従来型・ユニット型共通）'!$C$6:$L$47,10,FALSE))</f>
        <v/>
      </c>
      <c r="AY90" s="915" t="str">
        <f>IF(AY89="","",VLOOKUP(AY89,'シフト記号表（従来型・ユニット型共通）'!$C$6:$L$47,10,FALSE))</f>
        <v/>
      </c>
      <c r="AZ90" s="915" t="str">
        <f>IF(AZ89="","",VLOOKUP(AZ89,'シフト記号表（従来型・ユニット型共通）'!$C$6:$L$47,10,FALSE))</f>
        <v/>
      </c>
      <c r="BA90" s="915" t="str">
        <f>IF(BA89="","",VLOOKUP(BA89,'シフト記号表（従来型・ユニット型共通）'!$C$6:$L$47,10,FALSE))</f>
        <v/>
      </c>
      <c r="BB90" s="916" t="str">
        <f>IF(BB89="","",VLOOKUP(BB89,'シフト記号表（従来型・ユニット型共通）'!$C$6:$L$47,10,FALSE))</f>
        <v/>
      </c>
      <c r="BC90" s="914" t="str">
        <f>IF(BC89="","",VLOOKUP(BC89,'シフト記号表（従来型・ユニット型共通）'!$C$6:$L$47,10,FALSE))</f>
        <v/>
      </c>
      <c r="BD90" s="915" t="str">
        <f>IF(BD89="","",VLOOKUP(BD89,'シフト記号表（従来型・ユニット型共通）'!$C$6:$L$47,10,FALSE))</f>
        <v/>
      </c>
      <c r="BE90" s="915" t="str">
        <f>IF(BE89="","",VLOOKUP(BE89,'シフト記号表（従来型・ユニット型共通）'!$C$6:$L$47,10,FALSE))</f>
        <v/>
      </c>
      <c r="BF90" s="2196">
        <f>IF($BI$3="４週",SUM(AA90:BB90),IF($BI$3="暦月",SUM(AA90:BE90),""))</f>
        <v>0</v>
      </c>
      <c r="BG90" s="2197"/>
      <c r="BH90" s="2198">
        <f>IF($BI$3="４週",BF90/4,IF($BI$3="暦月",(BF90/($BI$8/7)),""))</f>
        <v>0</v>
      </c>
      <c r="BI90" s="2197"/>
      <c r="BJ90" s="2193"/>
      <c r="BK90" s="2194"/>
      <c r="BL90" s="2194"/>
      <c r="BM90" s="2194"/>
      <c r="BN90" s="2195"/>
    </row>
    <row r="91" spans="2:66" ht="20.25" customHeight="1">
      <c r="B91" s="2111">
        <f>B89+1</f>
        <v>38</v>
      </c>
      <c r="C91" s="2113"/>
      <c r="D91" s="2115"/>
      <c r="E91" s="2081"/>
      <c r="F91" s="2116"/>
      <c r="G91" s="2118"/>
      <c r="H91" s="2119"/>
      <c r="I91" s="909"/>
      <c r="J91" s="910"/>
      <c r="K91" s="909"/>
      <c r="L91" s="910"/>
      <c r="M91" s="2122"/>
      <c r="N91" s="2123"/>
      <c r="O91" s="2171"/>
      <c r="P91" s="2172"/>
      <c r="Q91" s="2172"/>
      <c r="R91" s="2119"/>
      <c r="S91" s="2141"/>
      <c r="T91" s="2142"/>
      <c r="U91" s="2142"/>
      <c r="V91" s="2142"/>
      <c r="W91" s="2143"/>
      <c r="X91" s="929" t="s">
        <v>1540</v>
      </c>
      <c r="Y91" s="930"/>
      <c r="Z91" s="931"/>
      <c r="AA91" s="922"/>
      <c r="AB91" s="923"/>
      <c r="AC91" s="923"/>
      <c r="AD91" s="923"/>
      <c r="AE91" s="923"/>
      <c r="AF91" s="923"/>
      <c r="AG91" s="924"/>
      <c r="AH91" s="922"/>
      <c r="AI91" s="923"/>
      <c r="AJ91" s="923"/>
      <c r="AK91" s="923"/>
      <c r="AL91" s="923"/>
      <c r="AM91" s="923"/>
      <c r="AN91" s="924"/>
      <c r="AO91" s="922"/>
      <c r="AP91" s="923"/>
      <c r="AQ91" s="923"/>
      <c r="AR91" s="923"/>
      <c r="AS91" s="923"/>
      <c r="AT91" s="923"/>
      <c r="AU91" s="924"/>
      <c r="AV91" s="922"/>
      <c r="AW91" s="923"/>
      <c r="AX91" s="923"/>
      <c r="AY91" s="923"/>
      <c r="AZ91" s="923"/>
      <c r="BA91" s="923"/>
      <c r="BB91" s="924"/>
      <c r="BC91" s="922"/>
      <c r="BD91" s="923"/>
      <c r="BE91" s="925"/>
      <c r="BF91" s="2173"/>
      <c r="BG91" s="2174"/>
      <c r="BH91" s="2175"/>
      <c r="BI91" s="2176"/>
      <c r="BJ91" s="2177"/>
      <c r="BK91" s="2178"/>
      <c r="BL91" s="2178"/>
      <c r="BM91" s="2178"/>
      <c r="BN91" s="2179"/>
    </row>
    <row r="92" spans="2:66" ht="20.25" customHeight="1">
      <c r="B92" s="2112"/>
      <c r="C92" s="2114"/>
      <c r="D92" s="2117"/>
      <c r="E92" s="2081"/>
      <c r="F92" s="2116"/>
      <c r="G92" s="2199"/>
      <c r="H92" s="2200"/>
      <c r="I92" s="932"/>
      <c r="J92" s="933">
        <f>G91</f>
        <v>0</v>
      </c>
      <c r="K92" s="932"/>
      <c r="L92" s="933">
        <f>M91</f>
        <v>0</v>
      </c>
      <c r="M92" s="2201"/>
      <c r="N92" s="2202"/>
      <c r="O92" s="2203"/>
      <c r="P92" s="2204"/>
      <c r="Q92" s="2204"/>
      <c r="R92" s="2200"/>
      <c r="S92" s="2141"/>
      <c r="T92" s="2142"/>
      <c r="U92" s="2142"/>
      <c r="V92" s="2142"/>
      <c r="W92" s="2143"/>
      <c r="X92" s="926" t="s">
        <v>1543</v>
      </c>
      <c r="Y92" s="927"/>
      <c r="Z92" s="928"/>
      <c r="AA92" s="914" t="str">
        <f>IF(AA91="","",VLOOKUP(AA91,'シフト記号表（従来型・ユニット型共通）'!$C$6:$L$47,10,FALSE))</f>
        <v/>
      </c>
      <c r="AB92" s="915" t="str">
        <f>IF(AB91="","",VLOOKUP(AB91,'シフト記号表（従来型・ユニット型共通）'!$C$6:$L$47,10,FALSE))</f>
        <v/>
      </c>
      <c r="AC92" s="915" t="str">
        <f>IF(AC91="","",VLOOKUP(AC91,'シフト記号表（従来型・ユニット型共通）'!$C$6:$L$47,10,FALSE))</f>
        <v/>
      </c>
      <c r="AD92" s="915" t="str">
        <f>IF(AD91="","",VLOOKUP(AD91,'シフト記号表（従来型・ユニット型共通）'!$C$6:$L$47,10,FALSE))</f>
        <v/>
      </c>
      <c r="AE92" s="915" t="str">
        <f>IF(AE91="","",VLOOKUP(AE91,'シフト記号表（従来型・ユニット型共通）'!$C$6:$L$47,10,FALSE))</f>
        <v/>
      </c>
      <c r="AF92" s="915" t="str">
        <f>IF(AF91="","",VLOOKUP(AF91,'シフト記号表（従来型・ユニット型共通）'!$C$6:$L$47,10,FALSE))</f>
        <v/>
      </c>
      <c r="AG92" s="916" t="str">
        <f>IF(AG91="","",VLOOKUP(AG91,'シフト記号表（従来型・ユニット型共通）'!$C$6:$L$47,10,FALSE))</f>
        <v/>
      </c>
      <c r="AH92" s="914" t="str">
        <f>IF(AH91="","",VLOOKUP(AH91,'シフト記号表（従来型・ユニット型共通）'!$C$6:$L$47,10,FALSE))</f>
        <v/>
      </c>
      <c r="AI92" s="915" t="str">
        <f>IF(AI91="","",VLOOKUP(AI91,'シフト記号表（従来型・ユニット型共通）'!$C$6:$L$47,10,FALSE))</f>
        <v/>
      </c>
      <c r="AJ92" s="915" t="str">
        <f>IF(AJ91="","",VLOOKUP(AJ91,'シフト記号表（従来型・ユニット型共通）'!$C$6:$L$47,10,FALSE))</f>
        <v/>
      </c>
      <c r="AK92" s="915" t="str">
        <f>IF(AK91="","",VLOOKUP(AK91,'シフト記号表（従来型・ユニット型共通）'!$C$6:$L$47,10,FALSE))</f>
        <v/>
      </c>
      <c r="AL92" s="915" t="str">
        <f>IF(AL91="","",VLOOKUP(AL91,'シフト記号表（従来型・ユニット型共通）'!$C$6:$L$47,10,FALSE))</f>
        <v/>
      </c>
      <c r="AM92" s="915" t="str">
        <f>IF(AM91="","",VLOOKUP(AM91,'シフト記号表（従来型・ユニット型共通）'!$C$6:$L$47,10,FALSE))</f>
        <v/>
      </c>
      <c r="AN92" s="916" t="str">
        <f>IF(AN91="","",VLOOKUP(AN91,'シフト記号表（従来型・ユニット型共通）'!$C$6:$L$47,10,FALSE))</f>
        <v/>
      </c>
      <c r="AO92" s="914" t="str">
        <f>IF(AO91="","",VLOOKUP(AO91,'シフト記号表（従来型・ユニット型共通）'!$C$6:$L$47,10,FALSE))</f>
        <v/>
      </c>
      <c r="AP92" s="915" t="str">
        <f>IF(AP91="","",VLOOKUP(AP91,'シフト記号表（従来型・ユニット型共通）'!$C$6:$L$47,10,FALSE))</f>
        <v/>
      </c>
      <c r="AQ92" s="915" t="str">
        <f>IF(AQ91="","",VLOOKUP(AQ91,'シフト記号表（従来型・ユニット型共通）'!$C$6:$L$47,10,FALSE))</f>
        <v/>
      </c>
      <c r="AR92" s="915" t="str">
        <f>IF(AR91="","",VLOOKUP(AR91,'シフト記号表（従来型・ユニット型共通）'!$C$6:$L$47,10,FALSE))</f>
        <v/>
      </c>
      <c r="AS92" s="915" t="str">
        <f>IF(AS91="","",VLOOKUP(AS91,'シフト記号表（従来型・ユニット型共通）'!$C$6:$L$47,10,FALSE))</f>
        <v/>
      </c>
      <c r="AT92" s="915" t="str">
        <f>IF(AT91="","",VLOOKUP(AT91,'シフト記号表（従来型・ユニット型共通）'!$C$6:$L$47,10,FALSE))</f>
        <v/>
      </c>
      <c r="AU92" s="916" t="str">
        <f>IF(AU91="","",VLOOKUP(AU91,'シフト記号表（従来型・ユニット型共通）'!$C$6:$L$47,10,FALSE))</f>
        <v/>
      </c>
      <c r="AV92" s="914" t="str">
        <f>IF(AV91="","",VLOOKUP(AV91,'シフト記号表（従来型・ユニット型共通）'!$C$6:$L$47,10,FALSE))</f>
        <v/>
      </c>
      <c r="AW92" s="915" t="str">
        <f>IF(AW91="","",VLOOKUP(AW91,'シフト記号表（従来型・ユニット型共通）'!$C$6:$L$47,10,FALSE))</f>
        <v/>
      </c>
      <c r="AX92" s="915" t="str">
        <f>IF(AX91="","",VLOOKUP(AX91,'シフト記号表（従来型・ユニット型共通）'!$C$6:$L$47,10,FALSE))</f>
        <v/>
      </c>
      <c r="AY92" s="915" t="str">
        <f>IF(AY91="","",VLOOKUP(AY91,'シフト記号表（従来型・ユニット型共通）'!$C$6:$L$47,10,FALSE))</f>
        <v/>
      </c>
      <c r="AZ92" s="915" t="str">
        <f>IF(AZ91="","",VLOOKUP(AZ91,'シフト記号表（従来型・ユニット型共通）'!$C$6:$L$47,10,FALSE))</f>
        <v/>
      </c>
      <c r="BA92" s="915" t="str">
        <f>IF(BA91="","",VLOOKUP(BA91,'シフト記号表（従来型・ユニット型共通）'!$C$6:$L$47,10,FALSE))</f>
        <v/>
      </c>
      <c r="BB92" s="916" t="str">
        <f>IF(BB91="","",VLOOKUP(BB91,'シフト記号表（従来型・ユニット型共通）'!$C$6:$L$47,10,FALSE))</f>
        <v/>
      </c>
      <c r="BC92" s="914" t="str">
        <f>IF(BC91="","",VLOOKUP(BC91,'シフト記号表（従来型・ユニット型共通）'!$C$6:$L$47,10,FALSE))</f>
        <v/>
      </c>
      <c r="BD92" s="915" t="str">
        <f>IF(BD91="","",VLOOKUP(BD91,'シフト記号表（従来型・ユニット型共通）'!$C$6:$L$47,10,FALSE))</f>
        <v/>
      </c>
      <c r="BE92" s="915" t="str">
        <f>IF(BE91="","",VLOOKUP(BE91,'シフト記号表（従来型・ユニット型共通）'!$C$6:$L$47,10,FALSE))</f>
        <v/>
      </c>
      <c r="BF92" s="2196">
        <f>IF($BI$3="４週",SUM(AA92:BB92),IF($BI$3="暦月",SUM(AA92:BE92),""))</f>
        <v>0</v>
      </c>
      <c r="BG92" s="2197"/>
      <c r="BH92" s="2198">
        <f>IF($BI$3="４週",BF92/4,IF($BI$3="暦月",(BF92/($BI$8/7)),""))</f>
        <v>0</v>
      </c>
      <c r="BI92" s="2197"/>
      <c r="BJ92" s="2193"/>
      <c r="BK92" s="2194"/>
      <c r="BL92" s="2194"/>
      <c r="BM92" s="2194"/>
      <c r="BN92" s="2195"/>
    </row>
    <row r="93" spans="2:66" ht="20.25" customHeight="1">
      <c r="B93" s="2111">
        <f>B91+1</f>
        <v>39</v>
      </c>
      <c r="C93" s="2113"/>
      <c r="D93" s="2115"/>
      <c r="E93" s="2081"/>
      <c r="F93" s="2116"/>
      <c r="G93" s="2118"/>
      <c r="H93" s="2119"/>
      <c r="I93" s="909"/>
      <c r="J93" s="910"/>
      <c r="K93" s="909"/>
      <c r="L93" s="910"/>
      <c r="M93" s="2122"/>
      <c r="N93" s="2123"/>
      <c r="O93" s="2171"/>
      <c r="P93" s="2172"/>
      <c r="Q93" s="2172"/>
      <c r="R93" s="2119"/>
      <c r="S93" s="2141"/>
      <c r="T93" s="2142"/>
      <c r="U93" s="2142"/>
      <c r="V93" s="2142"/>
      <c r="W93" s="2143"/>
      <c r="X93" s="929" t="s">
        <v>1540</v>
      </c>
      <c r="Y93" s="930"/>
      <c r="Z93" s="931"/>
      <c r="AA93" s="922"/>
      <c r="AB93" s="923"/>
      <c r="AC93" s="923"/>
      <c r="AD93" s="923"/>
      <c r="AE93" s="923"/>
      <c r="AF93" s="923"/>
      <c r="AG93" s="924"/>
      <c r="AH93" s="922"/>
      <c r="AI93" s="923"/>
      <c r="AJ93" s="923"/>
      <c r="AK93" s="923"/>
      <c r="AL93" s="923"/>
      <c r="AM93" s="923"/>
      <c r="AN93" s="924"/>
      <c r="AO93" s="922"/>
      <c r="AP93" s="923"/>
      <c r="AQ93" s="923"/>
      <c r="AR93" s="923"/>
      <c r="AS93" s="923"/>
      <c r="AT93" s="923"/>
      <c r="AU93" s="924"/>
      <c r="AV93" s="922"/>
      <c r="AW93" s="923"/>
      <c r="AX93" s="923"/>
      <c r="AY93" s="923"/>
      <c r="AZ93" s="923"/>
      <c r="BA93" s="923"/>
      <c r="BB93" s="924"/>
      <c r="BC93" s="922"/>
      <c r="BD93" s="923"/>
      <c r="BE93" s="925"/>
      <c r="BF93" s="2173"/>
      <c r="BG93" s="2174"/>
      <c r="BH93" s="2175"/>
      <c r="BI93" s="2176"/>
      <c r="BJ93" s="2177"/>
      <c r="BK93" s="2178"/>
      <c r="BL93" s="2178"/>
      <c r="BM93" s="2178"/>
      <c r="BN93" s="2179"/>
    </row>
    <row r="94" spans="2:66" ht="20.25" customHeight="1">
      <c r="B94" s="2112"/>
      <c r="C94" s="2114"/>
      <c r="D94" s="2117"/>
      <c r="E94" s="2081"/>
      <c r="F94" s="2116"/>
      <c r="G94" s="2199"/>
      <c r="H94" s="2200"/>
      <c r="I94" s="932"/>
      <c r="J94" s="933">
        <f>G93</f>
        <v>0</v>
      </c>
      <c r="K94" s="932"/>
      <c r="L94" s="933">
        <f>M93</f>
        <v>0</v>
      </c>
      <c r="M94" s="2201"/>
      <c r="N94" s="2202"/>
      <c r="O94" s="2203"/>
      <c r="P94" s="2204"/>
      <c r="Q94" s="2204"/>
      <c r="R94" s="2200"/>
      <c r="S94" s="2141"/>
      <c r="T94" s="2142"/>
      <c r="U94" s="2142"/>
      <c r="V94" s="2142"/>
      <c r="W94" s="2143"/>
      <c r="X94" s="926" t="s">
        <v>1543</v>
      </c>
      <c r="Y94" s="927"/>
      <c r="Z94" s="928"/>
      <c r="AA94" s="914" t="str">
        <f>IF(AA93="","",VLOOKUP(AA93,'シフト記号表（従来型・ユニット型共通）'!$C$6:$L$47,10,FALSE))</f>
        <v/>
      </c>
      <c r="AB94" s="915" t="str">
        <f>IF(AB93="","",VLOOKUP(AB93,'シフト記号表（従来型・ユニット型共通）'!$C$6:$L$47,10,FALSE))</f>
        <v/>
      </c>
      <c r="AC94" s="915" t="str">
        <f>IF(AC93="","",VLOOKUP(AC93,'シフト記号表（従来型・ユニット型共通）'!$C$6:$L$47,10,FALSE))</f>
        <v/>
      </c>
      <c r="AD94" s="915" t="str">
        <f>IF(AD93="","",VLOOKUP(AD93,'シフト記号表（従来型・ユニット型共通）'!$C$6:$L$47,10,FALSE))</f>
        <v/>
      </c>
      <c r="AE94" s="915" t="str">
        <f>IF(AE93="","",VLOOKUP(AE93,'シフト記号表（従来型・ユニット型共通）'!$C$6:$L$47,10,FALSE))</f>
        <v/>
      </c>
      <c r="AF94" s="915" t="str">
        <f>IF(AF93="","",VLOOKUP(AF93,'シフト記号表（従来型・ユニット型共通）'!$C$6:$L$47,10,FALSE))</f>
        <v/>
      </c>
      <c r="AG94" s="916" t="str">
        <f>IF(AG93="","",VLOOKUP(AG93,'シフト記号表（従来型・ユニット型共通）'!$C$6:$L$47,10,FALSE))</f>
        <v/>
      </c>
      <c r="AH94" s="914" t="str">
        <f>IF(AH93="","",VLOOKUP(AH93,'シフト記号表（従来型・ユニット型共通）'!$C$6:$L$47,10,FALSE))</f>
        <v/>
      </c>
      <c r="AI94" s="915" t="str">
        <f>IF(AI93="","",VLOOKUP(AI93,'シフト記号表（従来型・ユニット型共通）'!$C$6:$L$47,10,FALSE))</f>
        <v/>
      </c>
      <c r="AJ94" s="915" t="str">
        <f>IF(AJ93="","",VLOOKUP(AJ93,'シフト記号表（従来型・ユニット型共通）'!$C$6:$L$47,10,FALSE))</f>
        <v/>
      </c>
      <c r="AK94" s="915" t="str">
        <f>IF(AK93="","",VLOOKUP(AK93,'シフト記号表（従来型・ユニット型共通）'!$C$6:$L$47,10,FALSE))</f>
        <v/>
      </c>
      <c r="AL94" s="915" t="str">
        <f>IF(AL93="","",VLOOKUP(AL93,'シフト記号表（従来型・ユニット型共通）'!$C$6:$L$47,10,FALSE))</f>
        <v/>
      </c>
      <c r="AM94" s="915" t="str">
        <f>IF(AM93="","",VLOOKUP(AM93,'シフト記号表（従来型・ユニット型共通）'!$C$6:$L$47,10,FALSE))</f>
        <v/>
      </c>
      <c r="AN94" s="916" t="str">
        <f>IF(AN93="","",VLOOKUP(AN93,'シフト記号表（従来型・ユニット型共通）'!$C$6:$L$47,10,FALSE))</f>
        <v/>
      </c>
      <c r="AO94" s="914" t="str">
        <f>IF(AO93="","",VLOOKUP(AO93,'シフト記号表（従来型・ユニット型共通）'!$C$6:$L$47,10,FALSE))</f>
        <v/>
      </c>
      <c r="AP94" s="915" t="str">
        <f>IF(AP93="","",VLOOKUP(AP93,'シフト記号表（従来型・ユニット型共通）'!$C$6:$L$47,10,FALSE))</f>
        <v/>
      </c>
      <c r="AQ94" s="915" t="str">
        <f>IF(AQ93="","",VLOOKUP(AQ93,'シフト記号表（従来型・ユニット型共通）'!$C$6:$L$47,10,FALSE))</f>
        <v/>
      </c>
      <c r="AR94" s="915" t="str">
        <f>IF(AR93="","",VLOOKUP(AR93,'シフト記号表（従来型・ユニット型共通）'!$C$6:$L$47,10,FALSE))</f>
        <v/>
      </c>
      <c r="AS94" s="915" t="str">
        <f>IF(AS93="","",VLOOKUP(AS93,'シフト記号表（従来型・ユニット型共通）'!$C$6:$L$47,10,FALSE))</f>
        <v/>
      </c>
      <c r="AT94" s="915" t="str">
        <f>IF(AT93="","",VLOOKUP(AT93,'シフト記号表（従来型・ユニット型共通）'!$C$6:$L$47,10,FALSE))</f>
        <v/>
      </c>
      <c r="AU94" s="916" t="str">
        <f>IF(AU93="","",VLOOKUP(AU93,'シフト記号表（従来型・ユニット型共通）'!$C$6:$L$47,10,FALSE))</f>
        <v/>
      </c>
      <c r="AV94" s="914" t="str">
        <f>IF(AV93="","",VLOOKUP(AV93,'シフト記号表（従来型・ユニット型共通）'!$C$6:$L$47,10,FALSE))</f>
        <v/>
      </c>
      <c r="AW94" s="915" t="str">
        <f>IF(AW93="","",VLOOKUP(AW93,'シフト記号表（従来型・ユニット型共通）'!$C$6:$L$47,10,FALSE))</f>
        <v/>
      </c>
      <c r="AX94" s="915" t="str">
        <f>IF(AX93="","",VLOOKUP(AX93,'シフト記号表（従来型・ユニット型共通）'!$C$6:$L$47,10,FALSE))</f>
        <v/>
      </c>
      <c r="AY94" s="915" t="str">
        <f>IF(AY93="","",VLOOKUP(AY93,'シフト記号表（従来型・ユニット型共通）'!$C$6:$L$47,10,FALSE))</f>
        <v/>
      </c>
      <c r="AZ94" s="915" t="str">
        <f>IF(AZ93="","",VLOOKUP(AZ93,'シフト記号表（従来型・ユニット型共通）'!$C$6:$L$47,10,FALSE))</f>
        <v/>
      </c>
      <c r="BA94" s="915" t="str">
        <f>IF(BA93="","",VLOOKUP(BA93,'シフト記号表（従来型・ユニット型共通）'!$C$6:$L$47,10,FALSE))</f>
        <v/>
      </c>
      <c r="BB94" s="916" t="str">
        <f>IF(BB93="","",VLOOKUP(BB93,'シフト記号表（従来型・ユニット型共通）'!$C$6:$L$47,10,FALSE))</f>
        <v/>
      </c>
      <c r="BC94" s="914" t="str">
        <f>IF(BC93="","",VLOOKUP(BC93,'シフト記号表（従来型・ユニット型共通）'!$C$6:$L$47,10,FALSE))</f>
        <v/>
      </c>
      <c r="BD94" s="915" t="str">
        <f>IF(BD93="","",VLOOKUP(BD93,'シフト記号表（従来型・ユニット型共通）'!$C$6:$L$47,10,FALSE))</f>
        <v/>
      </c>
      <c r="BE94" s="915" t="str">
        <f>IF(BE93="","",VLOOKUP(BE93,'シフト記号表（従来型・ユニット型共通）'!$C$6:$L$47,10,FALSE))</f>
        <v/>
      </c>
      <c r="BF94" s="2196">
        <f>IF($BI$3="４週",SUM(AA94:BB94),IF($BI$3="暦月",SUM(AA94:BE94),""))</f>
        <v>0</v>
      </c>
      <c r="BG94" s="2197"/>
      <c r="BH94" s="2198">
        <f>IF($BI$3="４週",BF94/4,IF($BI$3="暦月",(BF94/($BI$8/7)),""))</f>
        <v>0</v>
      </c>
      <c r="BI94" s="2197"/>
      <c r="BJ94" s="2193"/>
      <c r="BK94" s="2194"/>
      <c r="BL94" s="2194"/>
      <c r="BM94" s="2194"/>
      <c r="BN94" s="2195"/>
    </row>
    <row r="95" spans="2:66" ht="20.25" customHeight="1">
      <c r="B95" s="2111">
        <f>B93+1</f>
        <v>40</v>
      </c>
      <c r="C95" s="2113"/>
      <c r="D95" s="2115"/>
      <c r="E95" s="2081"/>
      <c r="F95" s="2116"/>
      <c r="G95" s="2118"/>
      <c r="H95" s="2119"/>
      <c r="I95" s="909"/>
      <c r="J95" s="910"/>
      <c r="K95" s="909"/>
      <c r="L95" s="910"/>
      <c r="M95" s="2122"/>
      <c r="N95" s="2123"/>
      <c r="O95" s="2171"/>
      <c r="P95" s="2172"/>
      <c r="Q95" s="2172"/>
      <c r="R95" s="2119"/>
      <c r="S95" s="2141"/>
      <c r="T95" s="2142"/>
      <c r="U95" s="2142"/>
      <c r="V95" s="2142"/>
      <c r="W95" s="2143"/>
      <c r="X95" s="929" t="s">
        <v>1540</v>
      </c>
      <c r="Y95" s="930"/>
      <c r="Z95" s="931"/>
      <c r="AA95" s="922"/>
      <c r="AB95" s="923"/>
      <c r="AC95" s="923"/>
      <c r="AD95" s="923"/>
      <c r="AE95" s="923"/>
      <c r="AF95" s="923"/>
      <c r="AG95" s="924"/>
      <c r="AH95" s="922"/>
      <c r="AI95" s="923"/>
      <c r="AJ95" s="923"/>
      <c r="AK95" s="923"/>
      <c r="AL95" s="923"/>
      <c r="AM95" s="923"/>
      <c r="AN95" s="924"/>
      <c r="AO95" s="922"/>
      <c r="AP95" s="923"/>
      <c r="AQ95" s="923"/>
      <c r="AR95" s="923"/>
      <c r="AS95" s="923"/>
      <c r="AT95" s="923"/>
      <c r="AU95" s="924"/>
      <c r="AV95" s="922"/>
      <c r="AW95" s="923"/>
      <c r="AX95" s="923"/>
      <c r="AY95" s="923"/>
      <c r="AZ95" s="923"/>
      <c r="BA95" s="923"/>
      <c r="BB95" s="924"/>
      <c r="BC95" s="922"/>
      <c r="BD95" s="923"/>
      <c r="BE95" s="925"/>
      <c r="BF95" s="2173"/>
      <c r="BG95" s="2174"/>
      <c r="BH95" s="2175"/>
      <c r="BI95" s="2176"/>
      <c r="BJ95" s="2177"/>
      <c r="BK95" s="2178"/>
      <c r="BL95" s="2178"/>
      <c r="BM95" s="2178"/>
      <c r="BN95" s="2179"/>
    </row>
    <row r="96" spans="2:66" ht="20.25" customHeight="1">
      <c r="B96" s="2112"/>
      <c r="C96" s="2114"/>
      <c r="D96" s="2117"/>
      <c r="E96" s="2081"/>
      <c r="F96" s="2116"/>
      <c r="G96" s="2199"/>
      <c r="H96" s="2200"/>
      <c r="I96" s="932"/>
      <c r="J96" s="933">
        <f>G95</f>
        <v>0</v>
      </c>
      <c r="K96" s="932"/>
      <c r="L96" s="933">
        <f>M95</f>
        <v>0</v>
      </c>
      <c r="M96" s="2201"/>
      <c r="N96" s="2202"/>
      <c r="O96" s="2203"/>
      <c r="P96" s="2204"/>
      <c r="Q96" s="2204"/>
      <c r="R96" s="2200"/>
      <c r="S96" s="2141"/>
      <c r="T96" s="2142"/>
      <c r="U96" s="2142"/>
      <c r="V96" s="2142"/>
      <c r="W96" s="2143"/>
      <c r="X96" s="926" t="s">
        <v>1543</v>
      </c>
      <c r="Y96" s="927"/>
      <c r="Z96" s="928"/>
      <c r="AA96" s="914" t="str">
        <f>IF(AA95="","",VLOOKUP(AA95,'シフト記号表（従来型・ユニット型共通）'!$C$6:$L$47,10,FALSE))</f>
        <v/>
      </c>
      <c r="AB96" s="915" t="str">
        <f>IF(AB95="","",VLOOKUP(AB95,'シフト記号表（従来型・ユニット型共通）'!$C$6:$L$47,10,FALSE))</f>
        <v/>
      </c>
      <c r="AC96" s="915" t="str">
        <f>IF(AC95="","",VLOOKUP(AC95,'シフト記号表（従来型・ユニット型共通）'!$C$6:$L$47,10,FALSE))</f>
        <v/>
      </c>
      <c r="AD96" s="915" t="str">
        <f>IF(AD95="","",VLOOKUP(AD95,'シフト記号表（従来型・ユニット型共通）'!$C$6:$L$47,10,FALSE))</f>
        <v/>
      </c>
      <c r="AE96" s="915" t="str">
        <f>IF(AE95="","",VLOOKUP(AE95,'シフト記号表（従来型・ユニット型共通）'!$C$6:$L$47,10,FALSE))</f>
        <v/>
      </c>
      <c r="AF96" s="915" t="str">
        <f>IF(AF95="","",VLOOKUP(AF95,'シフト記号表（従来型・ユニット型共通）'!$C$6:$L$47,10,FALSE))</f>
        <v/>
      </c>
      <c r="AG96" s="916" t="str">
        <f>IF(AG95="","",VLOOKUP(AG95,'シフト記号表（従来型・ユニット型共通）'!$C$6:$L$47,10,FALSE))</f>
        <v/>
      </c>
      <c r="AH96" s="914" t="str">
        <f>IF(AH95="","",VLOOKUP(AH95,'シフト記号表（従来型・ユニット型共通）'!$C$6:$L$47,10,FALSE))</f>
        <v/>
      </c>
      <c r="AI96" s="915" t="str">
        <f>IF(AI95="","",VLOOKUP(AI95,'シフト記号表（従来型・ユニット型共通）'!$C$6:$L$47,10,FALSE))</f>
        <v/>
      </c>
      <c r="AJ96" s="915" t="str">
        <f>IF(AJ95="","",VLOOKUP(AJ95,'シフト記号表（従来型・ユニット型共通）'!$C$6:$L$47,10,FALSE))</f>
        <v/>
      </c>
      <c r="AK96" s="915" t="str">
        <f>IF(AK95="","",VLOOKUP(AK95,'シフト記号表（従来型・ユニット型共通）'!$C$6:$L$47,10,FALSE))</f>
        <v/>
      </c>
      <c r="AL96" s="915" t="str">
        <f>IF(AL95="","",VLOOKUP(AL95,'シフト記号表（従来型・ユニット型共通）'!$C$6:$L$47,10,FALSE))</f>
        <v/>
      </c>
      <c r="AM96" s="915" t="str">
        <f>IF(AM95="","",VLOOKUP(AM95,'シフト記号表（従来型・ユニット型共通）'!$C$6:$L$47,10,FALSE))</f>
        <v/>
      </c>
      <c r="AN96" s="916" t="str">
        <f>IF(AN95="","",VLOOKUP(AN95,'シフト記号表（従来型・ユニット型共通）'!$C$6:$L$47,10,FALSE))</f>
        <v/>
      </c>
      <c r="AO96" s="914" t="str">
        <f>IF(AO95="","",VLOOKUP(AO95,'シフト記号表（従来型・ユニット型共通）'!$C$6:$L$47,10,FALSE))</f>
        <v/>
      </c>
      <c r="AP96" s="915" t="str">
        <f>IF(AP95="","",VLOOKUP(AP95,'シフト記号表（従来型・ユニット型共通）'!$C$6:$L$47,10,FALSE))</f>
        <v/>
      </c>
      <c r="AQ96" s="915" t="str">
        <f>IF(AQ95="","",VLOOKUP(AQ95,'シフト記号表（従来型・ユニット型共通）'!$C$6:$L$47,10,FALSE))</f>
        <v/>
      </c>
      <c r="AR96" s="915" t="str">
        <f>IF(AR95="","",VLOOKUP(AR95,'シフト記号表（従来型・ユニット型共通）'!$C$6:$L$47,10,FALSE))</f>
        <v/>
      </c>
      <c r="AS96" s="915" t="str">
        <f>IF(AS95="","",VLOOKUP(AS95,'シフト記号表（従来型・ユニット型共通）'!$C$6:$L$47,10,FALSE))</f>
        <v/>
      </c>
      <c r="AT96" s="915" t="str">
        <f>IF(AT95="","",VLOOKUP(AT95,'シフト記号表（従来型・ユニット型共通）'!$C$6:$L$47,10,FALSE))</f>
        <v/>
      </c>
      <c r="AU96" s="916" t="str">
        <f>IF(AU95="","",VLOOKUP(AU95,'シフト記号表（従来型・ユニット型共通）'!$C$6:$L$47,10,FALSE))</f>
        <v/>
      </c>
      <c r="AV96" s="914" t="str">
        <f>IF(AV95="","",VLOOKUP(AV95,'シフト記号表（従来型・ユニット型共通）'!$C$6:$L$47,10,FALSE))</f>
        <v/>
      </c>
      <c r="AW96" s="915" t="str">
        <f>IF(AW95="","",VLOOKUP(AW95,'シフト記号表（従来型・ユニット型共通）'!$C$6:$L$47,10,FALSE))</f>
        <v/>
      </c>
      <c r="AX96" s="915" t="str">
        <f>IF(AX95="","",VLOOKUP(AX95,'シフト記号表（従来型・ユニット型共通）'!$C$6:$L$47,10,FALSE))</f>
        <v/>
      </c>
      <c r="AY96" s="915" t="str">
        <f>IF(AY95="","",VLOOKUP(AY95,'シフト記号表（従来型・ユニット型共通）'!$C$6:$L$47,10,FALSE))</f>
        <v/>
      </c>
      <c r="AZ96" s="915" t="str">
        <f>IF(AZ95="","",VLOOKUP(AZ95,'シフト記号表（従来型・ユニット型共通）'!$C$6:$L$47,10,FALSE))</f>
        <v/>
      </c>
      <c r="BA96" s="915" t="str">
        <f>IF(BA95="","",VLOOKUP(BA95,'シフト記号表（従来型・ユニット型共通）'!$C$6:$L$47,10,FALSE))</f>
        <v/>
      </c>
      <c r="BB96" s="916" t="str">
        <f>IF(BB95="","",VLOOKUP(BB95,'シフト記号表（従来型・ユニット型共通）'!$C$6:$L$47,10,FALSE))</f>
        <v/>
      </c>
      <c r="BC96" s="914" t="str">
        <f>IF(BC95="","",VLOOKUP(BC95,'シフト記号表（従来型・ユニット型共通）'!$C$6:$L$47,10,FALSE))</f>
        <v/>
      </c>
      <c r="BD96" s="915" t="str">
        <f>IF(BD95="","",VLOOKUP(BD95,'シフト記号表（従来型・ユニット型共通）'!$C$6:$L$47,10,FALSE))</f>
        <v/>
      </c>
      <c r="BE96" s="915" t="str">
        <f>IF(BE95="","",VLOOKUP(BE95,'シフト記号表（従来型・ユニット型共通）'!$C$6:$L$47,10,FALSE))</f>
        <v/>
      </c>
      <c r="BF96" s="2196">
        <f>IF($BI$3="４週",SUM(AA96:BB96),IF($BI$3="暦月",SUM(AA96:BE96),""))</f>
        <v>0</v>
      </c>
      <c r="BG96" s="2197"/>
      <c r="BH96" s="2198">
        <f>IF($BI$3="４週",BF96/4,IF($BI$3="暦月",(BF96/($BI$8/7)),""))</f>
        <v>0</v>
      </c>
      <c r="BI96" s="2197"/>
      <c r="BJ96" s="2193"/>
      <c r="BK96" s="2194"/>
      <c r="BL96" s="2194"/>
      <c r="BM96" s="2194"/>
      <c r="BN96" s="2195"/>
    </row>
    <row r="97" spans="2:66" ht="20.25" customHeight="1">
      <c r="B97" s="2111">
        <f>B95+1</f>
        <v>41</v>
      </c>
      <c r="C97" s="2113"/>
      <c r="D97" s="2115"/>
      <c r="E97" s="2081"/>
      <c r="F97" s="2116"/>
      <c r="G97" s="2118"/>
      <c r="H97" s="2119"/>
      <c r="I97" s="909"/>
      <c r="J97" s="910"/>
      <c r="K97" s="909"/>
      <c r="L97" s="910"/>
      <c r="M97" s="2122"/>
      <c r="N97" s="2123"/>
      <c r="O97" s="2171"/>
      <c r="P97" s="2172"/>
      <c r="Q97" s="2172"/>
      <c r="R97" s="2119"/>
      <c r="S97" s="2141"/>
      <c r="T97" s="2142"/>
      <c r="U97" s="2142"/>
      <c r="V97" s="2142"/>
      <c r="W97" s="2143"/>
      <c r="X97" s="929" t="s">
        <v>1540</v>
      </c>
      <c r="Y97" s="930"/>
      <c r="Z97" s="931"/>
      <c r="AA97" s="922"/>
      <c r="AB97" s="923"/>
      <c r="AC97" s="923"/>
      <c r="AD97" s="923"/>
      <c r="AE97" s="923"/>
      <c r="AF97" s="923"/>
      <c r="AG97" s="924"/>
      <c r="AH97" s="922"/>
      <c r="AI97" s="923"/>
      <c r="AJ97" s="923"/>
      <c r="AK97" s="923"/>
      <c r="AL97" s="923"/>
      <c r="AM97" s="923"/>
      <c r="AN97" s="924"/>
      <c r="AO97" s="922"/>
      <c r="AP97" s="923"/>
      <c r="AQ97" s="923"/>
      <c r="AR97" s="923"/>
      <c r="AS97" s="923"/>
      <c r="AT97" s="923"/>
      <c r="AU97" s="924"/>
      <c r="AV97" s="922"/>
      <c r="AW97" s="923"/>
      <c r="AX97" s="923"/>
      <c r="AY97" s="923"/>
      <c r="AZ97" s="923"/>
      <c r="BA97" s="923"/>
      <c r="BB97" s="924"/>
      <c r="BC97" s="922"/>
      <c r="BD97" s="923"/>
      <c r="BE97" s="925"/>
      <c r="BF97" s="2173"/>
      <c r="BG97" s="2174"/>
      <c r="BH97" s="2175"/>
      <c r="BI97" s="2176"/>
      <c r="BJ97" s="2177"/>
      <c r="BK97" s="2178"/>
      <c r="BL97" s="2178"/>
      <c r="BM97" s="2178"/>
      <c r="BN97" s="2179"/>
    </row>
    <row r="98" spans="2:66" ht="20.25" customHeight="1">
      <c r="B98" s="2112"/>
      <c r="C98" s="2114"/>
      <c r="D98" s="2117"/>
      <c r="E98" s="2081"/>
      <c r="F98" s="2116"/>
      <c r="G98" s="2199"/>
      <c r="H98" s="2200"/>
      <c r="I98" s="932"/>
      <c r="J98" s="933">
        <f>G97</f>
        <v>0</v>
      </c>
      <c r="K98" s="932"/>
      <c r="L98" s="933">
        <f>M97</f>
        <v>0</v>
      </c>
      <c r="M98" s="2201"/>
      <c r="N98" s="2202"/>
      <c r="O98" s="2203"/>
      <c r="P98" s="2204"/>
      <c r="Q98" s="2204"/>
      <c r="R98" s="2200"/>
      <c r="S98" s="2141"/>
      <c r="T98" s="2142"/>
      <c r="U98" s="2142"/>
      <c r="V98" s="2142"/>
      <c r="W98" s="2143"/>
      <c r="X98" s="926" t="s">
        <v>1543</v>
      </c>
      <c r="Y98" s="927"/>
      <c r="Z98" s="928"/>
      <c r="AA98" s="914" t="str">
        <f>IF(AA97="","",VLOOKUP(AA97,'シフト記号表（従来型・ユニット型共通）'!$C$6:$L$47,10,FALSE))</f>
        <v/>
      </c>
      <c r="AB98" s="915" t="str">
        <f>IF(AB97="","",VLOOKUP(AB97,'シフト記号表（従来型・ユニット型共通）'!$C$6:$L$47,10,FALSE))</f>
        <v/>
      </c>
      <c r="AC98" s="915" t="str">
        <f>IF(AC97="","",VLOOKUP(AC97,'シフト記号表（従来型・ユニット型共通）'!$C$6:$L$47,10,FALSE))</f>
        <v/>
      </c>
      <c r="AD98" s="915" t="str">
        <f>IF(AD97="","",VLOOKUP(AD97,'シフト記号表（従来型・ユニット型共通）'!$C$6:$L$47,10,FALSE))</f>
        <v/>
      </c>
      <c r="AE98" s="915" t="str">
        <f>IF(AE97="","",VLOOKUP(AE97,'シフト記号表（従来型・ユニット型共通）'!$C$6:$L$47,10,FALSE))</f>
        <v/>
      </c>
      <c r="AF98" s="915" t="str">
        <f>IF(AF97="","",VLOOKUP(AF97,'シフト記号表（従来型・ユニット型共通）'!$C$6:$L$47,10,FALSE))</f>
        <v/>
      </c>
      <c r="AG98" s="916" t="str">
        <f>IF(AG97="","",VLOOKUP(AG97,'シフト記号表（従来型・ユニット型共通）'!$C$6:$L$47,10,FALSE))</f>
        <v/>
      </c>
      <c r="AH98" s="914" t="str">
        <f>IF(AH97="","",VLOOKUP(AH97,'シフト記号表（従来型・ユニット型共通）'!$C$6:$L$47,10,FALSE))</f>
        <v/>
      </c>
      <c r="AI98" s="915" t="str">
        <f>IF(AI97="","",VLOOKUP(AI97,'シフト記号表（従来型・ユニット型共通）'!$C$6:$L$47,10,FALSE))</f>
        <v/>
      </c>
      <c r="AJ98" s="915" t="str">
        <f>IF(AJ97="","",VLOOKUP(AJ97,'シフト記号表（従来型・ユニット型共通）'!$C$6:$L$47,10,FALSE))</f>
        <v/>
      </c>
      <c r="AK98" s="915" t="str">
        <f>IF(AK97="","",VLOOKUP(AK97,'シフト記号表（従来型・ユニット型共通）'!$C$6:$L$47,10,FALSE))</f>
        <v/>
      </c>
      <c r="AL98" s="915" t="str">
        <f>IF(AL97="","",VLOOKUP(AL97,'シフト記号表（従来型・ユニット型共通）'!$C$6:$L$47,10,FALSE))</f>
        <v/>
      </c>
      <c r="AM98" s="915" t="str">
        <f>IF(AM97="","",VLOOKUP(AM97,'シフト記号表（従来型・ユニット型共通）'!$C$6:$L$47,10,FALSE))</f>
        <v/>
      </c>
      <c r="AN98" s="916" t="str">
        <f>IF(AN97="","",VLOOKUP(AN97,'シフト記号表（従来型・ユニット型共通）'!$C$6:$L$47,10,FALSE))</f>
        <v/>
      </c>
      <c r="AO98" s="914" t="str">
        <f>IF(AO97="","",VLOOKUP(AO97,'シフト記号表（従来型・ユニット型共通）'!$C$6:$L$47,10,FALSE))</f>
        <v/>
      </c>
      <c r="AP98" s="915" t="str">
        <f>IF(AP97="","",VLOOKUP(AP97,'シフト記号表（従来型・ユニット型共通）'!$C$6:$L$47,10,FALSE))</f>
        <v/>
      </c>
      <c r="AQ98" s="915" t="str">
        <f>IF(AQ97="","",VLOOKUP(AQ97,'シフト記号表（従来型・ユニット型共通）'!$C$6:$L$47,10,FALSE))</f>
        <v/>
      </c>
      <c r="AR98" s="915" t="str">
        <f>IF(AR97="","",VLOOKUP(AR97,'シフト記号表（従来型・ユニット型共通）'!$C$6:$L$47,10,FALSE))</f>
        <v/>
      </c>
      <c r="AS98" s="915" t="str">
        <f>IF(AS97="","",VLOOKUP(AS97,'シフト記号表（従来型・ユニット型共通）'!$C$6:$L$47,10,FALSE))</f>
        <v/>
      </c>
      <c r="AT98" s="915" t="str">
        <f>IF(AT97="","",VLOOKUP(AT97,'シフト記号表（従来型・ユニット型共通）'!$C$6:$L$47,10,FALSE))</f>
        <v/>
      </c>
      <c r="AU98" s="916" t="str">
        <f>IF(AU97="","",VLOOKUP(AU97,'シフト記号表（従来型・ユニット型共通）'!$C$6:$L$47,10,FALSE))</f>
        <v/>
      </c>
      <c r="AV98" s="914" t="str">
        <f>IF(AV97="","",VLOOKUP(AV97,'シフト記号表（従来型・ユニット型共通）'!$C$6:$L$47,10,FALSE))</f>
        <v/>
      </c>
      <c r="AW98" s="915" t="str">
        <f>IF(AW97="","",VLOOKUP(AW97,'シフト記号表（従来型・ユニット型共通）'!$C$6:$L$47,10,FALSE))</f>
        <v/>
      </c>
      <c r="AX98" s="915" t="str">
        <f>IF(AX97="","",VLOOKUP(AX97,'シフト記号表（従来型・ユニット型共通）'!$C$6:$L$47,10,FALSE))</f>
        <v/>
      </c>
      <c r="AY98" s="915" t="str">
        <f>IF(AY97="","",VLOOKUP(AY97,'シフト記号表（従来型・ユニット型共通）'!$C$6:$L$47,10,FALSE))</f>
        <v/>
      </c>
      <c r="AZ98" s="915" t="str">
        <f>IF(AZ97="","",VLOOKUP(AZ97,'シフト記号表（従来型・ユニット型共通）'!$C$6:$L$47,10,FALSE))</f>
        <v/>
      </c>
      <c r="BA98" s="915" t="str">
        <f>IF(BA97="","",VLOOKUP(BA97,'シフト記号表（従来型・ユニット型共通）'!$C$6:$L$47,10,FALSE))</f>
        <v/>
      </c>
      <c r="BB98" s="916" t="str">
        <f>IF(BB97="","",VLOOKUP(BB97,'シフト記号表（従来型・ユニット型共通）'!$C$6:$L$47,10,FALSE))</f>
        <v/>
      </c>
      <c r="BC98" s="914" t="str">
        <f>IF(BC97="","",VLOOKUP(BC97,'シフト記号表（従来型・ユニット型共通）'!$C$6:$L$47,10,FALSE))</f>
        <v/>
      </c>
      <c r="BD98" s="915" t="str">
        <f>IF(BD97="","",VLOOKUP(BD97,'シフト記号表（従来型・ユニット型共通）'!$C$6:$L$47,10,FALSE))</f>
        <v/>
      </c>
      <c r="BE98" s="915" t="str">
        <f>IF(BE97="","",VLOOKUP(BE97,'シフト記号表（従来型・ユニット型共通）'!$C$6:$L$47,10,FALSE))</f>
        <v/>
      </c>
      <c r="BF98" s="2196">
        <f>IF($BI$3="４週",SUM(AA98:BB98),IF($BI$3="暦月",SUM(AA98:BE98),""))</f>
        <v>0</v>
      </c>
      <c r="BG98" s="2197"/>
      <c r="BH98" s="2198">
        <f>IF($BI$3="４週",BF98/4,IF($BI$3="暦月",(BF98/($BI$8/7)),""))</f>
        <v>0</v>
      </c>
      <c r="BI98" s="2197"/>
      <c r="BJ98" s="2193"/>
      <c r="BK98" s="2194"/>
      <c r="BL98" s="2194"/>
      <c r="BM98" s="2194"/>
      <c r="BN98" s="2195"/>
    </row>
    <row r="99" spans="2:66" ht="20.25" customHeight="1">
      <c r="B99" s="2111">
        <f>B97+1</f>
        <v>42</v>
      </c>
      <c r="C99" s="2113"/>
      <c r="D99" s="2115"/>
      <c r="E99" s="2081"/>
      <c r="F99" s="2116"/>
      <c r="G99" s="2118"/>
      <c r="H99" s="2119"/>
      <c r="I99" s="909"/>
      <c r="J99" s="910"/>
      <c r="K99" s="909"/>
      <c r="L99" s="910"/>
      <c r="M99" s="2122"/>
      <c r="N99" s="2123"/>
      <c r="O99" s="2171"/>
      <c r="P99" s="2172"/>
      <c r="Q99" s="2172"/>
      <c r="R99" s="2119"/>
      <c r="S99" s="2141"/>
      <c r="T99" s="2142"/>
      <c r="U99" s="2142"/>
      <c r="V99" s="2142"/>
      <c r="W99" s="2143"/>
      <c r="X99" s="929" t="s">
        <v>1540</v>
      </c>
      <c r="Y99" s="930"/>
      <c r="Z99" s="931"/>
      <c r="AA99" s="922"/>
      <c r="AB99" s="923"/>
      <c r="AC99" s="923"/>
      <c r="AD99" s="923"/>
      <c r="AE99" s="923"/>
      <c r="AF99" s="923"/>
      <c r="AG99" s="924"/>
      <c r="AH99" s="922"/>
      <c r="AI99" s="923"/>
      <c r="AJ99" s="923"/>
      <c r="AK99" s="923"/>
      <c r="AL99" s="923"/>
      <c r="AM99" s="923"/>
      <c r="AN99" s="924"/>
      <c r="AO99" s="922"/>
      <c r="AP99" s="923"/>
      <c r="AQ99" s="923"/>
      <c r="AR99" s="923"/>
      <c r="AS99" s="923"/>
      <c r="AT99" s="923"/>
      <c r="AU99" s="924"/>
      <c r="AV99" s="922"/>
      <c r="AW99" s="923"/>
      <c r="AX99" s="923"/>
      <c r="AY99" s="923"/>
      <c r="AZ99" s="923"/>
      <c r="BA99" s="923"/>
      <c r="BB99" s="924"/>
      <c r="BC99" s="922"/>
      <c r="BD99" s="923"/>
      <c r="BE99" s="925"/>
      <c r="BF99" s="2173"/>
      <c r="BG99" s="2174"/>
      <c r="BH99" s="2175"/>
      <c r="BI99" s="2176"/>
      <c r="BJ99" s="2177"/>
      <c r="BK99" s="2178"/>
      <c r="BL99" s="2178"/>
      <c r="BM99" s="2178"/>
      <c r="BN99" s="2179"/>
    </row>
    <row r="100" spans="2:66" ht="20.25" customHeight="1">
      <c r="B100" s="2112"/>
      <c r="C100" s="2114"/>
      <c r="D100" s="2117"/>
      <c r="E100" s="2081"/>
      <c r="F100" s="2116"/>
      <c r="G100" s="2199"/>
      <c r="H100" s="2200"/>
      <c r="I100" s="932"/>
      <c r="J100" s="933">
        <f>G99</f>
        <v>0</v>
      </c>
      <c r="K100" s="932"/>
      <c r="L100" s="933">
        <f>M99</f>
        <v>0</v>
      </c>
      <c r="M100" s="2201"/>
      <c r="N100" s="2202"/>
      <c r="O100" s="2203"/>
      <c r="P100" s="2204"/>
      <c r="Q100" s="2204"/>
      <c r="R100" s="2200"/>
      <c r="S100" s="2141"/>
      <c r="T100" s="2142"/>
      <c r="U100" s="2142"/>
      <c r="V100" s="2142"/>
      <c r="W100" s="2143"/>
      <c r="X100" s="926" t="s">
        <v>1543</v>
      </c>
      <c r="Y100" s="927"/>
      <c r="Z100" s="928"/>
      <c r="AA100" s="914" t="str">
        <f>IF(AA99="","",VLOOKUP(AA99,'シフト記号表（従来型・ユニット型共通）'!$C$6:$L$47,10,FALSE))</f>
        <v/>
      </c>
      <c r="AB100" s="915" t="str">
        <f>IF(AB99="","",VLOOKUP(AB99,'シフト記号表（従来型・ユニット型共通）'!$C$6:$L$47,10,FALSE))</f>
        <v/>
      </c>
      <c r="AC100" s="915" t="str">
        <f>IF(AC99="","",VLOOKUP(AC99,'シフト記号表（従来型・ユニット型共通）'!$C$6:$L$47,10,FALSE))</f>
        <v/>
      </c>
      <c r="AD100" s="915" t="str">
        <f>IF(AD99="","",VLOOKUP(AD99,'シフト記号表（従来型・ユニット型共通）'!$C$6:$L$47,10,FALSE))</f>
        <v/>
      </c>
      <c r="AE100" s="915" t="str">
        <f>IF(AE99="","",VLOOKUP(AE99,'シフト記号表（従来型・ユニット型共通）'!$C$6:$L$47,10,FALSE))</f>
        <v/>
      </c>
      <c r="AF100" s="915" t="str">
        <f>IF(AF99="","",VLOOKUP(AF99,'シフト記号表（従来型・ユニット型共通）'!$C$6:$L$47,10,FALSE))</f>
        <v/>
      </c>
      <c r="AG100" s="916" t="str">
        <f>IF(AG99="","",VLOOKUP(AG99,'シフト記号表（従来型・ユニット型共通）'!$C$6:$L$47,10,FALSE))</f>
        <v/>
      </c>
      <c r="AH100" s="914" t="str">
        <f>IF(AH99="","",VLOOKUP(AH99,'シフト記号表（従来型・ユニット型共通）'!$C$6:$L$47,10,FALSE))</f>
        <v/>
      </c>
      <c r="AI100" s="915" t="str">
        <f>IF(AI99="","",VLOOKUP(AI99,'シフト記号表（従来型・ユニット型共通）'!$C$6:$L$47,10,FALSE))</f>
        <v/>
      </c>
      <c r="AJ100" s="915" t="str">
        <f>IF(AJ99="","",VLOOKUP(AJ99,'シフト記号表（従来型・ユニット型共通）'!$C$6:$L$47,10,FALSE))</f>
        <v/>
      </c>
      <c r="AK100" s="915" t="str">
        <f>IF(AK99="","",VLOOKUP(AK99,'シフト記号表（従来型・ユニット型共通）'!$C$6:$L$47,10,FALSE))</f>
        <v/>
      </c>
      <c r="AL100" s="915" t="str">
        <f>IF(AL99="","",VLOOKUP(AL99,'シフト記号表（従来型・ユニット型共通）'!$C$6:$L$47,10,FALSE))</f>
        <v/>
      </c>
      <c r="AM100" s="915" t="str">
        <f>IF(AM99="","",VLOOKUP(AM99,'シフト記号表（従来型・ユニット型共通）'!$C$6:$L$47,10,FALSE))</f>
        <v/>
      </c>
      <c r="AN100" s="916" t="str">
        <f>IF(AN99="","",VLOOKUP(AN99,'シフト記号表（従来型・ユニット型共通）'!$C$6:$L$47,10,FALSE))</f>
        <v/>
      </c>
      <c r="AO100" s="914" t="str">
        <f>IF(AO99="","",VLOOKUP(AO99,'シフト記号表（従来型・ユニット型共通）'!$C$6:$L$47,10,FALSE))</f>
        <v/>
      </c>
      <c r="AP100" s="915" t="str">
        <f>IF(AP99="","",VLOOKUP(AP99,'シフト記号表（従来型・ユニット型共通）'!$C$6:$L$47,10,FALSE))</f>
        <v/>
      </c>
      <c r="AQ100" s="915" t="str">
        <f>IF(AQ99="","",VLOOKUP(AQ99,'シフト記号表（従来型・ユニット型共通）'!$C$6:$L$47,10,FALSE))</f>
        <v/>
      </c>
      <c r="AR100" s="915" t="str">
        <f>IF(AR99="","",VLOOKUP(AR99,'シフト記号表（従来型・ユニット型共通）'!$C$6:$L$47,10,FALSE))</f>
        <v/>
      </c>
      <c r="AS100" s="915" t="str">
        <f>IF(AS99="","",VLOOKUP(AS99,'シフト記号表（従来型・ユニット型共通）'!$C$6:$L$47,10,FALSE))</f>
        <v/>
      </c>
      <c r="AT100" s="915" t="str">
        <f>IF(AT99="","",VLOOKUP(AT99,'シフト記号表（従来型・ユニット型共通）'!$C$6:$L$47,10,FALSE))</f>
        <v/>
      </c>
      <c r="AU100" s="916" t="str">
        <f>IF(AU99="","",VLOOKUP(AU99,'シフト記号表（従来型・ユニット型共通）'!$C$6:$L$47,10,FALSE))</f>
        <v/>
      </c>
      <c r="AV100" s="914" t="str">
        <f>IF(AV99="","",VLOOKUP(AV99,'シフト記号表（従来型・ユニット型共通）'!$C$6:$L$47,10,FALSE))</f>
        <v/>
      </c>
      <c r="AW100" s="915" t="str">
        <f>IF(AW99="","",VLOOKUP(AW99,'シフト記号表（従来型・ユニット型共通）'!$C$6:$L$47,10,FALSE))</f>
        <v/>
      </c>
      <c r="AX100" s="915" t="str">
        <f>IF(AX99="","",VLOOKUP(AX99,'シフト記号表（従来型・ユニット型共通）'!$C$6:$L$47,10,FALSE))</f>
        <v/>
      </c>
      <c r="AY100" s="915" t="str">
        <f>IF(AY99="","",VLOOKUP(AY99,'シフト記号表（従来型・ユニット型共通）'!$C$6:$L$47,10,FALSE))</f>
        <v/>
      </c>
      <c r="AZ100" s="915" t="str">
        <f>IF(AZ99="","",VLOOKUP(AZ99,'シフト記号表（従来型・ユニット型共通）'!$C$6:$L$47,10,FALSE))</f>
        <v/>
      </c>
      <c r="BA100" s="915" t="str">
        <f>IF(BA99="","",VLOOKUP(BA99,'シフト記号表（従来型・ユニット型共通）'!$C$6:$L$47,10,FALSE))</f>
        <v/>
      </c>
      <c r="BB100" s="916" t="str">
        <f>IF(BB99="","",VLOOKUP(BB99,'シフト記号表（従来型・ユニット型共通）'!$C$6:$L$47,10,FALSE))</f>
        <v/>
      </c>
      <c r="BC100" s="914" t="str">
        <f>IF(BC99="","",VLOOKUP(BC99,'シフト記号表（従来型・ユニット型共通）'!$C$6:$L$47,10,FALSE))</f>
        <v/>
      </c>
      <c r="BD100" s="915" t="str">
        <f>IF(BD99="","",VLOOKUP(BD99,'シフト記号表（従来型・ユニット型共通）'!$C$6:$L$47,10,FALSE))</f>
        <v/>
      </c>
      <c r="BE100" s="915" t="str">
        <f>IF(BE99="","",VLOOKUP(BE99,'シフト記号表（従来型・ユニット型共通）'!$C$6:$L$47,10,FALSE))</f>
        <v/>
      </c>
      <c r="BF100" s="2196">
        <f>IF($BI$3="４週",SUM(AA100:BB100),IF($BI$3="暦月",SUM(AA100:BE100),""))</f>
        <v>0</v>
      </c>
      <c r="BG100" s="2197"/>
      <c r="BH100" s="2198">
        <f>IF($BI$3="４週",BF100/4,IF($BI$3="暦月",(BF100/($BI$8/7)),""))</f>
        <v>0</v>
      </c>
      <c r="BI100" s="2197"/>
      <c r="BJ100" s="2193"/>
      <c r="BK100" s="2194"/>
      <c r="BL100" s="2194"/>
      <c r="BM100" s="2194"/>
      <c r="BN100" s="2195"/>
    </row>
    <row r="101" spans="2:66" ht="20.25" customHeight="1">
      <c r="B101" s="2111">
        <f>B99+1</f>
        <v>43</v>
      </c>
      <c r="C101" s="2113"/>
      <c r="D101" s="2115"/>
      <c r="E101" s="2081"/>
      <c r="F101" s="2116"/>
      <c r="G101" s="2118"/>
      <c r="H101" s="2119"/>
      <c r="I101" s="909"/>
      <c r="J101" s="910"/>
      <c r="K101" s="909"/>
      <c r="L101" s="910"/>
      <c r="M101" s="2122"/>
      <c r="N101" s="2123"/>
      <c r="O101" s="2171"/>
      <c r="P101" s="2172"/>
      <c r="Q101" s="2172"/>
      <c r="R101" s="2119"/>
      <c r="S101" s="2141"/>
      <c r="T101" s="2142"/>
      <c r="U101" s="2142"/>
      <c r="V101" s="2142"/>
      <c r="W101" s="2143"/>
      <c r="X101" s="929" t="s">
        <v>1540</v>
      </c>
      <c r="Y101" s="930"/>
      <c r="Z101" s="931"/>
      <c r="AA101" s="922"/>
      <c r="AB101" s="923"/>
      <c r="AC101" s="923"/>
      <c r="AD101" s="923"/>
      <c r="AE101" s="923"/>
      <c r="AF101" s="923"/>
      <c r="AG101" s="924"/>
      <c r="AH101" s="922"/>
      <c r="AI101" s="923"/>
      <c r="AJ101" s="923"/>
      <c r="AK101" s="923"/>
      <c r="AL101" s="923"/>
      <c r="AM101" s="923"/>
      <c r="AN101" s="924"/>
      <c r="AO101" s="922"/>
      <c r="AP101" s="923"/>
      <c r="AQ101" s="923"/>
      <c r="AR101" s="923"/>
      <c r="AS101" s="923"/>
      <c r="AT101" s="923"/>
      <c r="AU101" s="924"/>
      <c r="AV101" s="922"/>
      <c r="AW101" s="923"/>
      <c r="AX101" s="923"/>
      <c r="AY101" s="923"/>
      <c r="AZ101" s="923"/>
      <c r="BA101" s="923"/>
      <c r="BB101" s="924"/>
      <c r="BC101" s="922"/>
      <c r="BD101" s="923"/>
      <c r="BE101" s="925"/>
      <c r="BF101" s="2173"/>
      <c r="BG101" s="2174"/>
      <c r="BH101" s="2175"/>
      <c r="BI101" s="2176"/>
      <c r="BJ101" s="2177"/>
      <c r="BK101" s="2178"/>
      <c r="BL101" s="2178"/>
      <c r="BM101" s="2178"/>
      <c r="BN101" s="2179"/>
    </row>
    <row r="102" spans="2:66" ht="20.25" customHeight="1">
      <c r="B102" s="2112"/>
      <c r="C102" s="2114"/>
      <c r="D102" s="2117"/>
      <c r="E102" s="2081"/>
      <c r="F102" s="2116"/>
      <c r="G102" s="2199"/>
      <c r="H102" s="2200"/>
      <c r="I102" s="932"/>
      <c r="J102" s="933">
        <f>G101</f>
        <v>0</v>
      </c>
      <c r="K102" s="932"/>
      <c r="L102" s="933">
        <f>M101</f>
        <v>0</v>
      </c>
      <c r="M102" s="2201"/>
      <c r="N102" s="2202"/>
      <c r="O102" s="2203"/>
      <c r="P102" s="2204"/>
      <c r="Q102" s="2204"/>
      <c r="R102" s="2200"/>
      <c r="S102" s="2141"/>
      <c r="T102" s="2142"/>
      <c r="U102" s="2142"/>
      <c r="V102" s="2142"/>
      <c r="W102" s="2143"/>
      <c r="X102" s="926" t="s">
        <v>1543</v>
      </c>
      <c r="Y102" s="927"/>
      <c r="Z102" s="928"/>
      <c r="AA102" s="914" t="str">
        <f>IF(AA101="","",VLOOKUP(AA101,'シフト記号表（従来型・ユニット型共通）'!$C$6:$L$47,10,FALSE))</f>
        <v/>
      </c>
      <c r="AB102" s="915" t="str">
        <f>IF(AB101="","",VLOOKUP(AB101,'シフト記号表（従来型・ユニット型共通）'!$C$6:$L$47,10,FALSE))</f>
        <v/>
      </c>
      <c r="AC102" s="915" t="str">
        <f>IF(AC101="","",VLOOKUP(AC101,'シフト記号表（従来型・ユニット型共通）'!$C$6:$L$47,10,FALSE))</f>
        <v/>
      </c>
      <c r="AD102" s="915" t="str">
        <f>IF(AD101="","",VLOOKUP(AD101,'シフト記号表（従来型・ユニット型共通）'!$C$6:$L$47,10,FALSE))</f>
        <v/>
      </c>
      <c r="AE102" s="915" t="str">
        <f>IF(AE101="","",VLOOKUP(AE101,'シフト記号表（従来型・ユニット型共通）'!$C$6:$L$47,10,FALSE))</f>
        <v/>
      </c>
      <c r="AF102" s="915" t="str">
        <f>IF(AF101="","",VLOOKUP(AF101,'シフト記号表（従来型・ユニット型共通）'!$C$6:$L$47,10,FALSE))</f>
        <v/>
      </c>
      <c r="AG102" s="916" t="str">
        <f>IF(AG101="","",VLOOKUP(AG101,'シフト記号表（従来型・ユニット型共通）'!$C$6:$L$47,10,FALSE))</f>
        <v/>
      </c>
      <c r="AH102" s="914" t="str">
        <f>IF(AH101="","",VLOOKUP(AH101,'シフト記号表（従来型・ユニット型共通）'!$C$6:$L$47,10,FALSE))</f>
        <v/>
      </c>
      <c r="AI102" s="915" t="str">
        <f>IF(AI101="","",VLOOKUP(AI101,'シフト記号表（従来型・ユニット型共通）'!$C$6:$L$47,10,FALSE))</f>
        <v/>
      </c>
      <c r="AJ102" s="915" t="str">
        <f>IF(AJ101="","",VLOOKUP(AJ101,'シフト記号表（従来型・ユニット型共通）'!$C$6:$L$47,10,FALSE))</f>
        <v/>
      </c>
      <c r="AK102" s="915" t="str">
        <f>IF(AK101="","",VLOOKUP(AK101,'シフト記号表（従来型・ユニット型共通）'!$C$6:$L$47,10,FALSE))</f>
        <v/>
      </c>
      <c r="AL102" s="915" t="str">
        <f>IF(AL101="","",VLOOKUP(AL101,'シフト記号表（従来型・ユニット型共通）'!$C$6:$L$47,10,FALSE))</f>
        <v/>
      </c>
      <c r="AM102" s="915" t="str">
        <f>IF(AM101="","",VLOOKUP(AM101,'シフト記号表（従来型・ユニット型共通）'!$C$6:$L$47,10,FALSE))</f>
        <v/>
      </c>
      <c r="AN102" s="916" t="str">
        <f>IF(AN101="","",VLOOKUP(AN101,'シフト記号表（従来型・ユニット型共通）'!$C$6:$L$47,10,FALSE))</f>
        <v/>
      </c>
      <c r="AO102" s="914" t="str">
        <f>IF(AO101="","",VLOOKUP(AO101,'シフト記号表（従来型・ユニット型共通）'!$C$6:$L$47,10,FALSE))</f>
        <v/>
      </c>
      <c r="AP102" s="915" t="str">
        <f>IF(AP101="","",VLOOKUP(AP101,'シフト記号表（従来型・ユニット型共通）'!$C$6:$L$47,10,FALSE))</f>
        <v/>
      </c>
      <c r="AQ102" s="915" t="str">
        <f>IF(AQ101="","",VLOOKUP(AQ101,'シフト記号表（従来型・ユニット型共通）'!$C$6:$L$47,10,FALSE))</f>
        <v/>
      </c>
      <c r="AR102" s="915" t="str">
        <f>IF(AR101="","",VLOOKUP(AR101,'シフト記号表（従来型・ユニット型共通）'!$C$6:$L$47,10,FALSE))</f>
        <v/>
      </c>
      <c r="AS102" s="915" t="str">
        <f>IF(AS101="","",VLOOKUP(AS101,'シフト記号表（従来型・ユニット型共通）'!$C$6:$L$47,10,FALSE))</f>
        <v/>
      </c>
      <c r="AT102" s="915" t="str">
        <f>IF(AT101="","",VLOOKUP(AT101,'シフト記号表（従来型・ユニット型共通）'!$C$6:$L$47,10,FALSE))</f>
        <v/>
      </c>
      <c r="AU102" s="916" t="str">
        <f>IF(AU101="","",VLOOKUP(AU101,'シフト記号表（従来型・ユニット型共通）'!$C$6:$L$47,10,FALSE))</f>
        <v/>
      </c>
      <c r="AV102" s="914" t="str">
        <f>IF(AV101="","",VLOOKUP(AV101,'シフト記号表（従来型・ユニット型共通）'!$C$6:$L$47,10,FALSE))</f>
        <v/>
      </c>
      <c r="AW102" s="915" t="str">
        <f>IF(AW101="","",VLOOKUP(AW101,'シフト記号表（従来型・ユニット型共通）'!$C$6:$L$47,10,FALSE))</f>
        <v/>
      </c>
      <c r="AX102" s="915" t="str">
        <f>IF(AX101="","",VLOOKUP(AX101,'シフト記号表（従来型・ユニット型共通）'!$C$6:$L$47,10,FALSE))</f>
        <v/>
      </c>
      <c r="AY102" s="915" t="str">
        <f>IF(AY101="","",VLOOKUP(AY101,'シフト記号表（従来型・ユニット型共通）'!$C$6:$L$47,10,FALSE))</f>
        <v/>
      </c>
      <c r="AZ102" s="915" t="str">
        <f>IF(AZ101="","",VLOOKUP(AZ101,'シフト記号表（従来型・ユニット型共通）'!$C$6:$L$47,10,FALSE))</f>
        <v/>
      </c>
      <c r="BA102" s="915" t="str">
        <f>IF(BA101="","",VLOOKUP(BA101,'シフト記号表（従来型・ユニット型共通）'!$C$6:$L$47,10,FALSE))</f>
        <v/>
      </c>
      <c r="BB102" s="916" t="str">
        <f>IF(BB101="","",VLOOKUP(BB101,'シフト記号表（従来型・ユニット型共通）'!$C$6:$L$47,10,FALSE))</f>
        <v/>
      </c>
      <c r="BC102" s="914" t="str">
        <f>IF(BC101="","",VLOOKUP(BC101,'シフト記号表（従来型・ユニット型共通）'!$C$6:$L$47,10,FALSE))</f>
        <v/>
      </c>
      <c r="BD102" s="915" t="str">
        <f>IF(BD101="","",VLOOKUP(BD101,'シフト記号表（従来型・ユニット型共通）'!$C$6:$L$47,10,FALSE))</f>
        <v/>
      </c>
      <c r="BE102" s="915" t="str">
        <f>IF(BE101="","",VLOOKUP(BE101,'シフト記号表（従来型・ユニット型共通）'!$C$6:$L$47,10,FALSE))</f>
        <v/>
      </c>
      <c r="BF102" s="2196">
        <f>IF($BI$3="４週",SUM(AA102:BB102),IF($BI$3="暦月",SUM(AA102:BE102),""))</f>
        <v>0</v>
      </c>
      <c r="BG102" s="2197"/>
      <c r="BH102" s="2198">
        <f>IF($BI$3="４週",BF102/4,IF($BI$3="暦月",(BF102/($BI$8/7)),""))</f>
        <v>0</v>
      </c>
      <c r="BI102" s="2197"/>
      <c r="BJ102" s="2193"/>
      <c r="BK102" s="2194"/>
      <c r="BL102" s="2194"/>
      <c r="BM102" s="2194"/>
      <c r="BN102" s="2195"/>
    </row>
    <row r="103" spans="2:66" ht="20.25" customHeight="1">
      <c r="B103" s="2111">
        <f>B101+1</f>
        <v>44</v>
      </c>
      <c r="C103" s="2113"/>
      <c r="D103" s="2115"/>
      <c r="E103" s="2081"/>
      <c r="F103" s="2116"/>
      <c r="G103" s="2118"/>
      <c r="H103" s="2119"/>
      <c r="I103" s="909"/>
      <c r="J103" s="910"/>
      <c r="K103" s="909"/>
      <c r="L103" s="910"/>
      <c r="M103" s="2122"/>
      <c r="N103" s="2123"/>
      <c r="O103" s="2171"/>
      <c r="P103" s="2172"/>
      <c r="Q103" s="2172"/>
      <c r="R103" s="2119"/>
      <c r="S103" s="2141"/>
      <c r="T103" s="2142"/>
      <c r="U103" s="2142"/>
      <c r="V103" s="2142"/>
      <c r="W103" s="2143"/>
      <c r="X103" s="929" t="s">
        <v>1540</v>
      </c>
      <c r="Y103" s="930"/>
      <c r="Z103" s="931"/>
      <c r="AA103" s="922"/>
      <c r="AB103" s="923"/>
      <c r="AC103" s="923"/>
      <c r="AD103" s="923"/>
      <c r="AE103" s="923"/>
      <c r="AF103" s="923"/>
      <c r="AG103" s="924"/>
      <c r="AH103" s="922"/>
      <c r="AI103" s="923"/>
      <c r="AJ103" s="923"/>
      <c r="AK103" s="923"/>
      <c r="AL103" s="923"/>
      <c r="AM103" s="923"/>
      <c r="AN103" s="924"/>
      <c r="AO103" s="922"/>
      <c r="AP103" s="923"/>
      <c r="AQ103" s="923"/>
      <c r="AR103" s="923"/>
      <c r="AS103" s="923"/>
      <c r="AT103" s="923"/>
      <c r="AU103" s="924"/>
      <c r="AV103" s="922"/>
      <c r="AW103" s="923"/>
      <c r="AX103" s="923"/>
      <c r="AY103" s="923"/>
      <c r="AZ103" s="923"/>
      <c r="BA103" s="923"/>
      <c r="BB103" s="924"/>
      <c r="BC103" s="922"/>
      <c r="BD103" s="923"/>
      <c r="BE103" s="925"/>
      <c r="BF103" s="2173"/>
      <c r="BG103" s="2174"/>
      <c r="BH103" s="2175"/>
      <c r="BI103" s="2176"/>
      <c r="BJ103" s="2177"/>
      <c r="BK103" s="2178"/>
      <c r="BL103" s="2178"/>
      <c r="BM103" s="2178"/>
      <c r="BN103" s="2179"/>
    </row>
    <row r="104" spans="2:66" ht="20.25" customHeight="1">
      <c r="B104" s="2112"/>
      <c r="C104" s="2114"/>
      <c r="D104" s="2117"/>
      <c r="E104" s="2081"/>
      <c r="F104" s="2116"/>
      <c r="G104" s="2199"/>
      <c r="H104" s="2200"/>
      <c r="I104" s="932"/>
      <c r="J104" s="933">
        <f>G103</f>
        <v>0</v>
      </c>
      <c r="K104" s="932"/>
      <c r="L104" s="933">
        <f>M103</f>
        <v>0</v>
      </c>
      <c r="M104" s="2201"/>
      <c r="N104" s="2202"/>
      <c r="O104" s="2203"/>
      <c r="P104" s="2204"/>
      <c r="Q104" s="2204"/>
      <c r="R104" s="2200"/>
      <c r="S104" s="2141"/>
      <c r="T104" s="2142"/>
      <c r="U104" s="2142"/>
      <c r="V104" s="2142"/>
      <c r="W104" s="2143"/>
      <c r="X104" s="926" t="s">
        <v>1543</v>
      </c>
      <c r="Y104" s="927"/>
      <c r="Z104" s="928"/>
      <c r="AA104" s="914" t="str">
        <f>IF(AA103="","",VLOOKUP(AA103,'シフト記号表（従来型・ユニット型共通）'!$C$6:$L$47,10,FALSE))</f>
        <v/>
      </c>
      <c r="AB104" s="915" t="str">
        <f>IF(AB103="","",VLOOKUP(AB103,'シフト記号表（従来型・ユニット型共通）'!$C$6:$L$47,10,FALSE))</f>
        <v/>
      </c>
      <c r="AC104" s="915" t="str">
        <f>IF(AC103="","",VLOOKUP(AC103,'シフト記号表（従来型・ユニット型共通）'!$C$6:$L$47,10,FALSE))</f>
        <v/>
      </c>
      <c r="AD104" s="915" t="str">
        <f>IF(AD103="","",VLOOKUP(AD103,'シフト記号表（従来型・ユニット型共通）'!$C$6:$L$47,10,FALSE))</f>
        <v/>
      </c>
      <c r="AE104" s="915" t="str">
        <f>IF(AE103="","",VLOOKUP(AE103,'シフト記号表（従来型・ユニット型共通）'!$C$6:$L$47,10,FALSE))</f>
        <v/>
      </c>
      <c r="AF104" s="915" t="str">
        <f>IF(AF103="","",VLOOKUP(AF103,'シフト記号表（従来型・ユニット型共通）'!$C$6:$L$47,10,FALSE))</f>
        <v/>
      </c>
      <c r="AG104" s="916" t="str">
        <f>IF(AG103="","",VLOOKUP(AG103,'シフト記号表（従来型・ユニット型共通）'!$C$6:$L$47,10,FALSE))</f>
        <v/>
      </c>
      <c r="AH104" s="914" t="str">
        <f>IF(AH103="","",VLOOKUP(AH103,'シフト記号表（従来型・ユニット型共通）'!$C$6:$L$47,10,FALSE))</f>
        <v/>
      </c>
      <c r="AI104" s="915" t="str">
        <f>IF(AI103="","",VLOOKUP(AI103,'シフト記号表（従来型・ユニット型共通）'!$C$6:$L$47,10,FALSE))</f>
        <v/>
      </c>
      <c r="AJ104" s="915" t="str">
        <f>IF(AJ103="","",VLOOKUP(AJ103,'シフト記号表（従来型・ユニット型共通）'!$C$6:$L$47,10,FALSE))</f>
        <v/>
      </c>
      <c r="AK104" s="915" t="str">
        <f>IF(AK103="","",VLOOKUP(AK103,'シフト記号表（従来型・ユニット型共通）'!$C$6:$L$47,10,FALSE))</f>
        <v/>
      </c>
      <c r="AL104" s="915" t="str">
        <f>IF(AL103="","",VLOOKUP(AL103,'シフト記号表（従来型・ユニット型共通）'!$C$6:$L$47,10,FALSE))</f>
        <v/>
      </c>
      <c r="AM104" s="915" t="str">
        <f>IF(AM103="","",VLOOKUP(AM103,'シフト記号表（従来型・ユニット型共通）'!$C$6:$L$47,10,FALSE))</f>
        <v/>
      </c>
      <c r="AN104" s="916" t="str">
        <f>IF(AN103="","",VLOOKUP(AN103,'シフト記号表（従来型・ユニット型共通）'!$C$6:$L$47,10,FALSE))</f>
        <v/>
      </c>
      <c r="AO104" s="914" t="str">
        <f>IF(AO103="","",VLOOKUP(AO103,'シフト記号表（従来型・ユニット型共通）'!$C$6:$L$47,10,FALSE))</f>
        <v/>
      </c>
      <c r="AP104" s="915" t="str">
        <f>IF(AP103="","",VLOOKUP(AP103,'シフト記号表（従来型・ユニット型共通）'!$C$6:$L$47,10,FALSE))</f>
        <v/>
      </c>
      <c r="AQ104" s="915" t="str">
        <f>IF(AQ103="","",VLOOKUP(AQ103,'シフト記号表（従来型・ユニット型共通）'!$C$6:$L$47,10,FALSE))</f>
        <v/>
      </c>
      <c r="AR104" s="915" t="str">
        <f>IF(AR103="","",VLOOKUP(AR103,'シフト記号表（従来型・ユニット型共通）'!$C$6:$L$47,10,FALSE))</f>
        <v/>
      </c>
      <c r="AS104" s="915" t="str">
        <f>IF(AS103="","",VLOOKUP(AS103,'シフト記号表（従来型・ユニット型共通）'!$C$6:$L$47,10,FALSE))</f>
        <v/>
      </c>
      <c r="AT104" s="915" t="str">
        <f>IF(AT103="","",VLOOKUP(AT103,'シフト記号表（従来型・ユニット型共通）'!$C$6:$L$47,10,FALSE))</f>
        <v/>
      </c>
      <c r="AU104" s="916" t="str">
        <f>IF(AU103="","",VLOOKUP(AU103,'シフト記号表（従来型・ユニット型共通）'!$C$6:$L$47,10,FALSE))</f>
        <v/>
      </c>
      <c r="AV104" s="914" t="str">
        <f>IF(AV103="","",VLOOKUP(AV103,'シフト記号表（従来型・ユニット型共通）'!$C$6:$L$47,10,FALSE))</f>
        <v/>
      </c>
      <c r="AW104" s="915" t="str">
        <f>IF(AW103="","",VLOOKUP(AW103,'シフト記号表（従来型・ユニット型共通）'!$C$6:$L$47,10,FALSE))</f>
        <v/>
      </c>
      <c r="AX104" s="915" t="str">
        <f>IF(AX103="","",VLOOKUP(AX103,'シフト記号表（従来型・ユニット型共通）'!$C$6:$L$47,10,FALSE))</f>
        <v/>
      </c>
      <c r="AY104" s="915" t="str">
        <f>IF(AY103="","",VLOOKUP(AY103,'シフト記号表（従来型・ユニット型共通）'!$C$6:$L$47,10,FALSE))</f>
        <v/>
      </c>
      <c r="AZ104" s="915" t="str">
        <f>IF(AZ103="","",VLOOKUP(AZ103,'シフト記号表（従来型・ユニット型共通）'!$C$6:$L$47,10,FALSE))</f>
        <v/>
      </c>
      <c r="BA104" s="915" t="str">
        <f>IF(BA103="","",VLOOKUP(BA103,'シフト記号表（従来型・ユニット型共通）'!$C$6:$L$47,10,FALSE))</f>
        <v/>
      </c>
      <c r="BB104" s="916" t="str">
        <f>IF(BB103="","",VLOOKUP(BB103,'シフト記号表（従来型・ユニット型共通）'!$C$6:$L$47,10,FALSE))</f>
        <v/>
      </c>
      <c r="BC104" s="914" t="str">
        <f>IF(BC103="","",VLOOKUP(BC103,'シフト記号表（従来型・ユニット型共通）'!$C$6:$L$47,10,FALSE))</f>
        <v/>
      </c>
      <c r="BD104" s="915" t="str">
        <f>IF(BD103="","",VLOOKUP(BD103,'シフト記号表（従来型・ユニット型共通）'!$C$6:$L$47,10,FALSE))</f>
        <v/>
      </c>
      <c r="BE104" s="915" t="str">
        <f>IF(BE103="","",VLOOKUP(BE103,'シフト記号表（従来型・ユニット型共通）'!$C$6:$L$47,10,FALSE))</f>
        <v/>
      </c>
      <c r="BF104" s="2196">
        <f>IF($BI$3="４週",SUM(AA104:BB104),IF($BI$3="暦月",SUM(AA104:BE104),""))</f>
        <v>0</v>
      </c>
      <c r="BG104" s="2197"/>
      <c r="BH104" s="2198">
        <f>IF($BI$3="４週",BF104/4,IF($BI$3="暦月",(BF104/($BI$8/7)),""))</f>
        <v>0</v>
      </c>
      <c r="BI104" s="2197"/>
      <c r="BJ104" s="2193"/>
      <c r="BK104" s="2194"/>
      <c r="BL104" s="2194"/>
      <c r="BM104" s="2194"/>
      <c r="BN104" s="2195"/>
    </row>
    <row r="105" spans="2:66" ht="20.25" customHeight="1">
      <c r="B105" s="2111">
        <f>B103+1</f>
        <v>45</v>
      </c>
      <c r="C105" s="2113"/>
      <c r="D105" s="2115"/>
      <c r="E105" s="2081"/>
      <c r="F105" s="2116"/>
      <c r="G105" s="2118"/>
      <c r="H105" s="2119"/>
      <c r="I105" s="909"/>
      <c r="J105" s="910"/>
      <c r="K105" s="909"/>
      <c r="L105" s="910"/>
      <c r="M105" s="2122"/>
      <c r="N105" s="2123"/>
      <c r="O105" s="2171"/>
      <c r="P105" s="2172"/>
      <c r="Q105" s="2172"/>
      <c r="R105" s="2119"/>
      <c r="S105" s="2141"/>
      <c r="T105" s="2142"/>
      <c r="U105" s="2142"/>
      <c r="V105" s="2142"/>
      <c r="W105" s="2143"/>
      <c r="X105" s="929" t="s">
        <v>1540</v>
      </c>
      <c r="Y105" s="930"/>
      <c r="Z105" s="931"/>
      <c r="AA105" s="922"/>
      <c r="AB105" s="923"/>
      <c r="AC105" s="923"/>
      <c r="AD105" s="923"/>
      <c r="AE105" s="923"/>
      <c r="AF105" s="923"/>
      <c r="AG105" s="924"/>
      <c r="AH105" s="922"/>
      <c r="AI105" s="923"/>
      <c r="AJ105" s="923"/>
      <c r="AK105" s="923"/>
      <c r="AL105" s="923"/>
      <c r="AM105" s="923"/>
      <c r="AN105" s="924"/>
      <c r="AO105" s="922"/>
      <c r="AP105" s="923"/>
      <c r="AQ105" s="923"/>
      <c r="AR105" s="923"/>
      <c r="AS105" s="923"/>
      <c r="AT105" s="923"/>
      <c r="AU105" s="924"/>
      <c r="AV105" s="922"/>
      <c r="AW105" s="923"/>
      <c r="AX105" s="923"/>
      <c r="AY105" s="923"/>
      <c r="AZ105" s="923"/>
      <c r="BA105" s="923"/>
      <c r="BB105" s="924"/>
      <c r="BC105" s="922"/>
      <c r="BD105" s="923"/>
      <c r="BE105" s="925"/>
      <c r="BF105" s="2173"/>
      <c r="BG105" s="2174"/>
      <c r="BH105" s="2175"/>
      <c r="BI105" s="2176"/>
      <c r="BJ105" s="2177"/>
      <c r="BK105" s="2178"/>
      <c r="BL105" s="2178"/>
      <c r="BM105" s="2178"/>
      <c r="BN105" s="2179"/>
    </row>
    <row r="106" spans="2:66" ht="20.25" customHeight="1">
      <c r="B106" s="2112"/>
      <c r="C106" s="2114"/>
      <c r="D106" s="2117"/>
      <c r="E106" s="2081"/>
      <c r="F106" s="2116"/>
      <c r="G106" s="2199"/>
      <c r="H106" s="2200"/>
      <c r="I106" s="932"/>
      <c r="J106" s="933">
        <f>G105</f>
        <v>0</v>
      </c>
      <c r="K106" s="932"/>
      <c r="L106" s="933">
        <f>M105</f>
        <v>0</v>
      </c>
      <c r="M106" s="2201"/>
      <c r="N106" s="2202"/>
      <c r="O106" s="2203"/>
      <c r="P106" s="2204"/>
      <c r="Q106" s="2204"/>
      <c r="R106" s="2200"/>
      <c r="S106" s="2141"/>
      <c r="T106" s="2142"/>
      <c r="U106" s="2142"/>
      <c r="V106" s="2142"/>
      <c r="W106" s="2143"/>
      <c r="X106" s="926" t="s">
        <v>1543</v>
      </c>
      <c r="Y106" s="927"/>
      <c r="Z106" s="928"/>
      <c r="AA106" s="914" t="str">
        <f>IF(AA105="","",VLOOKUP(AA105,'シフト記号表（従来型・ユニット型共通）'!$C$6:$L$47,10,FALSE))</f>
        <v/>
      </c>
      <c r="AB106" s="915" t="str">
        <f>IF(AB105="","",VLOOKUP(AB105,'シフト記号表（従来型・ユニット型共通）'!$C$6:$L$47,10,FALSE))</f>
        <v/>
      </c>
      <c r="AC106" s="915" t="str">
        <f>IF(AC105="","",VLOOKUP(AC105,'シフト記号表（従来型・ユニット型共通）'!$C$6:$L$47,10,FALSE))</f>
        <v/>
      </c>
      <c r="AD106" s="915" t="str">
        <f>IF(AD105="","",VLOOKUP(AD105,'シフト記号表（従来型・ユニット型共通）'!$C$6:$L$47,10,FALSE))</f>
        <v/>
      </c>
      <c r="AE106" s="915" t="str">
        <f>IF(AE105="","",VLOOKUP(AE105,'シフト記号表（従来型・ユニット型共通）'!$C$6:$L$47,10,FALSE))</f>
        <v/>
      </c>
      <c r="AF106" s="915" t="str">
        <f>IF(AF105="","",VLOOKUP(AF105,'シフト記号表（従来型・ユニット型共通）'!$C$6:$L$47,10,FALSE))</f>
        <v/>
      </c>
      <c r="AG106" s="916" t="str">
        <f>IF(AG105="","",VLOOKUP(AG105,'シフト記号表（従来型・ユニット型共通）'!$C$6:$L$47,10,FALSE))</f>
        <v/>
      </c>
      <c r="AH106" s="914" t="str">
        <f>IF(AH105="","",VLOOKUP(AH105,'シフト記号表（従来型・ユニット型共通）'!$C$6:$L$47,10,FALSE))</f>
        <v/>
      </c>
      <c r="AI106" s="915" t="str">
        <f>IF(AI105="","",VLOOKUP(AI105,'シフト記号表（従来型・ユニット型共通）'!$C$6:$L$47,10,FALSE))</f>
        <v/>
      </c>
      <c r="AJ106" s="915" t="str">
        <f>IF(AJ105="","",VLOOKUP(AJ105,'シフト記号表（従来型・ユニット型共通）'!$C$6:$L$47,10,FALSE))</f>
        <v/>
      </c>
      <c r="AK106" s="915" t="str">
        <f>IF(AK105="","",VLOOKUP(AK105,'シフト記号表（従来型・ユニット型共通）'!$C$6:$L$47,10,FALSE))</f>
        <v/>
      </c>
      <c r="AL106" s="915" t="str">
        <f>IF(AL105="","",VLOOKUP(AL105,'シフト記号表（従来型・ユニット型共通）'!$C$6:$L$47,10,FALSE))</f>
        <v/>
      </c>
      <c r="AM106" s="915" t="str">
        <f>IF(AM105="","",VLOOKUP(AM105,'シフト記号表（従来型・ユニット型共通）'!$C$6:$L$47,10,FALSE))</f>
        <v/>
      </c>
      <c r="AN106" s="916" t="str">
        <f>IF(AN105="","",VLOOKUP(AN105,'シフト記号表（従来型・ユニット型共通）'!$C$6:$L$47,10,FALSE))</f>
        <v/>
      </c>
      <c r="AO106" s="914" t="str">
        <f>IF(AO105="","",VLOOKUP(AO105,'シフト記号表（従来型・ユニット型共通）'!$C$6:$L$47,10,FALSE))</f>
        <v/>
      </c>
      <c r="AP106" s="915" t="str">
        <f>IF(AP105="","",VLOOKUP(AP105,'シフト記号表（従来型・ユニット型共通）'!$C$6:$L$47,10,FALSE))</f>
        <v/>
      </c>
      <c r="AQ106" s="915" t="str">
        <f>IF(AQ105="","",VLOOKUP(AQ105,'シフト記号表（従来型・ユニット型共通）'!$C$6:$L$47,10,FALSE))</f>
        <v/>
      </c>
      <c r="AR106" s="915" t="str">
        <f>IF(AR105="","",VLOOKUP(AR105,'シフト記号表（従来型・ユニット型共通）'!$C$6:$L$47,10,FALSE))</f>
        <v/>
      </c>
      <c r="AS106" s="915" t="str">
        <f>IF(AS105="","",VLOOKUP(AS105,'シフト記号表（従来型・ユニット型共通）'!$C$6:$L$47,10,FALSE))</f>
        <v/>
      </c>
      <c r="AT106" s="915" t="str">
        <f>IF(AT105="","",VLOOKUP(AT105,'シフト記号表（従来型・ユニット型共通）'!$C$6:$L$47,10,FALSE))</f>
        <v/>
      </c>
      <c r="AU106" s="916" t="str">
        <f>IF(AU105="","",VLOOKUP(AU105,'シフト記号表（従来型・ユニット型共通）'!$C$6:$L$47,10,FALSE))</f>
        <v/>
      </c>
      <c r="AV106" s="914" t="str">
        <f>IF(AV105="","",VLOOKUP(AV105,'シフト記号表（従来型・ユニット型共通）'!$C$6:$L$47,10,FALSE))</f>
        <v/>
      </c>
      <c r="AW106" s="915" t="str">
        <f>IF(AW105="","",VLOOKUP(AW105,'シフト記号表（従来型・ユニット型共通）'!$C$6:$L$47,10,FALSE))</f>
        <v/>
      </c>
      <c r="AX106" s="915" t="str">
        <f>IF(AX105="","",VLOOKUP(AX105,'シフト記号表（従来型・ユニット型共通）'!$C$6:$L$47,10,FALSE))</f>
        <v/>
      </c>
      <c r="AY106" s="915" t="str">
        <f>IF(AY105="","",VLOOKUP(AY105,'シフト記号表（従来型・ユニット型共通）'!$C$6:$L$47,10,FALSE))</f>
        <v/>
      </c>
      <c r="AZ106" s="915" t="str">
        <f>IF(AZ105="","",VLOOKUP(AZ105,'シフト記号表（従来型・ユニット型共通）'!$C$6:$L$47,10,FALSE))</f>
        <v/>
      </c>
      <c r="BA106" s="915" t="str">
        <f>IF(BA105="","",VLOOKUP(BA105,'シフト記号表（従来型・ユニット型共通）'!$C$6:$L$47,10,FALSE))</f>
        <v/>
      </c>
      <c r="BB106" s="916" t="str">
        <f>IF(BB105="","",VLOOKUP(BB105,'シフト記号表（従来型・ユニット型共通）'!$C$6:$L$47,10,FALSE))</f>
        <v/>
      </c>
      <c r="BC106" s="914" t="str">
        <f>IF(BC105="","",VLOOKUP(BC105,'シフト記号表（従来型・ユニット型共通）'!$C$6:$L$47,10,FALSE))</f>
        <v/>
      </c>
      <c r="BD106" s="915" t="str">
        <f>IF(BD105="","",VLOOKUP(BD105,'シフト記号表（従来型・ユニット型共通）'!$C$6:$L$47,10,FALSE))</f>
        <v/>
      </c>
      <c r="BE106" s="915" t="str">
        <f>IF(BE105="","",VLOOKUP(BE105,'シフト記号表（従来型・ユニット型共通）'!$C$6:$L$47,10,FALSE))</f>
        <v/>
      </c>
      <c r="BF106" s="2196">
        <f>IF($BI$3="４週",SUM(AA106:BB106),IF($BI$3="暦月",SUM(AA106:BE106),""))</f>
        <v>0</v>
      </c>
      <c r="BG106" s="2197"/>
      <c r="BH106" s="2198">
        <f>IF($BI$3="４週",BF106/4,IF($BI$3="暦月",(BF106/($BI$8/7)),""))</f>
        <v>0</v>
      </c>
      <c r="BI106" s="2197"/>
      <c r="BJ106" s="2193"/>
      <c r="BK106" s="2194"/>
      <c r="BL106" s="2194"/>
      <c r="BM106" s="2194"/>
      <c r="BN106" s="2195"/>
    </row>
    <row r="107" spans="2:66" ht="20.25" customHeight="1">
      <c r="B107" s="2111">
        <f>B105+1</f>
        <v>46</v>
      </c>
      <c r="C107" s="2113"/>
      <c r="D107" s="2115"/>
      <c r="E107" s="2081"/>
      <c r="F107" s="2116"/>
      <c r="G107" s="2118"/>
      <c r="H107" s="2119"/>
      <c r="I107" s="909"/>
      <c r="J107" s="910"/>
      <c r="K107" s="909"/>
      <c r="L107" s="910"/>
      <c r="M107" s="2122"/>
      <c r="N107" s="2123"/>
      <c r="O107" s="2171"/>
      <c r="P107" s="2172"/>
      <c r="Q107" s="2172"/>
      <c r="R107" s="2119"/>
      <c r="S107" s="2141"/>
      <c r="T107" s="2142"/>
      <c r="U107" s="2142"/>
      <c r="V107" s="2142"/>
      <c r="W107" s="2143"/>
      <c r="X107" s="929" t="s">
        <v>1540</v>
      </c>
      <c r="Y107" s="930"/>
      <c r="Z107" s="931"/>
      <c r="AA107" s="922"/>
      <c r="AB107" s="923"/>
      <c r="AC107" s="923"/>
      <c r="AD107" s="923"/>
      <c r="AE107" s="923"/>
      <c r="AF107" s="923"/>
      <c r="AG107" s="924"/>
      <c r="AH107" s="922"/>
      <c r="AI107" s="923"/>
      <c r="AJ107" s="923"/>
      <c r="AK107" s="923"/>
      <c r="AL107" s="923"/>
      <c r="AM107" s="923"/>
      <c r="AN107" s="924"/>
      <c r="AO107" s="922"/>
      <c r="AP107" s="923"/>
      <c r="AQ107" s="923"/>
      <c r="AR107" s="923"/>
      <c r="AS107" s="923"/>
      <c r="AT107" s="923"/>
      <c r="AU107" s="924"/>
      <c r="AV107" s="922"/>
      <c r="AW107" s="923"/>
      <c r="AX107" s="923"/>
      <c r="AY107" s="923"/>
      <c r="AZ107" s="923"/>
      <c r="BA107" s="923"/>
      <c r="BB107" s="924"/>
      <c r="BC107" s="922"/>
      <c r="BD107" s="923"/>
      <c r="BE107" s="925"/>
      <c r="BF107" s="2173"/>
      <c r="BG107" s="2174"/>
      <c r="BH107" s="2175"/>
      <c r="BI107" s="2176"/>
      <c r="BJ107" s="2177"/>
      <c r="BK107" s="2178"/>
      <c r="BL107" s="2178"/>
      <c r="BM107" s="2178"/>
      <c r="BN107" s="2179"/>
    </row>
    <row r="108" spans="2:66" ht="20.25" customHeight="1">
      <c r="B108" s="2112"/>
      <c r="C108" s="2114"/>
      <c r="D108" s="2117"/>
      <c r="E108" s="2081"/>
      <c r="F108" s="2116"/>
      <c r="G108" s="2199"/>
      <c r="H108" s="2200"/>
      <c r="I108" s="932"/>
      <c r="J108" s="933">
        <f>G107</f>
        <v>0</v>
      </c>
      <c r="K108" s="932"/>
      <c r="L108" s="933">
        <f>M107</f>
        <v>0</v>
      </c>
      <c r="M108" s="2201"/>
      <c r="N108" s="2202"/>
      <c r="O108" s="2203"/>
      <c r="P108" s="2204"/>
      <c r="Q108" s="2204"/>
      <c r="R108" s="2200"/>
      <c r="S108" s="2141"/>
      <c r="T108" s="2142"/>
      <c r="U108" s="2142"/>
      <c r="V108" s="2142"/>
      <c r="W108" s="2143"/>
      <c r="X108" s="926" t="s">
        <v>1543</v>
      </c>
      <c r="Y108" s="927"/>
      <c r="Z108" s="928"/>
      <c r="AA108" s="914" t="str">
        <f>IF(AA107="","",VLOOKUP(AA107,'シフト記号表（従来型・ユニット型共通）'!$C$6:$L$47,10,FALSE))</f>
        <v/>
      </c>
      <c r="AB108" s="915" t="str">
        <f>IF(AB107="","",VLOOKUP(AB107,'シフト記号表（従来型・ユニット型共通）'!$C$6:$L$47,10,FALSE))</f>
        <v/>
      </c>
      <c r="AC108" s="915" t="str">
        <f>IF(AC107="","",VLOOKUP(AC107,'シフト記号表（従来型・ユニット型共通）'!$C$6:$L$47,10,FALSE))</f>
        <v/>
      </c>
      <c r="AD108" s="915" t="str">
        <f>IF(AD107="","",VLOOKUP(AD107,'シフト記号表（従来型・ユニット型共通）'!$C$6:$L$47,10,FALSE))</f>
        <v/>
      </c>
      <c r="AE108" s="915" t="str">
        <f>IF(AE107="","",VLOOKUP(AE107,'シフト記号表（従来型・ユニット型共通）'!$C$6:$L$47,10,FALSE))</f>
        <v/>
      </c>
      <c r="AF108" s="915" t="str">
        <f>IF(AF107="","",VLOOKUP(AF107,'シフト記号表（従来型・ユニット型共通）'!$C$6:$L$47,10,FALSE))</f>
        <v/>
      </c>
      <c r="AG108" s="916" t="str">
        <f>IF(AG107="","",VLOOKUP(AG107,'シフト記号表（従来型・ユニット型共通）'!$C$6:$L$47,10,FALSE))</f>
        <v/>
      </c>
      <c r="AH108" s="914" t="str">
        <f>IF(AH107="","",VLOOKUP(AH107,'シフト記号表（従来型・ユニット型共通）'!$C$6:$L$47,10,FALSE))</f>
        <v/>
      </c>
      <c r="AI108" s="915" t="str">
        <f>IF(AI107="","",VLOOKUP(AI107,'シフト記号表（従来型・ユニット型共通）'!$C$6:$L$47,10,FALSE))</f>
        <v/>
      </c>
      <c r="AJ108" s="915" t="str">
        <f>IF(AJ107="","",VLOOKUP(AJ107,'シフト記号表（従来型・ユニット型共通）'!$C$6:$L$47,10,FALSE))</f>
        <v/>
      </c>
      <c r="AK108" s="915" t="str">
        <f>IF(AK107="","",VLOOKUP(AK107,'シフト記号表（従来型・ユニット型共通）'!$C$6:$L$47,10,FALSE))</f>
        <v/>
      </c>
      <c r="AL108" s="915" t="str">
        <f>IF(AL107="","",VLOOKUP(AL107,'シフト記号表（従来型・ユニット型共通）'!$C$6:$L$47,10,FALSE))</f>
        <v/>
      </c>
      <c r="AM108" s="915" t="str">
        <f>IF(AM107="","",VLOOKUP(AM107,'シフト記号表（従来型・ユニット型共通）'!$C$6:$L$47,10,FALSE))</f>
        <v/>
      </c>
      <c r="AN108" s="916" t="str">
        <f>IF(AN107="","",VLOOKUP(AN107,'シフト記号表（従来型・ユニット型共通）'!$C$6:$L$47,10,FALSE))</f>
        <v/>
      </c>
      <c r="AO108" s="914" t="str">
        <f>IF(AO107="","",VLOOKUP(AO107,'シフト記号表（従来型・ユニット型共通）'!$C$6:$L$47,10,FALSE))</f>
        <v/>
      </c>
      <c r="AP108" s="915" t="str">
        <f>IF(AP107="","",VLOOKUP(AP107,'シフト記号表（従来型・ユニット型共通）'!$C$6:$L$47,10,FALSE))</f>
        <v/>
      </c>
      <c r="AQ108" s="915" t="str">
        <f>IF(AQ107="","",VLOOKUP(AQ107,'シフト記号表（従来型・ユニット型共通）'!$C$6:$L$47,10,FALSE))</f>
        <v/>
      </c>
      <c r="AR108" s="915" t="str">
        <f>IF(AR107="","",VLOOKUP(AR107,'シフト記号表（従来型・ユニット型共通）'!$C$6:$L$47,10,FALSE))</f>
        <v/>
      </c>
      <c r="AS108" s="915" t="str">
        <f>IF(AS107="","",VLOOKUP(AS107,'シフト記号表（従来型・ユニット型共通）'!$C$6:$L$47,10,FALSE))</f>
        <v/>
      </c>
      <c r="AT108" s="915" t="str">
        <f>IF(AT107="","",VLOOKUP(AT107,'シフト記号表（従来型・ユニット型共通）'!$C$6:$L$47,10,FALSE))</f>
        <v/>
      </c>
      <c r="AU108" s="916" t="str">
        <f>IF(AU107="","",VLOOKUP(AU107,'シフト記号表（従来型・ユニット型共通）'!$C$6:$L$47,10,FALSE))</f>
        <v/>
      </c>
      <c r="AV108" s="914" t="str">
        <f>IF(AV107="","",VLOOKUP(AV107,'シフト記号表（従来型・ユニット型共通）'!$C$6:$L$47,10,FALSE))</f>
        <v/>
      </c>
      <c r="AW108" s="915" t="str">
        <f>IF(AW107="","",VLOOKUP(AW107,'シフト記号表（従来型・ユニット型共通）'!$C$6:$L$47,10,FALSE))</f>
        <v/>
      </c>
      <c r="AX108" s="915" t="str">
        <f>IF(AX107="","",VLOOKUP(AX107,'シフト記号表（従来型・ユニット型共通）'!$C$6:$L$47,10,FALSE))</f>
        <v/>
      </c>
      <c r="AY108" s="915" t="str">
        <f>IF(AY107="","",VLOOKUP(AY107,'シフト記号表（従来型・ユニット型共通）'!$C$6:$L$47,10,FALSE))</f>
        <v/>
      </c>
      <c r="AZ108" s="915" t="str">
        <f>IF(AZ107="","",VLOOKUP(AZ107,'シフト記号表（従来型・ユニット型共通）'!$C$6:$L$47,10,FALSE))</f>
        <v/>
      </c>
      <c r="BA108" s="915" t="str">
        <f>IF(BA107="","",VLOOKUP(BA107,'シフト記号表（従来型・ユニット型共通）'!$C$6:$L$47,10,FALSE))</f>
        <v/>
      </c>
      <c r="BB108" s="916" t="str">
        <f>IF(BB107="","",VLOOKUP(BB107,'シフト記号表（従来型・ユニット型共通）'!$C$6:$L$47,10,FALSE))</f>
        <v/>
      </c>
      <c r="BC108" s="914" t="str">
        <f>IF(BC107="","",VLOOKUP(BC107,'シフト記号表（従来型・ユニット型共通）'!$C$6:$L$47,10,FALSE))</f>
        <v/>
      </c>
      <c r="BD108" s="915" t="str">
        <f>IF(BD107="","",VLOOKUP(BD107,'シフト記号表（従来型・ユニット型共通）'!$C$6:$L$47,10,FALSE))</f>
        <v/>
      </c>
      <c r="BE108" s="915" t="str">
        <f>IF(BE107="","",VLOOKUP(BE107,'シフト記号表（従来型・ユニット型共通）'!$C$6:$L$47,10,FALSE))</f>
        <v/>
      </c>
      <c r="BF108" s="2196">
        <f>IF($BI$3="４週",SUM(AA108:BB108),IF($BI$3="暦月",SUM(AA108:BE108),""))</f>
        <v>0</v>
      </c>
      <c r="BG108" s="2197"/>
      <c r="BH108" s="2198">
        <f>IF($BI$3="４週",BF108/4,IF($BI$3="暦月",(BF108/($BI$8/7)),""))</f>
        <v>0</v>
      </c>
      <c r="BI108" s="2197"/>
      <c r="BJ108" s="2193"/>
      <c r="BK108" s="2194"/>
      <c r="BL108" s="2194"/>
      <c r="BM108" s="2194"/>
      <c r="BN108" s="2195"/>
    </row>
    <row r="109" spans="2:66" ht="20.25" customHeight="1">
      <c r="B109" s="2111">
        <f>B107+1</f>
        <v>47</v>
      </c>
      <c r="C109" s="2113"/>
      <c r="D109" s="2115"/>
      <c r="E109" s="2081"/>
      <c r="F109" s="2116"/>
      <c r="G109" s="2118"/>
      <c r="H109" s="2119"/>
      <c r="I109" s="909"/>
      <c r="J109" s="910"/>
      <c r="K109" s="909"/>
      <c r="L109" s="910"/>
      <c r="M109" s="2122"/>
      <c r="N109" s="2123"/>
      <c r="O109" s="2171"/>
      <c r="P109" s="2172"/>
      <c r="Q109" s="2172"/>
      <c r="R109" s="2119"/>
      <c r="S109" s="2141"/>
      <c r="T109" s="2142"/>
      <c r="U109" s="2142"/>
      <c r="V109" s="2142"/>
      <c r="W109" s="2143"/>
      <c r="X109" s="929" t="s">
        <v>1540</v>
      </c>
      <c r="Y109" s="930"/>
      <c r="Z109" s="931"/>
      <c r="AA109" s="922"/>
      <c r="AB109" s="923"/>
      <c r="AC109" s="923"/>
      <c r="AD109" s="923"/>
      <c r="AE109" s="923"/>
      <c r="AF109" s="923"/>
      <c r="AG109" s="924"/>
      <c r="AH109" s="922"/>
      <c r="AI109" s="923"/>
      <c r="AJ109" s="923"/>
      <c r="AK109" s="923"/>
      <c r="AL109" s="923"/>
      <c r="AM109" s="923"/>
      <c r="AN109" s="924"/>
      <c r="AO109" s="922"/>
      <c r="AP109" s="923"/>
      <c r="AQ109" s="923"/>
      <c r="AR109" s="923"/>
      <c r="AS109" s="923"/>
      <c r="AT109" s="923"/>
      <c r="AU109" s="924"/>
      <c r="AV109" s="922"/>
      <c r="AW109" s="923"/>
      <c r="AX109" s="923"/>
      <c r="AY109" s="923"/>
      <c r="AZ109" s="923"/>
      <c r="BA109" s="923"/>
      <c r="BB109" s="924"/>
      <c r="BC109" s="922"/>
      <c r="BD109" s="923"/>
      <c r="BE109" s="925"/>
      <c r="BF109" s="2173"/>
      <c r="BG109" s="2174"/>
      <c r="BH109" s="2175"/>
      <c r="BI109" s="2176"/>
      <c r="BJ109" s="2177"/>
      <c r="BK109" s="2178"/>
      <c r="BL109" s="2178"/>
      <c r="BM109" s="2178"/>
      <c r="BN109" s="2179"/>
    </row>
    <row r="110" spans="2:66" ht="20.25" customHeight="1">
      <c r="B110" s="2112"/>
      <c r="C110" s="2114"/>
      <c r="D110" s="2117"/>
      <c r="E110" s="2081"/>
      <c r="F110" s="2116"/>
      <c r="G110" s="2199"/>
      <c r="H110" s="2200"/>
      <c r="I110" s="932"/>
      <c r="J110" s="933">
        <f>G109</f>
        <v>0</v>
      </c>
      <c r="K110" s="932"/>
      <c r="L110" s="933">
        <f>M109</f>
        <v>0</v>
      </c>
      <c r="M110" s="2201"/>
      <c r="N110" s="2202"/>
      <c r="O110" s="2203"/>
      <c r="P110" s="2204"/>
      <c r="Q110" s="2204"/>
      <c r="R110" s="2200"/>
      <c r="S110" s="2141"/>
      <c r="T110" s="2142"/>
      <c r="U110" s="2142"/>
      <c r="V110" s="2142"/>
      <c r="W110" s="2143"/>
      <c r="X110" s="926" t="s">
        <v>1543</v>
      </c>
      <c r="Y110" s="927"/>
      <c r="Z110" s="928"/>
      <c r="AA110" s="914" t="str">
        <f>IF(AA109="","",VLOOKUP(AA109,'シフト記号表（従来型・ユニット型共通）'!$C$6:$L$47,10,FALSE))</f>
        <v/>
      </c>
      <c r="AB110" s="915" t="str">
        <f>IF(AB109="","",VLOOKUP(AB109,'シフト記号表（従来型・ユニット型共通）'!$C$6:$L$47,10,FALSE))</f>
        <v/>
      </c>
      <c r="AC110" s="915" t="str">
        <f>IF(AC109="","",VLOOKUP(AC109,'シフト記号表（従来型・ユニット型共通）'!$C$6:$L$47,10,FALSE))</f>
        <v/>
      </c>
      <c r="AD110" s="915" t="str">
        <f>IF(AD109="","",VLOOKUP(AD109,'シフト記号表（従来型・ユニット型共通）'!$C$6:$L$47,10,FALSE))</f>
        <v/>
      </c>
      <c r="AE110" s="915" t="str">
        <f>IF(AE109="","",VLOOKUP(AE109,'シフト記号表（従来型・ユニット型共通）'!$C$6:$L$47,10,FALSE))</f>
        <v/>
      </c>
      <c r="AF110" s="915" t="str">
        <f>IF(AF109="","",VLOOKUP(AF109,'シフト記号表（従来型・ユニット型共通）'!$C$6:$L$47,10,FALSE))</f>
        <v/>
      </c>
      <c r="AG110" s="916" t="str">
        <f>IF(AG109="","",VLOOKUP(AG109,'シフト記号表（従来型・ユニット型共通）'!$C$6:$L$47,10,FALSE))</f>
        <v/>
      </c>
      <c r="AH110" s="914" t="str">
        <f>IF(AH109="","",VLOOKUP(AH109,'シフト記号表（従来型・ユニット型共通）'!$C$6:$L$47,10,FALSE))</f>
        <v/>
      </c>
      <c r="AI110" s="915" t="str">
        <f>IF(AI109="","",VLOOKUP(AI109,'シフト記号表（従来型・ユニット型共通）'!$C$6:$L$47,10,FALSE))</f>
        <v/>
      </c>
      <c r="AJ110" s="915" t="str">
        <f>IF(AJ109="","",VLOOKUP(AJ109,'シフト記号表（従来型・ユニット型共通）'!$C$6:$L$47,10,FALSE))</f>
        <v/>
      </c>
      <c r="AK110" s="915" t="str">
        <f>IF(AK109="","",VLOOKUP(AK109,'シフト記号表（従来型・ユニット型共通）'!$C$6:$L$47,10,FALSE))</f>
        <v/>
      </c>
      <c r="AL110" s="915" t="str">
        <f>IF(AL109="","",VLOOKUP(AL109,'シフト記号表（従来型・ユニット型共通）'!$C$6:$L$47,10,FALSE))</f>
        <v/>
      </c>
      <c r="AM110" s="915" t="str">
        <f>IF(AM109="","",VLOOKUP(AM109,'シフト記号表（従来型・ユニット型共通）'!$C$6:$L$47,10,FALSE))</f>
        <v/>
      </c>
      <c r="AN110" s="916" t="str">
        <f>IF(AN109="","",VLOOKUP(AN109,'シフト記号表（従来型・ユニット型共通）'!$C$6:$L$47,10,FALSE))</f>
        <v/>
      </c>
      <c r="AO110" s="914" t="str">
        <f>IF(AO109="","",VLOOKUP(AO109,'シフト記号表（従来型・ユニット型共通）'!$C$6:$L$47,10,FALSE))</f>
        <v/>
      </c>
      <c r="AP110" s="915" t="str">
        <f>IF(AP109="","",VLOOKUP(AP109,'シフト記号表（従来型・ユニット型共通）'!$C$6:$L$47,10,FALSE))</f>
        <v/>
      </c>
      <c r="AQ110" s="915" t="str">
        <f>IF(AQ109="","",VLOOKUP(AQ109,'シフト記号表（従来型・ユニット型共通）'!$C$6:$L$47,10,FALSE))</f>
        <v/>
      </c>
      <c r="AR110" s="915" t="str">
        <f>IF(AR109="","",VLOOKUP(AR109,'シフト記号表（従来型・ユニット型共通）'!$C$6:$L$47,10,FALSE))</f>
        <v/>
      </c>
      <c r="AS110" s="915" t="str">
        <f>IF(AS109="","",VLOOKUP(AS109,'シフト記号表（従来型・ユニット型共通）'!$C$6:$L$47,10,FALSE))</f>
        <v/>
      </c>
      <c r="AT110" s="915" t="str">
        <f>IF(AT109="","",VLOOKUP(AT109,'シフト記号表（従来型・ユニット型共通）'!$C$6:$L$47,10,FALSE))</f>
        <v/>
      </c>
      <c r="AU110" s="916" t="str">
        <f>IF(AU109="","",VLOOKUP(AU109,'シフト記号表（従来型・ユニット型共通）'!$C$6:$L$47,10,FALSE))</f>
        <v/>
      </c>
      <c r="AV110" s="914" t="str">
        <f>IF(AV109="","",VLOOKUP(AV109,'シフト記号表（従来型・ユニット型共通）'!$C$6:$L$47,10,FALSE))</f>
        <v/>
      </c>
      <c r="AW110" s="915" t="str">
        <f>IF(AW109="","",VLOOKUP(AW109,'シフト記号表（従来型・ユニット型共通）'!$C$6:$L$47,10,FALSE))</f>
        <v/>
      </c>
      <c r="AX110" s="915" t="str">
        <f>IF(AX109="","",VLOOKUP(AX109,'シフト記号表（従来型・ユニット型共通）'!$C$6:$L$47,10,FALSE))</f>
        <v/>
      </c>
      <c r="AY110" s="915" t="str">
        <f>IF(AY109="","",VLOOKUP(AY109,'シフト記号表（従来型・ユニット型共通）'!$C$6:$L$47,10,FALSE))</f>
        <v/>
      </c>
      <c r="AZ110" s="915" t="str">
        <f>IF(AZ109="","",VLOOKUP(AZ109,'シフト記号表（従来型・ユニット型共通）'!$C$6:$L$47,10,FALSE))</f>
        <v/>
      </c>
      <c r="BA110" s="915" t="str">
        <f>IF(BA109="","",VLOOKUP(BA109,'シフト記号表（従来型・ユニット型共通）'!$C$6:$L$47,10,FALSE))</f>
        <v/>
      </c>
      <c r="BB110" s="916" t="str">
        <f>IF(BB109="","",VLOOKUP(BB109,'シフト記号表（従来型・ユニット型共通）'!$C$6:$L$47,10,FALSE))</f>
        <v/>
      </c>
      <c r="BC110" s="914" t="str">
        <f>IF(BC109="","",VLOOKUP(BC109,'シフト記号表（従来型・ユニット型共通）'!$C$6:$L$47,10,FALSE))</f>
        <v/>
      </c>
      <c r="BD110" s="915" t="str">
        <f>IF(BD109="","",VLOOKUP(BD109,'シフト記号表（従来型・ユニット型共通）'!$C$6:$L$47,10,FALSE))</f>
        <v/>
      </c>
      <c r="BE110" s="915" t="str">
        <f>IF(BE109="","",VLOOKUP(BE109,'シフト記号表（従来型・ユニット型共通）'!$C$6:$L$47,10,FALSE))</f>
        <v/>
      </c>
      <c r="BF110" s="2196">
        <f>IF($BI$3="４週",SUM(AA110:BB110),IF($BI$3="暦月",SUM(AA110:BE110),""))</f>
        <v>0</v>
      </c>
      <c r="BG110" s="2197"/>
      <c r="BH110" s="2198">
        <f>IF($BI$3="４週",BF110/4,IF($BI$3="暦月",(BF110/($BI$8/7)),""))</f>
        <v>0</v>
      </c>
      <c r="BI110" s="2197"/>
      <c r="BJ110" s="2193"/>
      <c r="BK110" s="2194"/>
      <c r="BL110" s="2194"/>
      <c r="BM110" s="2194"/>
      <c r="BN110" s="2195"/>
    </row>
    <row r="111" spans="2:66" ht="20.25" customHeight="1">
      <c r="B111" s="2111">
        <f>B109+1</f>
        <v>48</v>
      </c>
      <c r="C111" s="2113"/>
      <c r="D111" s="2115"/>
      <c r="E111" s="2081"/>
      <c r="F111" s="2116"/>
      <c r="G111" s="2118"/>
      <c r="H111" s="2119"/>
      <c r="I111" s="909"/>
      <c r="J111" s="910"/>
      <c r="K111" s="909"/>
      <c r="L111" s="910"/>
      <c r="M111" s="2122"/>
      <c r="N111" s="2123"/>
      <c r="O111" s="2171"/>
      <c r="P111" s="2172"/>
      <c r="Q111" s="2172"/>
      <c r="R111" s="2119"/>
      <c r="S111" s="2141"/>
      <c r="T111" s="2142"/>
      <c r="U111" s="2142"/>
      <c r="V111" s="2142"/>
      <c r="W111" s="2143"/>
      <c r="X111" s="929" t="s">
        <v>1540</v>
      </c>
      <c r="Y111" s="930"/>
      <c r="Z111" s="931"/>
      <c r="AA111" s="922"/>
      <c r="AB111" s="923"/>
      <c r="AC111" s="923"/>
      <c r="AD111" s="923"/>
      <c r="AE111" s="923"/>
      <c r="AF111" s="923"/>
      <c r="AG111" s="924"/>
      <c r="AH111" s="922"/>
      <c r="AI111" s="923"/>
      <c r="AJ111" s="923"/>
      <c r="AK111" s="923"/>
      <c r="AL111" s="923"/>
      <c r="AM111" s="923"/>
      <c r="AN111" s="924"/>
      <c r="AO111" s="922"/>
      <c r="AP111" s="923"/>
      <c r="AQ111" s="923"/>
      <c r="AR111" s="923"/>
      <c r="AS111" s="923"/>
      <c r="AT111" s="923"/>
      <c r="AU111" s="924"/>
      <c r="AV111" s="922"/>
      <c r="AW111" s="923"/>
      <c r="AX111" s="923"/>
      <c r="AY111" s="923"/>
      <c r="AZ111" s="923"/>
      <c r="BA111" s="923"/>
      <c r="BB111" s="924"/>
      <c r="BC111" s="922"/>
      <c r="BD111" s="923"/>
      <c r="BE111" s="925"/>
      <c r="BF111" s="2173"/>
      <c r="BG111" s="2174"/>
      <c r="BH111" s="2175"/>
      <c r="BI111" s="2176"/>
      <c r="BJ111" s="2177"/>
      <c r="BK111" s="2178"/>
      <c r="BL111" s="2178"/>
      <c r="BM111" s="2178"/>
      <c r="BN111" s="2179"/>
    </row>
    <row r="112" spans="2:66" ht="20.25" customHeight="1">
      <c r="B112" s="2112"/>
      <c r="C112" s="2114"/>
      <c r="D112" s="2117"/>
      <c r="E112" s="2081"/>
      <c r="F112" s="2116"/>
      <c r="G112" s="2199"/>
      <c r="H112" s="2200"/>
      <c r="I112" s="932"/>
      <c r="J112" s="933">
        <f>G111</f>
        <v>0</v>
      </c>
      <c r="K112" s="932"/>
      <c r="L112" s="933">
        <f>M111</f>
        <v>0</v>
      </c>
      <c r="M112" s="2201"/>
      <c r="N112" s="2202"/>
      <c r="O112" s="2203"/>
      <c r="P112" s="2204"/>
      <c r="Q112" s="2204"/>
      <c r="R112" s="2200"/>
      <c r="S112" s="2141"/>
      <c r="T112" s="2142"/>
      <c r="U112" s="2142"/>
      <c r="V112" s="2142"/>
      <c r="W112" s="2143"/>
      <c r="X112" s="926" t="s">
        <v>1543</v>
      </c>
      <c r="Y112" s="927"/>
      <c r="Z112" s="928"/>
      <c r="AA112" s="914" t="str">
        <f>IF(AA111="","",VLOOKUP(AA111,'シフト記号表（従来型・ユニット型共通）'!$C$6:$L$47,10,FALSE))</f>
        <v/>
      </c>
      <c r="AB112" s="915" t="str">
        <f>IF(AB111="","",VLOOKUP(AB111,'シフト記号表（従来型・ユニット型共通）'!$C$6:$L$47,10,FALSE))</f>
        <v/>
      </c>
      <c r="AC112" s="915" t="str">
        <f>IF(AC111="","",VLOOKUP(AC111,'シフト記号表（従来型・ユニット型共通）'!$C$6:$L$47,10,FALSE))</f>
        <v/>
      </c>
      <c r="AD112" s="915" t="str">
        <f>IF(AD111="","",VLOOKUP(AD111,'シフト記号表（従来型・ユニット型共通）'!$C$6:$L$47,10,FALSE))</f>
        <v/>
      </c>
      <c r="AE112" s="915" t="str">
        <f>IF(AE111="","",VLOOKUP(AE111,'シフト記号表（従来型・ユニット型共通）'!$C$6:$L$47,10,FALSE))</f>
        <v/>
      </c>
      <c r="AF112" s="915" t="str">
        <f>IF(AF111="","",VLOOKUP(AF111,'シフト記号表（従来型・ユニット型共通）'!$C$6:$L$47,10,FALSE))</f>
        <v/>
      </c>
      <c r="AG112" s="916" t="str">
        <f>IF(AG111="","",VLOOKUP(AG111,'シフト記号表（従来型・ユニット型共通）'!$C$6:$L$47,10,FALSE))</f>
        <v/>
      </c>
      <c r="AH112" s="914" t="str">
        <f>IF(AH111="","",VLOOKUP(AH111,'シフト記号表（従来型・ユニット型共通）'!$C$6:$L$47,10,FALSE))</f>
        <v/>
      </c>
      <c r="AI112" s="915" t="str">
        <f>IF(AI111="","",VLOOKUP(AI111,'シフト記号表（従来型・ユニット型共通）'!$C$6:$L$47,10,FALSE))</f>
        <v/>
      </c>
      <c r="AJ112" s="915" t="str">
        <f>IF(AJ111="","",VLOOKUP(AJ111,'シフト記号表（従来型・ユニット型共通）'!$C$6:$L$47,10,FALSE))</f>
        <v/>
      </c>
      <c r="AK112" s="915" t="str">
        <f>IF(AK111="","",VLOOKUP(AK111,'シフト記号表（従来型・ユニット型共通）'!$C$6:$L$47,10,FALSE))</f>
        <v/>
      </c>
      <c r="AL112" s="915" t="str">
        <f>IF(AL111="","",VLOOKUP(AL111,'シフト記号表（従来型・ユニット型共通）'!$C$6:$L$47,10,FALSE))</f>
        <v/>
      </c>
      <c r="AM112" s="915" t="str">
        <f>IF(AM111="","",VLOOKUP(AM111,'シフト記号表（従来型・ユニット型共通）'!$C$6:$L$47,10,FALSE))</f>
        <v/>
      </c>
      <c r="AN112" s="916" t="str">
        <f>IF(AN111="","",VLOOKUP(AN111,'シフト記号表（従来型・ユニット型共通）'!$C$6:$L$47,10,FALSE))</f>
        <v/>
      </c>
      <c r="AO112" s="914" t="str">
        <f>IF(AO111="","",VLOOKUP(AO111,'シフト記号表（従来型・ユニット型共通）'!$C$6:$L$47,10,FALSE))</f>
        <v/>
      </c>
      <c r="AP112" s="915" t="str">
        <f>IF(AP111="","",VLOOKUP(AP111,'シフト記号表（従来型・ユニット型共通）'!$C$6:$L$47,10,FALSE))</f>
        <v/>
      </c>
      <c r="AQ112" s="915" t="str">
        <f>IF(AQ111="","",VLOOKUP(AQ111,'シフト記号表（従来型・ユニット型共通）'!$C$6:$L$47,10,FALSE))</f>
        <v/>
      </c>
      <c r="AR112" s="915" t="str">
        <f>IF(AR111="","",VLOOKUP(AR111,'シフト記号表（従来型・ユニット型共通）'!$C$6:$L$47,10,FALSE))</f>
        <v/>
      </c>
      <c r="AS112" s="915" t="str">
        <f>IF(AS111="","",VLOOKUP(AS111,'シフト記号表（従来型・ユニット型共通）'!$C$6:$L$47,10,FALSE))</f>
        <v/>
      </c>
      <c r="AT112" s="915" t="str">
        <f>IF(AT111="","",VLOOKUP(AT111,'シフト記号表（従来型・ユニット型共通）'!$C$6:$L$47,10,FALSE))</f>
        <v/>
      </c>
      <c r="AU112" s="916" t="str">
        <f>IF(AU111="","",VLOOKUP(AU111,'シフト記号表（従来型・ユニット型共通）'!$C$6:$L$47,10,FALSE))</f>
        <v/>
      </c>
      <c r="AV112" s="914" t="str">
        <f>IF(AV111="","",VLOOKUP(AV111,'シフト記号表（従来型・ユニット型共通）'!$C$6:$L$47,10,FALSE))</f>
        <v/>
      </c>
      <c r="AW112" s="915" t="str">
        <f>IF(AW111="","",VLOOKUP(AW111,'シフト記号表（従来型・ユニット型共通）'!$C$6:$L$47,10,FALSE))</f>
        <v/>
      </c>
      <c r="AX112" s="915" t="str">
        <f>IF(AX111="","",VLOOKUP(AX111,'シフト記号表（従来型・ユニット型共通）'!$C$6:$L$47,10,FALSE))</f>
        <v/>
      </c>
      <c r="AY112" s="915" t="str">
        <f>IF(AY111="","",VLOOKUP(AY111,'シフト記号表（従来型・ユニット型共通）'!$C$6:$L$47,10,FALSE))</f>
        <v/>
      </c>
      <c r="AZ112" s="915" t="str">
        <f>IF(AZ111="","",VLOOKUP(AZ111,'シフト記号表（従来型・ユニット型共通）'!$C$6:$L$47,10,FALSE))</f>
        <v/>
      </c>
      <c r="BA112" s="915" t="str">
        <f>IF(BA111="","",VLOOKUP(BA111,'シフト記号表（従来型・ユニット型共通）'!$C$6:$L$47,10,FALSE))</f>
        <v/>
      </c>
      <c r="BB112" s="916" t="str">
        <f>IF(BB111="","",VLOOKUP(BB111,'シフト記号表（従来型・ユニット型共通）'!$C$6:$L$47,10,FALSE))</f>
        <v/>
      </c>
      <c r="BC112" s="914" t="str">
        <f>IF(BC111="","",VLOOKUP(BC111,'シフト記号表（従来型・ユニット型共通）'!$C$6:$L$47,10,FALSE))</f>
        <v/>
      </c>
      <c r="BD112" s="915" t="str">
        <f>IF(BD111="","",VLOOKUP(BD111,'シフト記号表（従来型・ユニット型共通）'!$C$6:$L$47,10,FALSE))</f>
        <v/>
      </c>
      <c r="BE112" s="915" t="str">
        <f>IF(BE111="","",VLOOKUP(BE111,'シフト記号表（従来型・ユニット型共通）'!$C$6:$L$47,10,FALSE))</f>
        <v/>
      </c>
      <c r="BF112" s="2196">
        <f>IF($BI$3="４週",SUM(AA112:BB112),IF($BI$3="暦月",SUM(AA112:BE112),""))</f>
        <v>0</v>
      </c>
      <c r="BG112" s="2197"/>
      <c r="BH112" s="2198">
        <f>IF($BI$3="４週",BF112/4,IF($BI$3="暦月",(BF112/($BI$8/7)),""))</f>
        <v>0</v>
      </c>
      <c r="BI112" s="2197"/>
      <c r="BJ112" s="2193"/>
      <c r="BK112" s="2194"/>
      <c r="BL112" s="2194"/>
      <c r="BM112" s="2194"/>
      <c r="BN112" s="2195"/>
    </row>
    <row r="113" spans="2:66" ht="20.25" customHeight="1">
      <c r="B113" s="2111">
        <f>B111+1</f>
        <v>49</v>
      </c>
      <c r="C113" s="2113"/>
      <c r="D113" s="2115"/>
      <c r="E113" s="2081"/>
      <c r="F113" s="2116"/>
      <c r="G113" s="2118"/>
      <c r="H113" s="2119"/>
      <c r="I113" s="909"/>
      <c r="J113" s="910"/>
      <c r="K113" s="909"/>
      <c r="L113" s="910"/>
      <c r="M113" s="2122"/>
      <c r="N113" s="2123"/>
      <c r="O113" s="2171"/>
      <c r="P113" s="2172"/>
      <c r="Q113" s="2172"/>
      <c r="R113" s="2119"/>
      <c r="S113" s="2141"/>
      <c r="T113" s="2142"/>
      <c r="U113" s="2142"/>
      <c r="V113" s="2142"/>
      <c r="W113" s="2143"/>
      <c r="X113" s="929" t="s">
        <v>1540</v>
      </c>
      <c r="Y113" s="930"/>
      <c r="Z113" s="931"/>
      <c r="AA113" s="922"/>
      <c r="AB113" s="923"/>
      <c r="AC113" s="923"/>
      <c r="AD113" s="923"/>
      <c r="AE113" s="923"/>
      <c r="AF113" s="923"/>
      <c r="AG113" s="924"/>
      <c r="AH113" s="922"/>
      <c r="AI113" s="923"/>
      <c r="AJ113" s="923"/>
      <c r="AK113" s="923"/>
      <c r="AL113" s="923"/>
      <c r="AM113" s="923"/>
      <c r="AN113" s="924"/>
      <c r="AO113" s="922"/>
      <c r="AP113" s="923"/>
      <c r="AQ113" s="923"/>
      <c r="AR113" s="923"/>
      <c r="AS113" s="923"/>
      <c r="AT113" s="923"/>
      <c r="AU113" s="924"/>
      <c r="AV113" s="922"/>
      <c r="AW113" s="923"/>
      <c r="AX113" s="923"/>
      <c r="AY113" s="923"/>
      <c r="AZ113" s="923"/>
      <c r="BA113" s="923"/>
      <c r="BB113" s="924"/>
      <c r="BC113" s="922"/>
      <c r="BD113" s="923"/>
      <c r="BE113" s="925"/>
      <c r="BF113" s="2173"/>
      <c r="BG113" s="2174"/>
      <c r="BH113" s="2175"/>
      <c r="BI113" s="2176"/>
      <c r="BJ113" s="2177"/>
      <c r="BK113" s="2178"/>
      <c r="BL113" s="2178"/>
      <c r="BM113" s="2178"/>
      <c r="BN113" s="2179"/>
    </row>
    <row r="114" spans="2:66" ht="20.25" customHeight="1">
      <c r="B114" s="2112"/>
      <c r="C114" s="2114"/>
      <c r="D114" s="2117"/>
      <c r="E114" s="2081"/>
      <c r="F114" s="2116"/>
      <c r="G114" s="2199"/>
      <c r="H114" s="2200"/>
      <c r="I114" s="932"/>
      <c r="J114" s="933">
        <f>G113</f>
        <v>0</v>
      </c>
      <c r="K114" s="932"/>
      <c r="L114" s="933">
        <f>M113</f>
        <v>0</v>
      </c>
      <c r="M114" s="2201"/>
      <c r="N114" s="2202"/>
      <c r="O114" s="2203"/>
      <c r="P114" s="2204"/>
      <c r="Q114" s="2204"/>
      <c r="R114" s="2200"/>
      <c r="S114" s="2141"/>
      <c r="T114" s="2142"/>
      <c r="U114" s="2142"/>
      <c r="V114" s="2142"/>
      <c r="W114" s="2143"/>
      <c r="X114" s="926" t="s">
        <v>1543</v>
      </c>
      <c r="Y114" s="927"/>
      <c r="Z114" s="928"/>
      <c r="AA114" s="914" t="str">
        <f>IF(AA113="","",VLOOKUP(AA113,'シフト記号表（従来型・ユニット型共通）'!$C$6:$L$47,10,FALSE))</f>
        <v/>
      </c>
      <c r="AB114" s="915" t="str">
        <f>IF(AB113="","",VLOOKUP(AB113,'シフト記号表（従来型・ユニット型共通）'!$C$6:$L$47,10,FALSE))</f>
        <v/>
      </c>
      <c r="AC114" s="915" t="str">
        <f>IF(AC113="","",VLOOKUP(AC113,'シフト記号表（従来型・ユニット型共通）'!$C$6:$L$47,10,FALSE))</f>
        <v/>
      </c>
      <c r="AD114" s="915" t="str">
        <f>IF(AD113="","",VLOOKUP(AD113,'シフト記号表（従来型・ユニット型共通）'!$C$6:$L$47,10,FALSE))</f>
        <v/>
      </c>
      <c r="AE114" s="915" t="str">
        <f>IF(AE113="","",VLOOKUP(AE113,'シフト記号表（従来型・ユニット型共通）'!$C$6:$L$47,10,FALSE))</f>
        <v/>
      </c>
      <c r="AF114" s="915" t="str">
        <f>IF(AF113="","",VLOOKUP(AF113,'シフト記号表（従来型・ユニット型共通）'!$C$6:$L$47,10,FALSE))</f>
        <v/>
      </c>
      <c r="AG114" s="916" t="str">
        <f>IF(AG113="","",VLOOKUP(AG113,'シフト記号表（従来型・ユニット型共通）'!$C$6:$L$47,10,FALSE))</f>
        <v/>
      </c>
      <c r="AH114" s="914" t="str">
        <f>IF(AH113="","",VLOOKUP(AH113,'シフト記号表（従来型・ユニット型共通）'!$C$6:$L$47,10,FALSE))</f>
        <v/>
      </c>
      <c r="AI114" s="915" t="str">
        <f>IF(AI113="","",VLOOKUP(AI113,'シフト記号表（従来型・ユニット型共通）'!$C$6:$L$47,10,FALSE))</f>
        <v/>
      </c>
      <c r="AJ114" s="915" t="str">
        <f>IF(AJ113="","",VLOOKUP(AJ113,'シフト記号表（従来型・ユニット型共通）'!$C$6:$L$47,10,FALSE))</f>
        <v/>
      </c>
      <c r="AK114" s="915" t="str">
        <f>IF(AK113="","",VLOOKUP(AK113,'シフト記号表（従来型・ユニット型共通）'!$C$6:$L$47,10,FALSE))</f>
        <v/>
      </c>
      <c r="AL114" s="915" t="str">
        <f>IF(AL113="","",VLOOKUP(AL113,'シフト記号表（従来型・ユニット型共通）'!$C$6:$L$47,10,FALSE))</f>
        <v/>
      </c>
      <c r="AM114" s="915" t="str">
        <f>IF(AM113="","",VLOOKUP(AM113,'シフト記号表（従来型・ユニット型共通）'!$C$6:$L$47,10,FALSE))</f>
        <v/>
      </c>
      <c r="AN114" s="916" t="str">
        <f>IF(AN113="","",VLOOKUP(AN113,'シフト記号表（従来型・ユニット型共通）'!$C$6:$L$47,10,FALSE))</f>
        <v/>
      </c>
      <c r="AO114" s="914" t="str">
        <f>IF(AO113="","",VLOOKUP(AO113,'シフト記号表（従来型・ユニット型共通）'!$C$6:$L$47,10,FALSE))</f>
        <v/>
      </c>
      <c r="AP114" s="915" t="str">
        <f>IF(AP113="","",VLOOKUP(AP113,'シフト記号表（従来型・ユニット型共通）'!$C$6:$L$47,10,FALSE))</f>
        <v/>
      </c>
      <c r="AQ114" s="915" t="str">
        <f>IF(AQ113="","",VLOOKUP(AQ113,'シフト記号表（従来型・ユニット型共通）'!$C$6:$L$47,10,FALSE))</f>
        <v/>
      </c>
      <c r="AR114" s="915" t="str">
        <f>IF(AR113="","",VLOOKUP(AR113,'シフト記号表（従来型・ユニット型共通）'!$C$6:$L$47,10,FALSE))</f>
        <v/>
      </c>
      <c r="AS114" s="915" t="str">
        <f>IF(AS113="","",VLOOKUP(AS113,'シフト記号表（従来型・ユニット型共通）'!$C$6:$L$47,10,FALSE))</f>
        <v/>
      </c>
      <c r="AT114" s="915" t="str">
        <f>IF(AT113="","",VLOOKUP(AT113,'シフト記号表（従来型・ユニット型共通）'!$C$6:$L$47,10,FALSE))</f>
        <v/>
      </c>
      <c r="AU114" s="916" t="str">
        <f>IF(AU113="","",VLOOKUP(AU113,'シフト記号表（従来型・ユニット型共通）'!$C$6:$L$47,10,FALSE))</f>
        <v/>
      </c>
      <c r="AV114" s="914" t="str">
        <f>IF(AV113="","",VLOOKUP(AV113,'シフト記号表（従来型・ユニット型共通）'!$C$6:$L$47,10,FALSE))</f>
        <v/>
      </c>
      <c r="AW114" s="915" t="str">
        <f>IF(AW113="","",VLOOKUP(AW113,'シフト記号表（従来型・ユニット型共通）'!$C$6:$L$47,10,FALSE))</f>
        <v/>
      </c>
      <c r="AX114" s="915" t="str">
        <f>IF(AX113="","",VLOOKUP(AX113,'シフト記号表（従来型・ユニット型共通）'!$C$6:$L$47,10,FALSE))</f>
        <v/>
      </c>
      <c r="AY114" s="915" t="str">
        <f>IF(AY113="","",VLOOKUP(AY113,'シフト記号表（従来型・ユニット型共通）'!$C$6:$L$47,10,FALSE))</f>
        <v/>
      </c>
      <c r="AZ114" s="915" t="str">
        <f>IF(AZ113="","",VLOOKUP(AZ113,'シフト記号表（従来型・ユニット型共通）'!$C$6:$L$47,10,FALSE))</f>
        <v/>
      </c>
      <c r="BA114" s="915" t="str">
        <f>IF(BA113="","",VLOOKUP(BA113,'シフト記号表（従来型・ユニット型共通）'!$C$6:$L$47,10,FALSE))</f>
        <v/>
      </c>
      <c r="BB114" s="916" t="str">
        <f>IF(BB113="","",VLOOKUP(BB113,'シフト記号表（従来型・ユニット型共通）'!$C$6:$L$47,10,FALSE))</f>
        <v/>
      </c>
      <c r="BC114" s="914" t="str">
        <f>IF(BC113="","",VLOOKUP(BC113,'シフト記号表（従来型・ユニット型共通）'!$C$6:$L$47,10,FALSE))</f>
        <v/>
      </c>
      <c r="BD114" s="915" t="str">
        <f>IF(BD113="","",VLOOKUP(BD113,'シフト記号表（従来型・ユニット型共通）'!$C$6:$L$47,10,FALSE))</f>
        <v/>
      </c>
      <c r="BE114" s="915" t="str">
        <f>IF(BE113="","",VLOOKUP(BE113,'シフト記号表（従来型・ユニット型共通）'!$C$6:$L$47,10,FALSE))</f>
        <v/>
      </c>
      <c r="BF114" s="2196">
        <f>IF($BI$3="４週",SUM(AA114:BB114),IF($BI$3="暦月",SUM(AA114:BE114),""))</f>
        <v>0</v>
      </c>
      <c r="BG114" s="2197"/>
      <c r="BH114" s="2198">
        <f>IF($BI$3="４週",BF114/4,IF($BI$3="暦月",(BF114/($BI$8/7)),""))</f>
        <v>0</v>
      </c>
      <c r="BI114" s="2197"/>
      <c r="BJ114" s="2193"/>
      <c r="BK114" s="2194"/>
      <c r="BL114" s="2194"/>
      <c r="BM114" s="2194"/>
      <c r="BN114" s="2195"/>
    </row>
    <row r="115" spans="2:66" ht="20.25" customHeight="1">
      <c r="B115" s="2111">
        <f>B113+1</f>
        <v>50</v>
      </c>
      <c r="C115" s="2113"/>
      <c r="D115" s="2115"/>
      <c r="E115" s="2081"/>
      <c r="F115" s="2116"/>
      <c r="G115" s="2118"/>
      <c r="H115" s="2119"/>
      <c r="I115" s="909"/>
      <c r="J115" s="910"/>
      <c r="K115" s="909"/>
      <c r="L115" s="910"/>
      <c r="M115" s="2122"/>
      <c r="N115" s="2123"/>
      <c r="O115" s="2171"/>
      <c r="P115" s="2172"/>
      <c r="Q115" s="2172"/>
      <c r="R115" s="2119"/>
      <c r="S115" s="2141"/>
      <c r="T115" s="2142"/>
      <c r="U115" s="2142"/>
      <c r="V115" s="2142"/>
      <c r="W115" s="2143"/>
      <c r="X115" s="929" t="s">
        <v>1540</v>
      </c>
      <c r="Y115" s="930"/>
      <c r="Z115" s="931"/>
      <c r="AA115" s="922"/>
      <c r="AB115" s="923"/>
      <c r="AC115" s="923"/>
      <c r="AD115" s="923"/>
      <c r="AE115" s="923"/>
      <c r="AF115" s="923"/>
      <c r="AG115" s="924"/>
      <c r="AH115" s="922"/>
      <c r="AI115" s="923"/>
      <c r="AJ115" s="923"/>
      <c r="AK115" s="923"/>
      <c r="AL115" s="923"/>
      <c r="AM115" s="923"/>
      <c r="AN115" s="924"/>
      <c r="AO115" s="922"/>
      <c r="AP115" s="923"/>
      <c r="AQ115" s="923"/>
      <c r="AR115" s="923"/>
      <c r="AS115" s="923"/>
      <c r="AT115" s="923"/>
      <c r="AU115" s="924"/>
      <c r="AV115" s="922"/>
      <c r="AW115" s="923"/>
      <c r="AX115" s="923"/>
      <c r="AY115" s="923"/>
      <c r="AZ115" s="923"/>
      <c r="BA115" s="923"/>
      <c r="BB115" s="924"/>
      <c r="BC115" s="922"/>
      <c r="BD115" s="923"/>
      <c r="BE115" s="925"/>
      <c r="BF115" s="2173"/>
      <c r="BG115" s="2174"/>
      <c r="BH115" s="2175"/>
      <c r="BI115" s="2176"/>
      <c r="BJ115" s="2177"/>
      <c r="BK115" s="2178"/>
      <c r="BL115" s="2178"/>
      <c r="BM115" s="2178"/>
      <c r="BN115" s="2179"/>
    </row>
    <row r="116" spans="2:66" ht="20.25" customHeight="1">
      <c r="B116" s="2112"/>
      <c r="C116" s="2114"/>
      <c r="D116" s="2117"/>
      <c r="E116" s="2081"/>
      <c r="F116" s="2116"/>
      <c r="G116" s="2199"/>
      <c r="H116" s="2200"/>
      <c r="I116" s="932"/>
      <c r="J116" s="933">
        <f>G115</f>
        <v>0</v>
      </c>
      <c r="K116" s="932"/>
      <c r="L116" s="933">
        <f>M115</f>
        <v>0</v>
      </c>
      <c r="M116" s="2201"/>
      <c r="N116" s="2202"/>
      <c r="O116" s="2203"/>
      <c r="P116" s="2204"/>
      <c r="Q116" s="2204"/>
      <c r="R116" s="2200"/>
      <c r="S116" s="2141"/>
      <c r="T116" s="2142"/>
      <c r="U116" s="2142"/>
      <c r="V116" s="2142"/>
      <c r="W116" s="2143"/>
      <c r="X116" s="926" t="s">
        <v>1543</v>
      </c>
      <c r="Y116" s="927"/>
      <c r="Z116" s="928"/>
      <c r="AA116" s="914" t="str">
        <f>IF(AA115="","",VLOOKUP(AA115,'シフト記号表（従来型・ユニット型共通）'!$C$6:$L$47,10,FALSE))</f>
        <v/>
      </c>
      <c r="AB116" s="915" t="str">
        <f>IF(AB115="","",VLOOKUP(AB115,'シフト記号表（従来型・ユニット型共通）'!$C$6:$L$47,10,FALSE))</f>
        <v/>
      </c>
      <c r="AC116" s="915" t="str">
        <f>IF(AC115="","",VLOOKUP(AC115,'シフト記号表（従来型・ユニット型共通）'!$C$6:$L$47,10,FALSE))</f>
        <v/>
      </c>
      <c r="AD116" s="915" t="str">
        <f>IF(AD115="","",VLOOKUP(AD115,'シフト記号表（従来型・ユニット型共通）'!$C$6:$L$47,10,FALSE))</f>
        <v/>
      </c>
      <c r="AE116" s="915" t="str">
        <f>IF(AE115="","",VLOOKUP(AE115,'シフト記号表（従来型・ユニット型共通）'!$C$6:$L$47,10,FALSE))</f>
        <v/>
      </c>
      <c r="AF116" s="915" t="str">
        <f>IF(AF115="","",VLOOKUP(AF115,'シフト記号表（従来型・ユニット型共通）'!$C$6:$L$47,10,FALSE))</f>
        <v/>
      </c>
      <c r="AG116" s="916" t="str">
        <f>IF(AG115="","",VLOOKUP(AG115,'シフト記号表（従来型・ユニット型共通）'!$C$6:$L$47,10,FALSE))</f>
        <v/>
      </c>
      <c r="AH116" s="914" t="str">
        <f>IF(AH115="","",VLOOKUP(AH115,'シフト記号表（従来型・ユニット型共通）'!$C$6:$L$47,10,FALSE))</f>
        <v/>
      </c>
      <c r="AI116" s="915" t="str">
        <f>IF(AI115="","",VLOOKUP(AI115,'シフト記号表（従来型・ユニット型共通）'!$C$6:$L$47,10,FALSE))</f>
        <v/>
      </c>
      <c r="AJ116" s="915" t="str">
        <f>IF(AJ115="","",VLOOKUP(AJ115,'シフト記号表（従来型・ユニット型共通）'!$C$6:$L$47,10,FALSE))</f>
        <v/>
      </c>
      <c r="AK116" s="915" t="str">
        <f>IF(AK115="","",VLOOKUP(AK115,'シフト記号表（従来型・ユニット型共通）'!$C$6:$L$47,10,FALSE))</f>
        <v/>
      </c>
      <c r="AL116" s="915" t="str">
        <f>IF(AL115="","",VLOOKUP(AL115,'シフト記号表（従来型・ユニット型共通）'!$C$6:$L$47,10,FALSE))</f>
        <v/>
      </c>
      <c r="AM116" s="915" t="str">
        <f>IF(AM115="","",VLOOKUP(AM115,'シフト記号表（従来型・ユニット型共通）'!$C$6:$L$47,10,FALSE))</f>
        <v/>
      </c>
      <c r="AN116" s="916" t="str">
        <f>IF(AN115="","",VLOOKUP(AN115,'シフト記号表（従来型・ユニット型共通）'!$C$6:$L$47,10,FALSE))</f>
        <v/>
      </c>
      <c r="AO116" s="914" t="str">
        <f>IF(AO115="","",VLOOKUP(AO115,'シフト記号表（従来型・ユニット型共通）'!$C$6:$L$47,10,FALSE))</f>
        <v/>
      </c>
      <c r="AP116" s="915" t="str">
        <f>IF(AP115="","",VLOOKUP(AP115,'シフト記号表（従来型・ユニット型共通）'!$C$6:$L$47,10,FALSE))</f>
        <v/>
      </c>
      <c r="AQ116" s="915" t="str">
        <f>IF(AQ115="","",VLOOKUP(AQ115,'シフト記号表（従来型・ユニット型共通）'!$C$6:$L$47,10,FALSE))</f>
        <v/>
      </c>
      <c r="AR116" s="915" t="str">
        <f>IF(AR115="","",VLOOKUP(AR115,'シフト記号表（従来型・ユニット型共通）'!$C$6:$L$47,10,FALSE))</f>
        <v/>
      </c>
      <c r="AS116" s="915" t="str">
        <f>IF(AS115="","",VLOOKUP(AS115,'シフト記号表（従来型・ユニット型共通）'!$C$6:$L$47,10,FALSE))</f>
        <v/>
      </c>
      <c r="AT116" s="915" t="str">
        <f>IF(AT115="","",VLOOKUP(AT115,'シフト記号表（従来型・ユニット型共通）'!$C$6:$L$47,10,FALSE))</f>
        <v/>
      </c>
      <c r="AU116" s="916" t="str">
        <f>IF(AU115="","",VLOOKUP(AU115,'シフト記号表（従来型・ユニット型共通）'!$C$6:$L$47,10,FALSE))</f>
        <v/>
      </c>
      <c r="AV116" s="914" t="str">
        <f>IF(AV115="","",VLOOKUP(AV115,'シフト記号表（従来型・ユニット型共通）'!$C$6:$L$47,10,FALSE))</f>
        <v/>
      </c>
      <c r="AW116" s="915" t="str">
        <f>IF(AW115="","",VLOOKUP(AW115,'シフト記号表（従来型・ユニット型共通）'!$C$6:$L$47,10,FALSE))</f>
        <v/>
      </c>
      <c r="AX116" s="915" t="str">
        <f>IF(AX115="","",VLOOKUP(AX115,'シフト記号表（従来型・ユニット型共通）'!$C$6:$L$47,10,FALSE))</f>
        <v/>
      </c>
      <c r="AY116" s="915" t="str">
        <f>IF(AY115="","",VLOOKUP(AY115,'シフト記号表（従来型・ユニット型共通）'!$C$6:$L$47,10,FALSE))</f>
        <v/>
      </c>
      <c r="AZ116" s="915" t="str">
        <f>IF(AZ115="","",VLOOKUP(AZ115,'シフト記号表（従来型・ユニット型共通）'!$C$6:$L$47,10,FALSE))</f>
        <v/>
      </c>
      <c r="BA116" s="915" t="str">
        <f>IF(BA115="","",VLOOKUP(BA115,'シフト記号表（従来型・ユニット型共通）'!$C$6:$L$47,10,FALSE))</f>
        <v/>
      </c>
      <c r="BB116" s="916" t="str">
        <f>IF(BB115="","",VLOOKUP(BB115,'シフト記号表（従来型・ユニット型共通）'!$C$6:$L$47,10,FALSE))</f>
        <v/>
      </c>
      <c r="BC116" s="914" t="str">
        <f>IF(BC115="","",VLOOKUP(BC115,'シフト記号表（従来型・ユニット型共通）'!$C$6:$L$47,10,FALSE))</f>
        <v/>
      </c>
      <c r="BD116" s="915" t="str">
        <f>IF(BD115="","",VLOOKUP(BD115,'シフト記号表（従来型・ユニット型共通）'!$C$6:$L$47,10,FALSE))</f>
        <v/>
      </c>
      <c r="BE116" s="915" t="str">
        <f>IF(BE115="","",VLOOKUP(BE115,'シフト記号表（従来型・ユニット型共通）'!$C$6:$L$47,10,FALSE))</f>
        <v/>
      </c>
      <c r="BF116" s="2196">
        <f>IF($BI$3="４週",SUM(AA116:BB116),IF($BI$3="暦月",SUM(AA116:BE116),""))</f>
        <v>0</v>
      </c>
      <c r="BG116" s="2197"/>
      <c r="BH116" s="2198">
        <f>IF($BI$3="４週",BF116/4,IF($BI$3="暦月",(BF116/($BI$8/7)),""))</f>
        <v>0</v>
      </c>
      <c r="BI116" s="2197"/>
      <c r="BJ116" s="2193"/>
      <c r="BK116" s="2194"/>
      <c r="BL116" s="2194"/>
      <c r="BM116" s="2194"/>
      <c r="BN116" s="2195"/>
    </row>
    <row r="117" spans="2:66" ht="20.25" customHeight="1">
      <c r="B117" s="2111">
        <f>B115+1</f>
        <v>51</v>
      </c>
      <c r="C117" s="2113"/>
      <c r="D117" s="2115"/>
      <c r="E117" s="2081"/>
      <c r="F117" s="2116"/>
      <c r="G117" s="2118"/>
      <c r="H117" s="2119"/>
      <c r="I117" s="909"/>
      <c r="J117" s="910"/>
      <c r="K117" s="909"/>
      <c r="L117" s="910"/>
      <c r="M117" s="2122"/>
      <c r="N117" s="2123"/>
      <c r="O117" s="2171"/>
      <c r="P117" s="2172"/>
      <c r="Q117" s="2172"/>
      <c r="R117" s="2119"/>
      <c r="S117" s="2141"/>
      <c r="T117" s="2142"/>
      <c r="U117" s="2142"/>
      <c r="V117" s="2142"/>
      <c r="W117" s="2143"/>
      <c r="X117" s="929" t="s">
        <v>1540</v>
      </c>
      <c r="Y117" s="930"/>
      <c r="Z117" s="931"/>
      <c r="AA117" s="922"/>
      <c r="AB117" s="923"/>
      <c r="AC117" s="923"/>
      <c r="AD117" s="923"/>
      <c r="AE117" s="923"/>
      <c r="AF117" s="923"/>
      <c r="AG117" s="924"/>
      <c r="AH117" s="922"/>
      <c r="AI117" s="923"/>
      <c r="AJ117" s="923"/>
      <c r="AK117" s="923"/>
      <c r="AL117" s="923"/>
      <c r="AM117" s="923"/>
      <c r="AN117" s="924"/>
      <c r="AO117" s="922"/>
      <c r="AP117" s="923"/>
      <c r="AQ117" s="923"/>
      <c r="AR117" s="923"/>
      <c r="AS117" s="923"/>
      <c r="AT117" s="923"/>
      <c r="AU117" s="924"/>
      <c r="AV117" s="922"/>
      <c r="AW117" s="923"/>
      <c r="AX117" s="923"/>
      <c r="AY117" s="923"/>
      <c r="AZ117" s="923"/>
      <c r="BA117" s="923"/>
      <c r="BB117" s="924"/>
      <c r="BC117" s="922"/>
      <c r="BD117" s="923"/>
      <c r="BE117" s="925"/>
      <c r="BF117" s="2173"/>
      <c r="BG117" s="2174"/>
      <c r="BH117" s="2175"/>
      <c r="BI117" s="2176"/>
      <c r="BJ117" s="2177"/>
      <c r="BK117" s="2178"/>
      <c r="BL117" s="2178"/>
      <c r="BM117" s="2178"/>
      <c r="BN117" s="2179"/>
    </row>
    <row r="118" spans="2:66" ht="20.25" customHeight="1">
      <c r="B118" s="2112"/>
      <c r="C118" s="2114"/>
      <c r="D118" s="2117"/>
      <c r="E118" s="2081"/>
      <c r="F118" s="2116"/>
      <c r="G118" s="2199"/>
      <c r="H118" s="2200"/>
      <c r="I118" s="932"/>
      <c r="J118" s="933">
        <f>G117</f>
        <v>0</v>
      </c>
      <c r="K118" s="932"/>
      <c r="L118" s="933">
        <f>M117</f>
        <v>0</v>
      </c>
      <c r="M118" s="2201"/>
      <c r="N118" s="2202"/>
      <c r="O118" s="2203"/>
      <c r="P118" s="2204"/>
      <c r="Q118" s="2204"/>
      <c r="R118" s="2200"/>
      <c r="S118" s="2141"/>
      <c r="T118" s="2142"/>
      <c r="U118" s="2142"/>
      <c r="V118" s="2142"/>
      <c r="W118" s="2143"/>
      <c r="X118" s="926" t="s">
        <v>1543</v>
      </c>
      <c r="Y118" s="927"/>
      <c r="Z118" s="928"/>
      <c r="AA118" s="914" t="str">
        <f>IF(AA117="","",VLOOKUP(AA117,'シフト記号表（従来型・ユニット型共通）'!$C$6:$L$47,10,FALSE))</f>
        <v/>
      </c>
      <c r="AB118" s="915" t="str">
        <f>IF(AB117="","",VLOOKUP(AB117,'シフト記号表（従来型・ユニット型共通）'!$C$6:$L$47,10,FALSE))</f>
        <v/>
      </c>
      <c r="AC118" s="915" t="str">
        <f>IF(AC117="","",VLOOKUP(AC117,'シフト記号表（従来型・ユニット型共通）'!$C$6:$L$47,10,FALSE))</f>
        <v/>
      </c>
      <c r="AD118" s="915" t="str">
        <f>IF(AD117="","",VLOOKUP(AD117,'シフト記号表（従来型・ユニット型共通）'!$C$6:$L$47,10,FALSE))</f>
        <v/>
      </c>
      <c r="AE118" s="915" t="str">
        <f>IF(AE117="","",VLOOKUP(AE117,'シフト記号表（従来型・ユニット型共通）'!$C$6:$L$47,10,FALSE))</f>
        <v/>
      </c>
      <c r="AF118" s="915" t="str">
        <f>IF(AF117="","",VLOOKUP(AF117,'シフト記号表（従来型・ユニット型共通）'!$C$6:$L$47,10,FALSE))</f>
        <v/>
      </c>
      <c r="AG118" s="916" t="str">
        <f>IF(AG117="","",VLOOKUP(AG117,'シフト記号表（従来型・ユニット型共通）'!$C$6:$L$47,10,FALSE))</f>
        <v/>
      </c>
      <c r="AH118" s="914" t="str">
        <f>IF(AH117="","",VLOOKUP(AH117,'シフト記号表（従来型・ユニット型共通）'!$C$6:$L$47,10,FALSE))</f>
        <v/>
      </c>
      <c r="AI118" s="915" t="str">
        <f>IF(AI117="","",VLOOKUP(AI117,'シフト記号表（従来型・ユニット型共通）'!$C$6:$L$47,10,FALSE))</f>
        <v/>
      </c>
      <c r="AJ118" s="915" t="str">
        <f>IF(AJ117="","",VLOOKUP(AJ117,'シフト記号表（従来型・ユニット型共通）'!$C$6:$L$47,10,FALSE))</f>
        <v/>
      </c>
      <c r="AK118" s="915" t="str">
        <f>IF(AK117="","",VLOOKUP(AK117,'シフト記号表（従来型・ユニット型共通）'!$C$6:$L$47,10,FALSE))</f>
        <v/>
      </c>
      <c r="AL118" s="915" t="str">
        <f>IF(AL117="","",VLOOKUP(AL117,'シフト記号表（従来型・ユニット型共通）'!$C$6:$L$47,10,FALSE))</f>
        <v/>
      </c>
      <c r="AM118" s="915" t="str">
        <f>IF(AM117="","",VLOOKUP(AM117,'シフト記号表（従来型・ユニット型共通）'!$C$6:$L$47,10,FALSE))</f>
        <v/>
      </c>
      <c r="AN118" s="916" t="str">
        <f>IF(AN117="","",VLOOKUP(AN117,'シフト記号表（従来型・ユニット型共通）'!$C$6:$L$47,10,FALSE))</f>
        <v/>
      </c>
      <c r="AO118" s="914" t="str">
        <f>IF(AO117="","",VLOOKUP(AO117,'シフト記号表（従来型・ユニット型共通）'!$C$6:$L$47,10,FALSE))</f>
        <v/>
      </c>
      <c r="AP118" s="915" t="str">
        <f>IF(AP117="","",VLOOKUP(AP117,'シフト記号表（従来型・ユニット型共通）'!$C$6:$L$47,10,FALSE))</f>
        <v/>
      </c>
      <c r="AQ118" s="915" t="str">
        <f>IF(AQ117="","",VLOOKUP(AQ117,'シフト記号表（従来型・ユニット型共通）'!$C$6:$L$47,10,FALSE))</f>
        <v/>
      </c>
      <c r="AR118" s="915" t="str">
        <f>IF(AR117="","",VLOOKUP(AR117,'シフト記号表（従来型・ユニット型共通）'!$C$6:$L$47,10,FALSE))</f>
        <v/>
      </c>
      <c r="AS118" s="915" t="str">
        <f>IF(AS117="","",VLOOKUP(AS117,'シフト記号表（従来型・ユニット型共通）'!$C$6:$L$47,10,FALSE))</f>
        <v/>
      </c>
      <c r="AT118" s="915" t="str">
        <f>IF(AT117="","",VLOOKUP(AT117,'シフト記号表（従来型・ユニット型共通）'!$C$6:$L$47,10,FALSE))</f>
        <v/>
      </c>
      <c r="AU118" s="916" t="str">
        <f>IF(AU117="","",VLOOKUP(AU117,'シフト記号表（従来型・ユニット型共通）'!$C$6:$L$47,10,FALSE))</f>
        <v/>
      </c>
      <c r="AV118" s="914" t="str">
        <f>IF(AV117="","",VLOOKUP(AV117,'シフト記号表（従来型・ユニット型共通）'!$C$6:$L$47,10,FALSE))</f>
        <v/>
      </c>
      <c r="AW118" s="915" t="str">
        <f>IF(AW117="","",VLOOKUP(AW117,'シフト記号表（従来型・ユニット型共通）'!$C$6:$L$47,10,FALSE))</f>
        <v/>
      </c>
      <c r="AX118" s="915" t="str">
        <f>IF(AX117="","",VLOOKUP(AX117,'シフト記号表（従来型・ユニット型共通）'!$C$6:$L$47,10,FALSE))</f>
        <v/>
      </c>
      <c r="AY118" s="915" t="str">
        <f>IF(AY117="","",VLOOKUP(AY117,'シフト記号表（従来型・ユニット型共通）'!$C$6:$L$47,10,FALSE))</f>
        <v/>
      </c>
      <c r="AZ118" s="915" t="str">
        <f>IF(AZ117="","",VLOOKUP(AZ117,'シフト記号表（従来型・ユニット型共通）'!$C$6:$L$47,10,FALSE))</f>
        <v/>
      </c>
      <c r="BA118" s="915" t="str">
        <f>IF(BA117="","",VLOOKUP(BA117,'シフト記号表（従来型・ユニット型共通）'!$C$6:$L$47,10,FALSE))</f>
        <v/>
      </c>
      <c r="BB118" s="916" t="str">
        <f>IF(BB117="","",VLOOKUP(BB117,'シフト記号表（従来型・ユニット型共通）'!$C$6:$L$47,10,FALSE))</f>
        <v/>
      </c>
      <c r="BC118" s="914" t="str">
        <f>IF(BC117="","",VLOOKUP(BC117,'シフト記号表（従来型・ユニット型共通）'!$C$6:$L$47,10,FALSE))</f>
        <v/>
      </c>
      <c r="BD118" s="915" t="str">
        <f>IF(BD117="","",VLOOKUP(BD117,'シフト記号表（従来型・ユニット型共通）'!$C$6:$L$47,10,FALSE))</f>
        <v/>
      </c>
      <c r="BE118" s="915" t="str">
        <f>IF(BE117="","",VLOOKUP(BE117,'シフト記号表（従来型・ユニット型共通）'!$C$6:$L$47,10,FALSE))</f>
        <v/>
      </c>
      <c r="BF118" s="2196">
        <f>IF($BI$3="４週",SUM(AA118:BB118),IF($BI$3="暦月",SUM(AA118:BE118),""))</f>
        <v>0</v>
      </c>
      <c r="BG118" s="2197"/>
      <c r="BH118" s="2198">
        <f>IF($BI$3="４週",BF118/4,IF($BI$3="暦月",(BF118/($BI$8/7)),""))</f>
        <v>0</v>
      </c>
      <c r="BI118" s="2197"/>
      <c r="BJ118" s="2193"/>
      <c r="BK118" s="2194"/>
      <c r="BL118" s="2194"/>
      <c r="BM118" s="2194"/>
      <c r="BN118" s="2195"/>
    </row>
    <row r="119" spans="2:66" ht="20.25" customHeight="1">
      <c r="B119" s="2111">
        <f>B117+1</f>
        <v>52</v>
      </c>
      <c r="C119" s="2113"/>
      <c r="D119" s="2115"/>
      <c r="E119" s="2081"/>
      <c r="F119" s="2116"/>
      <c r="G119" s="2118"/>
      <c r="H119" s="2119"/>
      <c r="I119" s="909"/>
      <c r="J119" s="910"/>
      <c r="K119" s="909"/>
      <c r="L119" s="910"/>
      <c r="M119" s="2122"/>
      <c r="N119" s="2123"/>
      <c r="O119" s="2171"/>
      <c r="P119" s="2172"/>
      <c r="Q119" s="2172"/>
      <c r="R119" s="2119"/>
      <c r="S119" s="2141"/>
      <c r="T119" s="2142"/>
      <c r="U119" s="2142"/>
      <c r="V119" s="2142"/>
      <c r="W119" s="2143"/>
      <c r="X119" s="929" t="s">
        <v>1540</v>
      </c>
      <c r="Y119" s="930"/>
      <c r="Z119" s="931"/>
      <c r="AA119" s="922"/>
      <c r="AB119" s="923"/>
      <c r="AC119" s="923"/>
      <c r="AD119" s="923"/>
      <c r="AE119" s="923"/>
      <c r="AF119" s="923"/>
      <c r="AG119" s="924"/>
      <c r="AH119" s="922"/>
      <c r="AI119" s="923"/>
      <c r="AJ119" s="923"/>
      <c r="AK119" s="923"/>
      <c r="AL119" s="923"/>
      <c r="AM119" s="923"/>
      <c r="AN119" s="924"/>
      <c r="AO119" s="922"/>
      <c r="AP119" s="923"/>
      <c r="AQ119" s="923"/>
      <c r="AR119" s="923"/>
      <c r="AS119" s="923"/>
      <c r="AT119" s="923"/>
      <c r="AU119" s="924"/>
      <c r="AV119" s="922"/>
      <c r="AW119" s="923"/>
      <c r="AX119" s="923"/>
      <c r="AY119" s="923"/>
      <c r="AZ119" s="923"/>
      <c r="BA119" s="923"/>
      <c r="BB119" s="924"/>
      <c r="BC119" s="922"/>
      <c r="BD119" s="923"/>
      <c r="BE119" s="925"/>
      <c r="BF119" s="2173"/>
      <c r="BG119" s="2174"/>
      <c r="BH119" s="2175"/>
      <c r="BI119" s="2176"/>
      <c r="BJ119" s="2177"/>
      <c r="BK119" s="2178"/>
      <c r="BL119" s="2178"/>
      <c r="BM119" s="2178"/>
      <c r="BN119" s="2179"/>
    </row>
    <row r="120" spans="2:66" ht="20.25" customHeight="1">
      <c r="B120" s="2112"/>
      <c r="C120" s="2114"/>
      <c r="D120" s="2117"/>
      <c r="E120" s="2081"/>
      <c r="F120" s="2116"/>
      <c r="G120" s="2199"/>
      <c r="H120" s="2200"/>
      <c r="I120" s="932"/>
      <c r="J120" s="933">
        <f>G119</f>
        <v>0</v>
      </c>
      <c r="K120" s="932"/>
      <c r="L120" s="933">
        <f>M119</f>
        <v>0</v>
      </c>
      <c r="M120" s="2201"/>
      <c r="N120" s="2202"/>
      <c r="O120" s="2203"/>
      <c r="P120" s="2204"/>
      <c r="Q120" s="2204"/>
      <c r="R120" s="2200"/>
      <c r="S120" s="2141"/>
      <c r="T120" s="2142"/>
      <c r="U120" s="2142"/>
      <c r="V120" s="2142"/>
      <c r="W120" s="2143"/>
      <c r="X120" s="926" t="s">
        <v>1543</v>
      </c>
      <c r="Y120" s="927"/>
      <c r="Z120" s="928"/>
      <c r="AA120" s="914" t="str">
        <f>IF(AA119="","",VLOOKUP(AA119,'シフト記号表（従来型・ユニット型共通）'!$C$6:$L$47,10,FALSE))</f>
        <v/>
      </c>
      <c r="AB120" s="915" t="str">
        <f>IF(AB119="","",VLOOKUP(AB119,'シフト記号表（従来型・ユニット型共通）'!$C$6:$L$47,10,FALSE))</f>
        <v/>
      </c>
      <c r="AC120" s="915" t="str">
        <f>IF(AC119="","",VLOOKUP(AC119,'シフト記号表（従来型・ユニット型共通）'!$C$6:$L$47,10,FALSE))</f>
        <v/>
      </c>
      <c r="AD120" s="915" t="str">
        <f>IF(AD119="","",VLOOKUP(AD119,'シフト記号表（従来型・ユニット型共通）'!$C$6:$L$47,10,FALSE))</f>
        <v/>
      </c>
      <c r="AE120" s="915" t="str">
        <f>IF(AE119="","",VLOOKUP(AE119,'シフト記号表（従来型・ユニット型共通）'!$C$6:$L$47,10,FALSE))</f>
        <v/>
      </c>
      <c r="AF120" s="915" t="str">
        <f>IF(AF119="","",VLOOKUP(AF119,'シフト記号表（従来型・ユニット型共通）'!$C$6:$L$47,10,FALSE))</f>
        <v/>
      </c>
      <c r="AG120" s="916" t="str">
        <f>IF(AG119="","",VLOOKUP(AG119,'シフト記号表（従来型・ユニット型共通）'!$C$6:$L$47,10,FALSE))</f>
        <v/>
      </c>
      <c r="AH120" s="914" t="str">
        <f>IF(AH119="","",VLOOKUP(AH119,'シフト記号表（従来型・ユニット型共通）'!$C$6:$L$47,10,FALSE))</f>
        <v/>
      </c>
      <c r="AI120" s="915" t="str">
        <f>IF(AI119="","",VLOOKUP(AI119,'シフト記号表（従来型・ユニット型共通）'!$C$6:$L$47,10,FALSE))</f>
        <v/>
      </c>
      <c r="AJ120" s="915" t="str">
        <f>IF(AJ119="","",VLOOKUP(AJ119,'シフト記号表（従来型・ユニット型共通）'!$C$6:$L$47,10,FALSE))</f>
        <v/>
      </c>
      <c r="AK120" s="915" t="str">
        <f>IF(AK119="","",VLOOKUP(AK119,'シフト記号表（従来型・ユニット型共通）'!$C$6:$L$47,10,FALSE))</f>
        <v/>
      </c>
      <c r="AL120" s="915" t="str">
        <f>IF(AL119="","",VLOOKUP(AL119,'シフト記号表（従来型・ユニット型共通）'!$C$6:$L$47,10,FALSE))</f>
        <v/>
      </c>
      <c r="AM120" s="915" t="str">
        <f>IF(AM119="","",VLOOKUP(AM119,'シフト記号表（従来型・ユニット型共通）'!$C$6:$L$47,10,FALSE))</f>
        <v/>
      </c>
      <c r="AN120" s="916" t="str">
        <f>IF(AN119="","",VLOOKUP(AN119,'シフト記号表（従来型・ユニット型共通）'!$C$6:$L$47,10,FALSE))</f>
        <v/>
      </c>
      <c r="AO120" s="914" t="str">
        <f>IF(AO119="","",VLOOKUP(AO119,'シフト記号表（従来型・ユニット型共通）'!$C$6:$L$47,10,FALSE))</f>
        <v/>
      </c>
      <c r="AP120" s="915" t="str">
        <f>IF(AP119="","",VLOOKUP(AP119,'シフト記号表（従来型・ユニット型共通）'!$C$6:$L$47,10,FALSE))</f>
        <v/>
      </c>
      <c r="AQ120" s="915" t="str">
        <f>IF(AQ119="","",VLOOKUP(AQ119,'シフト記号表（従来型・ユニット型共通）'!$C$6:$L$47,10,FALSE))</f>
        <v/>
      </c>
      <c r="AR120" s="915" t="str">
        <f>IF(AR119="","",VLOOKUP(AR119,'シフト記号表（従来型・ユニット型共通）'!$C$6:$L$47,10,FALSE))</f>
        <v/>
      </c>
      <c r="AS120" s="915" t="str">
        <f>IF(AS119="","",VLOOKUP(AS119,'シフト記号表（従来型・ユニット型共通）'!$C$6:$L$47,10,FALSE))</f>
        <v/>
      </c>
      <c r="AT120" s="915" t="str">
        <f>IF(AT119="","",VLOOKUP(AT119,'シフト記号表（従来型・ユニット型共通）'!$C$6:$L$47,10,FALSE))</f>
        <v/>
      </c>
      <c r="AU120" s="916" t="str">
        <f>IF(AU119="","",VLOOKUP(AU119,'シフト記号表（従来型・ユニット型共通）'!$C$6:$L$47,10,FALSE))</f>
        <v/>
      </c>
      <c r="AV120" s="914" t="str">
        <f>IF(AV119="","",VLOOKUP(AV119,'シフト記号表（従来型・ユニット型共通）'!$C$6:$L$47,10,FALSE))</f>
        <v/>
      </c>
      <c r="AW120" s="915" t="str">
        <f>IF(AW119="","",VLOOKUP(AW119,'シフト記号表（従来型・ユニット型共通）'!$C$6:$L$47,10,FALSE))</f>
        <v/>
      </c>
      <c r="AX120" s="915" t="str">
        <f>IF(AX119="","",VLOOKUP(AX119,'シフト記号表（従来型・ユニット型共通）'!$C$6:$L$47,10,FALSE))</f>
        <v/>
      </c>
      <c r="AY120" s="915" t="str">
        <f>IF(AY119="","",VLOOKUP(AY119,'シフト記号表（従来型・ユニット型共通）'!$C$6:$L$47,10,FALSE))</f>
        <v/>
      </c>
      <c r="AZ120" s="915" t="str">
        <f>IF(AZ119="","",VLOOKUP(AZ119,'シフト記号表（従来型・ユニット型共通）'!$C$6:$L$47,10,FALSE))</f>
        <v/>
      </c>
      <c r="BA120" s="915" t="str">
        <f>IF(BA119="","",VLOOKUP(BA119,'シフト記号表（従来型・ユニット型共通）'!$C$6:$L$47,10,FALSE))</f>
        <v/>
      </c>
      <c r="BB120" s="916" t="str">
        <f>IF(BB119="","",VLOOKUP(BB119,'シフト記号表（従来型・ユニット型共通）'!$C$6:$L$47,10,FALSE))</f>
        <v/>
      </c>
      <c r="BC120" s="914" t="str">
        <f>IF(BC119="","",VLOOKUP(BC119,'シフト記号表（従来型・ユニット型共通）'!$C$6:$L$47,10,FALSE))</f>
        <v/>
      </c>
      <c r="BD120" s="915" t="str">
        <f>IF(BD119="","",VLOOKUP(BD119,'シフト記号表（従来型・ユニット型共通）'!$C$6:$L$47,10,FALSE))</f>
        <v/>
      </c>
      <c r="BE120" s="915" t="str">
        <f>IF(BE119="","",VLOOKUP(BE119,'シフト記号表（従来型・ユニット型共通）'!$C$6:$L$47,10,FALSE))</f>
        <v/>
      </c>
      <c r="BF120" s="2196">
        <f>IF($BI$3="４週",SUM(AA120:BB120),IF($BI$3="暦月",SUM(AA120:BE120),""))</f>
        <v>0</v>
      </c>
      <c r="BG120" s="2197"/>
      <c r="BH120" s="2198">
        <f>IF($BI$3="４週",BF120/4,IF($BI$3="暦月",(BF120/($BI$8/7)),""))</f>
        <v>0</v>
      </c>
      <c r="BI120" s="2197"/>
      <c r="BJ120" s="2193"/>
      <c r="BK120" s="2194"/>
      <c r="BL120" s="2194"/>
      <c r="BM120" s="2194"/>
      <c r="BN120" s="2195"/>
    </row>
    <row r="121" spans="2:66" ht="20.25" customHeight="1">
      <c r="B121" s="2111">
        <f>B119+1</f>
        <v>53</v>
      </c>
      <c r="C121" s="2113"/>
      <c r="D121" s="2115"/>
      <c r="E121" s="2081"/>
      <c r="F121" s="2116"/>
      <c r="G121" s="2118"/>
      <c r="H121" s="2119"/>
      <c r="I121" s="909"/>
      <c r="J121" s="910"/>
      <c r="K121" s="909"/>
      <c r="L121" s="910"/>
      <c r="M121" s="2122"/>
      <c r="N121" s="2123"/>
      <c r="O121" s="2171"/>
      <c r="P121" s="2172"/>
      <c r="Q121" s="2172"/>
      <c r="R121" s="2119"/>
      <c r="S121" s="2141"/>
      <c r="T121" s="2142"/>
      <c r="U121" s="2142"/>
      <c r="V121" s="2142"/>
      <c r="W121" s="2143"/>
      <c r="X121" s="929" t="s">
        <v>1540</v>
      </c>
      <c r="Y121" s="930"/>
      <c r="Z121" s="931"/>
      <c r="AA121" s="922"/>
      <c r="AB121" s="923"/>
      <c r="AC121" s="923"/>
      <c r="AD121" s="923"/>
      <c r="AE121" s="923"/>
      <c r="AF121" s="923"/>
      <c r="AG121" s="924"/>
      <c r="AH121" s="922"/>
      <c r="AI121" s="923"/>
      <c r="AJ121" s="923"/>
      <c r="AK121" s="923"/>
      <c r="AL121" s="923"/>
      <c r="AM121" s="923"/>
      <c r="AN121" s="924"/>
      <c r="AO121" s="922"/>
      <c r="AP121" s="923"/>
      <c r="AQ121" s="923"/>
      <c r="AR121" s="923"/>
      <c r="AS121" s="923"/>
      <c r="AT121" s="923"/>
      <c r="AU121" s="924"/>
      <c r="AV121" s="922"/>
      <c r="AW121" s="923"/>
      <c r="AX121" s="923"/>
      <c r="AY121" s="923"/>
      <c r="AZ121" s="923"/>
      <c r="BA121" s="923"/>
      <c r="BB121" s="924"/>
      <c r="BC121" s="922"/>
      <c r="BD121" s="923"/>
      <c r="BE121" s="925"/>
      <c r="BF121" s="2173"/>
      <c r="BG121" s="2174"/>
      <c r="BH121" s="2175"/>
      <c r="BI121" s="2176"/>
      <c r="BJ121" s="2177"/>
      <c r="BK121" s="2178"/>
      <c r="BL121" s="2178"/>
      <c r="BM121" s="2178"/>
      <c r="BN121" s="2179"/>
    </row>
    <row r="122" spans="2:66" ht="20.25" customHeight="1">
      <c r="B122" s="2112"/>
      <c r="C122" s="2114"/>
      <c r="D122" s="2117"/>
      <c r="E122" s="2081"/>
      <c r="F122" s="2116"/>
      <c r="G122" s="2199"/>
      <c r="H122" s="2200"/>
      <c r="I122" s="932"/>
      <c r="J122" s="933">
        <f>G121</f>
        <v>0</v>
      </c>
      <c r="K122" s="932"/>
      <c r="L122" s="933">
        <f>M121</f>
        <v>0</v>
      </c>
      <c r="M122" s="2201"/>
      <c r="N122" s="2202"/>
      <c r="O122" s="2203"/>
      <c r="P122" s="2204"/>
      <c r="Q122" s="2204"/>
      <c r="R122" s="2200"/>
      <c r="S122" s="2141"/>
      <c r="T122" s="2142"/>
      <c r="U122" s="2142"/>
      <c r="V122" s="2142"/>
      <c r="W122" s="2143"/>
      <c r="X122" s="926" t="s">
        <v>1543</v>
      </c>
      <c r="Y122" s="927"/>
      <c r="Z122" s="928"/>
      <c r="AA122" s="914" t="str">
        <f>IF(AA121="","",VLOOKUP(AA121,'シフト記号表（従来型・ユニット型共通）'!$C$6:$L$47,10,FALSE))</f>
        <v/>
      </c>
      <c r="AB122" s="915" t="str">
        <f>IF(AB121="","",VLOOKUP(AB121,'シフト記号表（従来型・ユニット型共通）'!$C$6:$L$47,10,FALSE))</f>
        <v/>
      </c>
      <c r="AC122" s="915" t="str">
        <f>IF(AC121="","",VLOOKUP(AC121,'シフト記号表（従来型・ユニット型共通）'!$C$6:$L$47,10,FALSE))</f>
        <v/>
      </c>
      <c r="AD122" s="915" t="str">
        <f>IF(AD121="","",VLOOKUP(AD121,'シフト記号表（従来型・ユニット型共通）'!$C$6:$L$47,10,FALSE))</f>
        <v/>
      </c>
      <c r="AE122" s="915" t="str">
        <f>IF(AE121="","",VLOOKUP(AE121,'シフト記号表（従来型・ユニット型共通）'!$C$6:$L$47,10,FALSE))</f>
        <v/>
      </c>
      <c r="AF122" s="915" t="str">
        <f>IF(AF121="","",VLOOKUP(AF121,'シフト記号表（従来型・ユニット型共通）'!$C$6:$L$47,10,FALSE))</f>
        <v/>
      </c>
      <c r="AG122" s="916" t="str">
        <f>IF(AG121="","",VLOOKUP(AG121,'シフト記号表（従来型・ユニット型共通）'!$C$6:$L$47,10,FALSE))</f>
        <v/>
      </c>
      <c r="AH122" s="914" t="str">
        <f>IF(AH121="","",VLOOKUP(AH121,'シフト記号表（従来型・ユニット型共通）'!$C$6:$L$47,10,FALSE))</f>
        <v/>
      </c>
      <c r="AI122" s="915" t="str">
        <f>IF(AI121="","",VLOOKUP(AI121,'シフト記号表（従来型・ユニット型共通）'!$C$6:$L$47,10,FALSE))</f>
        <v/>
      </c>
      <c r="AJ122" s="915" t="str">
        <f>IF(AJ121="","",VLOOKUP(AJ121,'シフト記号表（従来型・ユニット型共通）'!$C$6:$L$47,10,FALSE))</f>
        <v/>
      </c>
      <c r="AK122" s="915" t="str">
        <f>IF(AK121="","",VLOOKUP(AK121,'シフト記号表（従来型・ユニット型共通）'!$C$6:$L$47,10,FALSE))</f>
        <v/>
      </c>
      <c r="AL122" s="915" t="str">
        <f>IF(AL121="","",VLOOKUP(AL121,'シフト記号表（従来型・ユニット型共通）'!$C$6:$L$47,10,FALSE))</f>
        <v/>
      </c>
      <c r="AM122" s="915" t="str">
        <f>IF(AM121="","",VLOOKUP(AM121,'シフト記号表（従来型・ユニット型共通）'!$C$6:$L$47,10,FALSE))</f>
        <v/>
      </c>
      <c r="AN122" s="916" t="str">
        <f>IF(AN121="","",VLOOKUP(AN121,'シフト記号表（従来型・ユニット型共通）'!$C$6:$L$47,10,FALSE))</f>
        <v/>
      </c>
      <c r="AO122" s="914" t="str">
        <f>IF(AO121="","",VLOOKUP(AO121,'シフト記号表（従来型・ユニット型共通）'!$C$6:$L$47,10,FALSE))</f>
        <v/>
      </c>
      <c r="AP122" s="915" t="str">
        <f>IF(AP121="","",VLOOKUP(AP121,'シフト記号表（従来型・ユニット型共通）'!$C$6:$L$47,10,FALSE))</f>
        <v/>
      </c>
      <c r="AQ122" s="915" t="str">
        <f>IF(AQ121="","",VLOOKUP(AQ121,'シフト記号表（従来型・ユニット型共通）'!$C$6:$L$47,10,FALSE))</f>
        <v/>
      </c>
      <c r="AR122" s="915" t="str">
        <f>IF(AR121="","",VLOOKUP(AR121,'シフト記号表（従来型・ユニット型共通）'!$C$6:$L$47,10,FALSE))</f>
        <v/>
      </c>
      <c r="AS122" s="915" t="str">
        <f>IF(AS121="","",VLOOKUP(AS121,'シフト記号表（従来型・ユニット型共通）'!$C$6:$L$47,10,FALSE))</f>
        <v/>
      </c>
      <c r="AT122" s="915" t="str">
        <f>IF(AT121="","",VLOOKUP(AT121,'シフト記号表（従来型・ユニット型共通）'!$C$6:$L$47,10,FALSE))</f>
        <v/>
      </c>
      <c r="AU122" s="916" t="str">
        <f>IF(AU121="","",VLOOKUP(AU121,'シフト記号表（従来型・ユニット型共通）'!$C$6:$L$47,10,FALSE))</f>
        <v/>
      </c>
      <c r="AV122" s="914" t="str">
        <f>IF(AV121="","",VLOOKUP(AV121,'シフト記号表（従来型・ユニット型共通）'!$C$6:$L$47,10,FALSE))</f>
        <v/>
      </c>
      <c r="AW122" s="915" t="str">
        <f>IF(AW121="","",VLOOKUP(AW121,'シフト記号表（従来型・ユニット型共通）'!$C$6:$L$47,10,FALSE))</f>
        <v/>
      </c>
      <c r="AX122" s="915" t="str">
        <f>IF(AX121="","",VLOOKUP(AX121,'シフト記号表（従来型・ユニット型共通）'!$C$6:$L$47,10,FALSE))</f>
        <v/>
      </c>
      <c r="AY122" s="915" t="str">
        <f>IF(AY121="","",VLOOKUP(AY121,'シフト記号表（従来型・ユニット型共通）'!$C$6:$L$47,10,FALSE))</f>
        <v/>
      </c>
      <c r="AZ122" s="915" t="str">
        <f>IF(AZ121="","",VLOOKUP(AZ121,'シフト記号表（従来型・ユニット型共通）'!$C$6:$L$47,10,FALSE))</f>
        <v/>
      </c>
      <c r="BA122" s="915" t="str">
        <f>IF(BA121="","",VLOOKUP(BA121,'シフト記号表（従来型・ユニット型共通）'!$C$6:$L$47,10,FALSE))</f>
        <v/>
      </c>
      <c r="BB122" s="916" t="str">
        <f>IF(BB121="","",VLOOKUP(BB121,'シフト記号表（従来型・ユニット型共通）'!$C$6:$L$47,10,FALSE))</f>
        <v/>
      </c>
      <c r="BC122" s="914" t="str">
        <f>IF(BC121="","",VLOOKUP(BC121,'シフト記号表（従来型・ユニット型共通）'!$C$6:$L$47,10,FALSE))</f>
        <v/>
      </c>
      <c r="BD122" s="915" t="str">
        <f>IF(BD121="","",VLOOKUP(BD121,'シフト記号表（従来型・ユニット型共通）'!$C$6:$L$47,10,FALSE))</f>
        <v/>
      </c>
      <c r="BE122" s="915" t="str">
        <f>IF(BE121="","",VLOOKUP(BE121,'シフト記号表（従来型・ユニット型共通）'!$C$6:$L$47,10,FALSE))</f>
        <v/>
      </c>
      <c r="BF122" s="2196">
        <f>IF($BI$3="４週",SUM(AA122:BB122),IF($BI$3="暦月",SUM(AA122:BE122),""))</f>
        <v>0</v>
      </c>
      <c r="BG122" s="2197"/>
      <c r="BH122" s="2198">
        <f>IF($BI$3="４週",BF122/4,IF($BI$3="暦月",(BF122/($BI$8/7)),""))</f>
        <v>0</v>
      </c>
      <c r="BI122" s="2197"/>
      <c r="BJ122" s="2193"/>
      <c r="BK122" s="2194"/>
      <c r="BL122" s="2194"/>
      <c r="BM122" s="2194"/>
      <c r="BN122" s="2195"/>
    </row>
    <row r="123" spans="2:66" ht="20.25" customHeight="1">
      <c r="B123" s="2111">
        <f>B121+1</f>
        <v>54</v>
      </c>
      <c r="C123" s="2113"/>
      <c r="D123" s="2115"/>
      <c r="E123" s="2081"/>
      <c r="F123" s="2116"/>
      <c r="G123" s="2118"/>
      <c r="H123" s="2119"/>
      <c r="I123" s="909"/>
      <c r="J123" s="910"/>
      <c r="K123" s="909"/>
      <c r="L123" s="910"/>
      <c r="M123" s="2122"/>
      <c r="N123" s="2123"/>
      <c r="O123" s="2171"/>
      <c r="P123" s="2172"/>
      <c r="Q123" s="2172"/>
      <c r="R123" s="2119"/>
      <c r="S123" s="2141"/>
      <c r="T123" s="2142"/>
      <c r="U123" s="2142"/>
      <c r="V123" s="2142"/>
      <c r="W123" s="2143"/>
      <c r="X123" s="929" t="s">
        <v>1540</v>
      </c>
      <c r="Y123" s="930"/>
      <c r="Z123" s="931"/>
      <c r="AA123" s="922"/>
      <c r="AB123" s="923"/>
      <c r="AC123" s="923"/>
      <c r="AD123" s="923"/>
      <c r="AE123" s="923"/>
      <c r="AF123" s="923"/>
      <c r="AG123" s="924"/>
      <c r="AH123" s="922"/>
      <c r="AI123" s="923"/>
      <c r="AJ123" s="923"/>
      <c r="AK123" s="923"/>
      <c r="AL123" s="923"/>
      <c r="AM123" s="923"/>
      <c r="AN123" s="924"/>
      <c r="AO123" s="922"/>
      <c r="AP123" s="923"/>
      <c r="AQ123" s="923"/>
      <c r="AR123" s="923"/>
      <c r="AS123" s="923"/>
      <c r="AT123" s="923"/>
      <c r="AU123" s="924"/>
      <c r="AV123" s="922"/>
      <c r="AW123" s="923"/>
      <c r="AX123" s="923"/>
      <c r="AY123" s="923"/>
      <c r="AZ123" s="923"/>
      <c r="BA123" s="923"/>
      <c r="BB123" s="924"/>
      <c r="BC123" s="922"/>
      <c r="BD123" s="923"/>
      <c r="BE123" s="925"/>
      <c r="BF123" s="2173"/>
      <c r="BG123" s="2174"/>
      <c r="BH123" s="2175"/>
      <c r="BI123" s="2176"/>
      <c r="BJ123" s="2177"/>
      <c r="BK123" s="2178"/>
      <c r="BL123" s="2178"/>
      <c r="BM123" s="2178"/>
      <c r="BN123" s="2179"/>
    </row>
    <row r="124" spans="2:66" ht="20.25" customHeight="1">
      <c r="B124" s="2112"/>
      <c r="C124" s="2114"/>
      <c r="D124" s="2117"/>
      <c r="E124" s="2081"/>
      <c r="F124" s="2116"/>
      <c r="G124" s="2199"/>
      <c r="H124" s="2200"/>
      <c r="I124" s="932"/>
      <c r="J124" s="933">
        <f>G123</f>
        <v>0</v>
      </c>
      <c r="K124" s="932"/>
      <c r="L124" s="933">
        <f>M123</f>
        <v>0</v>
      </c>
      <c r="M124" s="2201"/>
      <c r="N124" s="2202"/>
      <c r="O124" s="2203"/>
      <c r="P124" s="2204"/>
      <c r="Q124" s="2204"/>
      <c r="R124" s="2200"/>
      <c r="S124" s="2141"/>
      <c r="T124" s="2142"/>
      <c r="U124" s="2142"/>
      <c r="V124" s="2142"/>
      <c r="W124" s="2143"/>
      <c r="X124" s="926" t="s">
        <v>1543</v>
      </c>
      <c r="Y124" s="927"/>
      <c r="Z124" s="928"/>
      <c r="AA124" s="914" t="str">
        <f>IF(AA123="","",VLOOKUP(AA123,'シフト記号表（従来型・ユニット型共通）'!$C$6:$L$47,10,FALSE))</f>
        <v/>
      </c>
      <c r="AB124" s="915" t="str">
        <f>IF(AB123="","",VLOOKUP(AB123,'シフト記号表（従来型・ユニット型共通）'!$C$6:$L$47,10,FALSE))</f>
        <v/>
      </c>
      <c r="AC124" s="915" t="str">
        <f>IF(AC123="","",VLOOKUP(AC123,'シフト記号表（従来型・ユニット型共通）'!$C$6:$L$47,10,FALSE))</f>
        <v/>
      </c>
      <c r="AD124" s="915" t="str">
        <f>IF(AD123="","",VLOOKUP(AD123,'シフト記号表（従来型・ユニット型共通）'!$C$6:$L$47,10,FALSE))</f>
        <v/>
      </c>
      <c r="AE124" s="915" t="str">
        <f>IF(AE123="","",VLOOKUP(AE123,'シフト記号表（従来型・ユニット型共通）'!$C$6:$L$47,10,FALSE))</f>
        <v/>
      </c>
      <c r="AF124" s="915" t="str">
        <f>IF(AF123="","",VLOOKUP(AF123,'シフト記号表（従来型・ユニット型共通）'!$C$6:$L$47,10,FALSE))</f>
        <v/>
      </c>
      <c r="AG124" s="916" t="str">
        <f>IF(AG123="","",VLOOKUP(AG123,'シフト記号表（従来型・ユニット型共通）'!$C$6:$L$47,10,FALSE))</f>
        <v/>
      </c>
      <c r="AH124" s="914" t="str">
        <f>IF(AH123="","",VLOOKUP(AH123,'シフト記号表（従来型・ユニット型共通）'!$C$6:$L$47,10,FALSE))</f>
        <v/>
      </c>
      <c r="AI124" s="915" t="str">
        <f>IF(AI123="","",VLOOKUP(AI123,'シフト記号表（従来型・ユニット型共通）'!$C$6:$L$47,10,FALSE))</f>
        <v/>
      </c>
      <c r="AJ124" s="915" t="str">
        <f>IF(AJ123="","",VLOOKUP(AJ123,'シフト記号表（従来型・ユニット型共通）'!$C$6:$L$47,10,FALSE))</f>
        <v/>
      </c>
      <c r="AK124" s="915" t="str">
        <f>IF(AK123="","",VLOOKUP(AK123,'シフト記号表（従来型・ユニット型共通）'!$C$6:$L$47,10,FALSE))</f>
        <v/>
      </c>
      <c r="AL124" s="915" t="str">
        <f>IF(AL123="","",VLOOKUP(AL123,'シフト記号表（従来型・ユニット型共通）'!$C$6:$L$47,10,FALSE))</f>
        <v/>
      </c>
      <c r="AM124" s="915" t="str">
        <f>IF(AM123="","",VLOOKUP(AM123,'シフト記号表（従来型・ユニット型共通）'!$C$6:$L$47,10,FALSE))</f>
        <v/>
      </c>
      <c r="AN124" s="916" t="str">
        <f>IF(AN123="","",VLOOKUP(AN123,'シフト記号表（従来型・ユニット型共通）'!$C$6:$L$47,10,FALSE))</f>
        <v/>
      </c>
      <c r="AO124" s="914" t="str">
        <f>IF(AO123="","",VLOOKUP(AO123,'シフト記号表（従来型・ユニット型共通）'!$C$6:$L$47,10,FALSE))</f>
        <v/>
      </c>
      <c r="AP124" s="915" t="str">
        <f>IF(AP123="","",VLOOKUP(AP123,'シフト記号表（従来型・ユニット型共通）'!$C$6:$L$47,10,FALSE))</f>
        <v/>
      </c>
      <c r="AQ124" s="915" t="str">
        <f>IF(AQ123="","",VLOOKUP(AQ123,'シフト記号表（従来型・ユニット型共通）'!$C$6:$L$47,10,FALSE))</f>
        <v/>
      </c>
      <c r="AR124" s="915" t="str">
        <f>IF(AR123="","",VLOOKUP(AR123,'シフト記号表（従来型・ユニット型共通）'!$C$6:$L$47,10,FALSE))</f>
        <v/>
      </c>
      <c r="AS124" s="915" t="str">
        <f>IF(AS123="","",VLOOKUP(AS123,'シフト記号表（従来型・ユニット型共通）'!$C$6:$L$47,10,FALSE))</f>
        <v/>
      </c>
      <c r="AT124" s="915" t="str">
        <f>IF(AT123="","",VLOOKUP(AT123,'シフト記号表（従来型・ユニット型共通）'!$C$6:$L$47,10,FALSE))</f>
        <v/>
      </c>
      <c r="AU124" s="916" t="str">
        <f>IF(AU123="","",VLOOKUP(AU123,'シフト記号表（従来型・ユニット型共通）'!$C$6:$L$47,10,FALSE))</f>
        <v/>
      </c>
      <c r="AV124" s="914" t="str">
        <f>IF(AV123="","",VLOOKUP(AV123,'シフト記号表（従来型・ユニット型共通）'!$C$6:$L$47,10,FALSE))</f>
        <v/>
      </c>
      <c r="AW124" s="915" t="str">
        <f>IF(AW123="","",VLOOKUP(AW123,'シフト記号表（従来型・ユニット型共通）'!$C$6:$L$47,10,FALSE))</f>
        <v/>
      </c>
      <c r="AX124" s="915" t="str">
        <f>IF(AX123="","",VLOOKUP(AX123,'シフト記号表（従来型・ユニット型共通）'!$C$6:$L$47,10,FALSE))</f>
        <v/>
      </c>
      <c r="AY124" s="915" t="str">
        <f>IF(AY123="","",VLOOKUP(AY123,'シフト記号表（従来型・ユニット型共通）'!$C$6:$L$47,10,FALSE))</f>
        <v/>
      </c>
      <c r="AZ124" s="915" t="str">
        <f>IF(AZ123="","",VLOOKUP(AZ123,'シフト記号表（従来型・ユニット型共通）'!$C$6:$L$47,10,FALSE))</f>
        <v/>
      </c>
      <c r="BA124" s="915" t="str">
        <f>IF(BA123="","",VLOOKUP(BA123,'シフト記号表（従来型・ユニット型共通）'!$C$6:$L$47,10,FALSE))</f>
        <v/>
      </c>
      <c r="BB124" s="916" t="str">
        <f>IF(BB123="","",VLOOKUP(BB123,'シフト記号表（従来型・ユニット型共通）'!$C$6:$L$47,10,FALSE))</f>
        <v/>
      </c>
      <c r="BC124" s="914" t="str">
        <f>IF(BC123="","",VLOOKUP(BC123,'シフト記号表（従来型・ユニット型共通）'!$C$6:$L$47,10,FALSE))</f>
        <v/>
      </c>
      <c r="BD124" s="915" t="str">
        <f>IF(BD123="","",VLOOKUP(BD123,'シフト記号表（従来型・ユニット型共通）'!$C$6:$L$47,10,FALSE))</f>
        <v/>
      </c>
      <c r="BE124" s="915" t="str">
        <f>IF(BE123="","",VLOOKUP(BE123,'シフト記号表（従来型・ユニット型共通）'!$C$6:$L$47,10,FALSE))</f>
        <v/>
      </c>
      <c r="BF124" s="2196">
        <f>IF($BI$3="４週",SUM(AA124:BB124),IF($BI$3="暦月",SUM(AA124:BE124),""))</f>
        <v>0</v>
      </c>
      <c r="BG124" s="2197"/>
      <c r="BH124" s="2198">
        <f>IF($BI$3="４週",BF124/4,IF($BI$3="暦月",(BF124/($BI$8/7)),""))</f>
        <v>0</v>
      </c>
      <c r="BI124" s="2197"/>
      <c r="BJ124" s="2193"/>
      <c r="BK124" s="2194"/>
      <c r="BL124" s="2194"/>
      <c r="BM124" s="2194"/>
      <c r="BN124" s="2195"/>
    </row>
    <row r="125" spans="2:66" ht="20.25" customHeight="1">
      <c r="B125" s="2111">
        <f>B123+1</f>
        <v>55</v>
      </c>
      <c r="C125" s="2113"/>
      <c r="D125" s="2115"/>
      <c r="E125" s="2081"/>
      <c r="F125" s="2116"/>
      <c r="G125" s="2118"/>
      <c r="H125" s="2119"/>
      <c r="I125" s="909"/>
      <c r="J125" s="910"/>
      <c r="K125" s="909"/>
      <c r="L125" s="910"/>
      <c r="M125" s="2122"/>
      <c r="N125" s="2123"/>
      <c r="O125" s="2171"/>
      <c r="P125" s="2172"/>
      <c r="Q125" s="2172"/>
      <c r="R125" s="2119"/>
      <c r="S125" s="2141"/>
      <c r="T125" s="2142"/>
      <c r="U125" s="2142"/>
      <c r="V125" s="2142"/>
      <c r="W125" s="2143"/>
      <c r="X125" s="929" t="s">
        <v>1540</v>
      </c>
      <c r="Y125" s="930"/>
      <c r="Z125" s="931"/>
      <c r="AA125" s="922"/>
      <c r="AB125" s="923"/>
      <c r="AC125" s="923"/>
      <c r="AD125" s="923"/>
      <c r="AE125" s="923"/>
      <c r="AF125" s="923"/>
      <c r="AG125" s="924"/>
      <c r="AH125" s="922"/>
      <c r="AI125" s="923"/>
      <c r="AJ125" s="923"/>
      <c r="AK125" s="923"/>
      <c r="AL125" s="923"/>
      <c r="AM125" s="923"/>
      <c r="AN125" s="924"/>
      <c r="AO125" s="922"/>
      <c r="AP125" s="923"/>
      <c r="AQ125" s="923"/>
      <c r="AR125" s="923"/>
      <c r="AS125" s="923"/>
      <c r="AT125" s="923"/>
      <c r="AU125" s="924"/>
      <c r="AV125" s="922"/>
      <c r="AW125" s="923"/>
      <c r="AX125" s="923"/>
      <c r="AY125" s="923"/>
      <c r="AZ125" s="923"/>
      <c r="BA125" s="923"/>
      <c r="BB125" s="924"/>
      <c r="BC125" s="922"/>
      <c r="BD125" s="923"/>
      <c r="BE125" s="925"/>
      <c r="BF125" s="2173"/>
      <c r="BG125" s="2174"/>
      <c r="BH125" s="2175"/>
      <c r="BI125" s="2176"/>
      <c r="BJ125" s="2177"/>
      <c r="BK125" s="2178"/>
      <c r="BL125" s="2178"/>
      <c r="BM125" s="2178"/>
      <c r="BN125" s="2179"/>
    </row>
    <row r="126" spans="2:66" ht="20.25" customHeight="1">
      <c r="B126" s="2112"/>
      <c r="C126" s="2114"/>
      <c r="D126" s="2117"/>
      <c r="E126" s="2081"/>
      <c r="F126" s="2116"/>
      <c r="G126" s="2199"/>
      <c r="H126" s="2200"/>
      <c r="I126" s="932"/>
      <c r="J126" s="933">
        <f>G125</f>
        <v>0</v>
      </c>
      <c r="K126" s="932"/>
      <c r="L126" s="933">
        <f>M125</f>
        <v>0</v>
      </c>
      <c r="M126" s="2201"/>
      <c r="N126" s="2202"/>
      <c r="O126" s="2203"/>
      <c r="P126" s="2204"/>
      <c r="Q126" s="2204"/>
      <c r="R126" s="2200"/>
      <c r="S126" s="2141"/>
      <c r="T126" s="2142"/>
      <c r="U126" s="2142"/>
      <c r="V126" s="2142"/>
      <c r="W126" s="2143"/>
      <c r="X126" s="926" t="s">
        <v>1543</v>
      </c>
      <c r="Y126" s="927"/>
      <c r="Z126" s="928"/>
      <c r="AA126" s="914" t="str">
        <f>IF(AA125="","",VLOOKUP(AA125,'シフト記号表（従来型・ユニット型共通）'!$C$6:$L$47,10,FALSE))</f>
        <v/>
      </c>
      <c r="AB126" s="915" t="str">
        <f>IF(AB125="","",VLOOKUP(AB125,'シフト記号表（従来型・ユニット型共通）'!$C$6:$L$47,10,FALSE))</f>
        <v/>
      </c>
      <c r="AC126" s="915" t="str">
        <f>IF(AC125="","",VLOOKUP(AC125,'シフト記号表（従来型・ユニット型共通）'!$C$6:$L$47,10,FALSE))</f>
        <v/>
      </c>
      <c r="AD126" s="915" t="str">
        <f>IF(AD125="","",VLOOKUP(AD125,'シフト記号表（従来型・ユニット型共通）'!$C$6:$L$47,10,FALSE))</f>
        <v/>
      </c>
      <c r="AE126" s="915" t="str">
        <f>IF(AE125="","",VLOOKUP(AE125,'シフト記号表（従来型・ユニット型共通）'!$C$6:$L$47,10,FALSE))</f>
        <v/>
      </c>
      <c r="AF126" s="915" t="str">
        <f>IF(AF125="","",VLOOKUP(AF125,'シフト記号表（従来型・ユニット型共通）'!$C$6:$L$47,10,FALSE))</f>
        <v/>
      </c>
      <c r="AG126" s="916" t="str">
        <f>IF(AG125="","",VLOOKUP(AG125,'シフト記号表（従来型・ユニット型共通）'!$C$6:$L$47,10,FALSE))</f>
        <v/>
      </c>
      <c r="AH126" s="914" t="str">
        <f>IF(AH125="","",VLOOKUP(AH125,'シフト記号表（従来型・ユニット型共通）'!$C$6:$L$47,10,FALSE))</f>
        <v/>
      </c>
      <c r="AI126" s="915" t="str">
        <f>IF(AI125="","",VLOOKUP(AI125,'シフト記号表（従来型・ユニット型共通）'!$C$6:$L$47,10,FALSE))</f>
        <v/>
      </c>
      <c r="AJ126" s="915" t="str">
        <f>IF(AJ125="","",VLOOKUP(AJ125,'シフト記号表（従来型・ユニット型共通）'!$C$6:$L$47,10,FALSE))</f>
        <v/>
      </c>
      <c r="AK126" s="915" t="str">
        <f>IF(AK125="","",VLOOKUP(AK125,'シフト記号表（従来型・ユニット型共通）'!$C$6:$L$47,10,FALSE))</f>
        <v/>
      </c>
      <c r="AL126" s="915" t="str">
        <f>IF(AL125="","",VLOOKUP(AL125,'シフト記号表（従来型・ユニット型共通）'!$C$6:$L$47,10,FALSE))</f>
        <v/>
      </c>
      <c r="AM126" s="915" t="str">
        <f>IF(AM125="","",VLOOKUP(AM125,'シフト記号表（従来型・ユニット型共通）'!$C$6:$L$47,10,FALSE))</f>
        <v/>
      </c>
      <c r="AN126" s="916" t="str">
        <f>IF(AN125="","",VLOOKUP(AN125,'シフト記号表（従来型・ユニット型共通）'!$C$6:$L$47,10,FALSE))</f>
        <v/>
      </c>
      <c r="AO126" s="914" t="str">
        <f>IF(AO125="","",VLOOKUP(AO125,'シフト記号表（従来型・ユニット型共通）'!$C$6:$L$47,10,FALSE))</f>
        <v/>
      </c>
      <c r="AP126" s="915" t="str">
        <f>IF(AP125="","",VLOOKUP(AP125,'シフト記号表（従来型・ユニット型共通）'!$C$6:$L$47,10,FALSE))</f>
        <v/>
      </c>
      <c r="AQ126" s="915" t="str">
        <f>IF(AQ125="","",VLOOKUP(AQ125,'シフト記号表（従来型・ユニット型共通）'!$C$6:$L$47,10,FALSE))</f>
        <v/>
      </c>
      <c r="AR126" s="915" t="str">
        <f>IF(AR125="","",VLOOKUP(AR125,'シフト記号表（従来型・ユニット型共通）'!$C$6:$L$47,10,FALSE))</f>
        <v/>
      </c>
      <c r="AS126" s="915" t="str">
        <f>IF(AS125="","",VLOOKUP(AS125,'シフト記号表（従来型・ユニット型共通）'!$C$6:$L$47,10,FALSE))</f>
        <v/>
      </c>
      <c r="AT126" s="915" t="str">
        <f>IF(AT125="","",VLOOKUP(AT125,'シフト記号表（従来型・ユニット型共通）'!$C$6:$L$47,10,FALSE))</f>
        <v/>
      </c>
      <c r="AU126" s="916" t="str">
        <f>IF(AU125="","",VLOOKUP(AU125,'シフト記号表（従来型・ユニット型共通）'!$C$6:$L$47,10,FALSE))</f>
        <v/>
      </c>
      <c r="AV126" s="914" t="str">
        <f>IF(AV125="","",VLOOKUP(AV125,'シフト記号表（従来型・ユニット型共通）'!$C$6:$L$47,10,FALSE))</f>
        <v/>
      </c>
      <c r="AW126" s="915" t="str">
        <f>IF(AW125="","",VLOOKUP(AW125,'シフト記号表（従来型・ユニット型共通）'!$C$6:$L$47,10,FALSE))</f>
        <v/>
      </c>
      <c r="AX126" s="915" t="str">
        <f>IF(AX125="","",VLOOKUP(AX125,'シフト記号表（従来型・ユニット型共通）'!$C$6:$L$47,10,FALSE))</f>
        <v/>
      </c>
      <c r="AY126" s="915" t="str">
        <f>IF(AY125="","",VLOOKUP(AY125,'シフト記号表（従来型・ユニット型共通）'!$C$6:$L$47,10,FALSE))</f>
        <v/>
      </c>
      <c r="AZ126" s="915" t="str">
        <f>IF(AZ125="","",VLOOKUP(AZ125,'シフト記号表（従来型・ユニット型共通）'!$C$6:$L$47,10,FALSE))</f>
        <v/>
      </c>
      <c r="BA126" s="915" t="str">
        <f>IF(BA125="","",VLOOKUP(BA125,'シフト記号表（従来型・ユニット型共通）'!$C$6:$L$47,10,FALSE))</f>
        <v/>
      </c>
      <c r="BB126" s="916" t="str">
        <f>IF(BB125="","",VLOOKUP(BB125,'シフト記号表（従来型・ユニット型共通）'!$C$6:$L$47,10,FALSE))</f>
        <v/>
      </c>
      <c r="BC126" s="914" t="str">
        <f>IF(BC125="","",VLOOKUP(BC125,'シフト記号表（従来型・ユニット型共通）'!$C$6:$L$47,10,FALSE))</f>
        <v/>
      </c>
      <c r="BD126" s="915" t="str">
        <f>IF(BD125="","",VLOOKUP(BD125,'シフト記号表（従来型・ユニット型共通）'!$C$6:$L$47,10,FALSE))</f>
        <v/>
      </c>
      <c r="BE126" s="915" t="str">
        <f>IF(BE125="","",VLOOKUP(BE125,'シフト記号表（従来型・ユニット型共通）'!$C$6:$L$47,10,FALSE))</f>
        <v/>
      </c>
      <c r="BF126" s="2196">
        <f>IF($BI$3="４週",SUM(AA126:BB126),IF($BI$3="暦月",SUM(AA126:BE126),""))</f>
        <v>0</v>
      </c>
      <c r="BG126" s="2197"/>
      <c r="BH126" s="2198">
        <f>IF($BI$3="４週",BF126/4,IF($BI$3="暦月",(BF126/($BI$8/7)),""))</f>
        <v>0</v>
      </c>
      <c r="BI126" s="2197"/>
      <c r="BJ126" s="2193"/>
      <c r="BK126" s="2194"/>
      <c r="BL126" s="2194"/>
      <c r="BM126" s="2194"/>
      <c r="BN126" s="2195"/>
    </row>
    <row r="127" spans="2:66" ht="20.25" customHeight="1">
      <c r="B127" s="2111">
        <f>B125+1</f>
        <v>56</v>
      </c>
      <c r="C127" s="2113"/>
      <c r="D127" s="2115"/>
      <c r="E127" s="2081"/>
      <c r="F127" s="2116"/>
      <c r="G127" s="2118"/>
      <c r="H127" s="2119"/>
      <c r="I127" s="909"/>
      <c r="J127" s="910"/>
      <c r="K127" s="909"/>
      <c r="L127" s="910"/>
      <c r="M127" s="2122"/>
      <c r="N127" s="2123"/>
      <c r="O127" s="2171"/>
      <c r="P127" s="2172"/>
      <c r="Q127" s="2172"/>
      <c r="R127" s="2119"/>
      <c r="S127" s="2141"/>
      <c r="T127" s="2142"/>
      <c r="U127" s="2142"/>
      <c r="V127" s="2142"/>
      <c r="W127" s="2143"/>
      <c r="X127" s="929" t="s">
        <v>1540</v>
      </c>
      <c r="Y127" s="930"/>
      <c r="Z127" s="931"/>
      <c r="AA127" s="922"/>
      <c r="AB127" s="923"/>
      <c r="AC127" s="923"/>
      <c r="AD127" s="923"/>
      <c r="AE127" s="923"/>
      <c r="AF127" s="923"/>
      <c r="AG127" s="924"/>
      <c r="AH127" s="922"/>
      <c r="AI127" s="923"/>
      <c r="AJ127" s="923"/>
      <c r="AK127" s="923"/>
      <c r="AL127" s="923"/>
      <c r="AM127" s="923"/>
      <c r="AN127" s="924"/>
      <c r="AO127" s="922"/>
      <c r="AP127" s="923"/>
      <c r="AQ127" s="923"/>
      <c r="AR127" s="923"/>
      <c r="AS127" s="923"/>
      <c r="AT127" s="923"/>
      <c r="AU127" s="924"/>
      <c r="AV127" s="922"/>
      <c r="AW127" s="923"/>
      <c r="AX127" s="923"/>
      <c r="AY127" s="923"/>
      <c r="AZ127" s="923"/>
      <c r="BA127" s="923"/>
      <c r="BB127" s="924"/>
      <c r="BC127" s="922"/>
      <c r="BD127" s="923"/>
      <c r="BE127" s="925"/>
      <c r="BF127" s="2173"/>
      <c r="BG127" s="2174"/>
      <c r="BH127" s="2175"/>
      <c r="BI127" s="2176"/>
      <c r="BJ127" s="2177"/>
      <c r="BK127" s="2178"/>
      <c r="BL127" s="2178"/>
      <c r="BM127" s="2178"/>
      <c r="BN127" s="2179"/>
    </row>
    <row r="128" spans="2:66" ht="20.25" customHeight="1">
      <c r="B128" s="2112"/>
      <c r="C128" s="2114"/>
      <c r="D128" s="2117"/>
      <c r="E128" s="2081"/>
      <c r="F128" s="2116"/>
      <c r="G128" s="2199"/>
      <c r="H128" s="2200"/>
      <c r="I128" s="932"/>
      <c r="J128" s="933">
        <f>G127</f>
        <v>0</v>
      </c>
      <c r="K128" s="932"/>
      <c r="L128" s="933">
        <f>M127</f>
        <v>0</v>
      </c>
      <c r="M128" s="2201"/>
      <c r="N128" s="2202"/>
      <c r="O128" s="2203"/>
      <c r="P128" s="2204"/>
      <c r="Q128" s="2204"/>
      <c r="R128" s="2200"/>
      <c r="S128" s="2141"/>
      <c r="T128" s="2142"/>
      <c r="U128" s="2142"/>
      <c r="V128" s="2142"/>
      <c r="W128" s="2143"/>
      <c r="X128" s="926" t="s">
        <v>1543</v>
      </c>
      <c r="Y128" s="927"/>
      <c r="Z128" s="928"/>
      <c r="AA128" s="914" t="str">
        <f>IF(AA127="","",VLOOKUP(AA127,'シフト記号表（従来型・ユニット型共通）'!$C$6:$L$47,10,FALSE))</f>
        <v/>
      </c>
      <c r="AB128" s="915" t="str">
        <f>IF(AB127="","",VLOOKUP(AB127,'シフト記号表（従来型・ユニット型共通）'!$C$6:$L$47,10,FALSE))</f>
        <v/>
      </c>
      <c r="AC128" s="915" t="str">
        <f>IF(AC127="","",VLOOKUP(AC127,'シフト記号表（従来型・ユニット型共通）'!$C$6:$L$47,10,FALSE))</f>
        <v/>
      </c>
      <c r="AD128" s="915" t="str">
        <f>IF(AD127="","",VLOOKUP(AD127,'シフト記号表（従来型・ユニット型共通）'!$C$6:$L$47,10,FALSE))</f>
        <v/>
      </c>
      <c r="AE128" s="915" t="str">
        <f>IF(AE127="","",VLOOKUP(AE127,'シフト記号表（従来型・ユニット型共通）'!$C$6:$L$47,10,FALSE))</f>
        <v/>
      </c>
      <c r="AF128" s="915" t="str">
        <f>IF(AF127="","",VLOOKUP(AF127,'シフト記号表（従来型・ユニット型共通）'!$C$6:$L$47,10,FALSE))</f>
        <v/>
      </c>
      <c r="AG128" s="916" t="str">
        <f>IF(AG127="","",VLOOKUP(AG127,'シフト記号表（従来型・ユニット型共通）'!$C$6:$L$47,10,FALSE))</f>
        <v/>
      </c>
      <c r="AH128" s="914" t="str">
        <f>IF(AH127="","",VLOOKUP(AH127,'シフト記号表（従来型・ユニット型共通）'!$C$6:$L$47,10,FALSE))</f>
        <v/>
      </c>
      <c r="AI128" s="915" t="str">
        <f>IF(AI127="","",VLOOKUP(AI127,'シフト記号表（従来型・ユニット型共通）'!$C$6:$L$47,10,FALSE))</f>
        <v/>
      </c>
      <c r="AJ128" s="915" t="str">
        <f>IF(AJ127="","",VLOOKUP(AJ127,'シフト記号表（従来型・ユニット型共通）'!$C$6:$L$47,10,FALSE))</f>
        <v/>
      </c>
      <c r="AK128" s="915" t="str">
        <f>IF(AK127="","",VLOOKUP(AK127,'シフト記号表（従来型・ユニット型共通）'!$C$6:$L$47,10,FALSE))</f>
        <v/>
      </c>
      <c r="AL128" s="915" t="str">
        <f>IF(AL127="","",VLOOKUP(AL127,'シフト記号表（従来型・ユニット型共通）'!$C$6:$L$47,10,FALSE))</f>
        <v/>
      </c>
      <c r="AM128" s="915" t="str">
        <f>IF(AM127="","",VLOOKUP(AM127,'シフト記号表（従来型・ユニット型共通）'!$C$6:$L$47,10,FALSE))</f>
        <v/>
      </c>
      <c r="AN128" s="916" t="str">
        <f>IF(AN127="","",VLOOKUP(AN127,'シフト記号表（従来型・ユニット型共通）'!$C$6:$L$47,10,FALSE))</f>
        <v/>
      </c>
      <c r="AO128" s="914" t="str">
        <f>IF(AO127="","",VLOOKUP(AO127,'シフト記号表（従来型・ユニット型共通）'!$C$6:$L$47,10,FALSE))</f>
        <v/>
      </c>
      <c r="AP128" s="915" t="str">
        <f>IF(AP127="","",VLOOKUP(AP127,'シフト記号表（従来型・ユニット型共通）'!$C$6:$L$47,10,FALSE))</f>
        <v/>
      </c>
      <c r="AQ128" s="915" t="str">
        <f>IF(AQ127="","",VLOOKUP(AQ127,'シフト記号表（従来型・ユニット型共通）'!$C$6:$L$47,10,FALSE))</f>
        <v/>
      </c>
      <c r="AR128" s="915" t="str">
        <f>IF(AR127="","",VLOOKUP(AR127,'シフト記号表（従来型・ユニット型共通）'!$C$6:$L$47,10,FALSE))</f>
        <v/>
      </c>
      <c r="AS128" s="915" t="str">
        <f>IF(AS127="","",VLOOKUP(AS127,'シフト記号表（従来型・ユニット型共通）'!$C$6:$L$47,10,FALSE))</f>
        <v/>
      </c>
      <c r="AT128" s="915" t="str">
        <f>IF(AT127="","",VLOOKUP(AT127,'シフト記号表（従来型・ユニット型共通）'!$C$6:$L$47,10,FALSE))</f>
        <v/>
      </c>
      <c r="AU128" s="916" t="str">
        <f>IF(AU127="","",VLOOKUP(AU127,'シフト記号表（従来型・ユニット型共通）'!$C$6:$L$47,10,FALSE))</f>
        <v/>
      </c>
      <c r="AV128" s="914" t="str">
        <f>IF(AV127="","",VLOOKUP(AV127,'シフト記号表（従来型・ユニット型共通）'!$C$6:$L$47,10,FALSE))</f>
        <v/>
      </c>
      <c r="AW128" s="915" t="str">
        <f>IF(AW127="","",VLOOKUP(AW127,'シフト記号表（従来型・ユニット型共通）'!$C$6:$L$47,10,FALSE))</f>
        <v/>
      </c>
      <c r="AX128" s="915" t="str">
        <f>IF(AX127="","",VLOOKUP(AX127,'シフト記号表（従来型・ユニット型共通）'!$C$6:$L$47,10,FALSE))</f>
        <v/>
      </c>
      <c r="AY128" s="915" t="str">
        <f>IF(AY127="","",VLOOKUP(AY127,'シフト記号表（従来型・ユニット型共通）'!$C$6:$L$47,10,FALSE))</f>
        <v/>
      </c>
      <c r="AZ128" s="915" t="str">
        <f>IF(AZ127="","",VLOOKUP(AZ127,'シフト記号表（従来型・ユニット型共通）'!$C$6:$L$47,10,FALSE))</f>
        <v/>
      </c>
      <c r="BA128" s="915" t="str">
        <f>IF(BA127="","",VLOOKUP(BA127,'シフト記号表（従来型・ユニット型共通）'!$C$6:$L$47,10,FALSE))</f>
        <v/>
      </c>
      <c r="BB128" s="916" t="str">
        <f>IF(BB127="","",VLOOKUP(BB127,'シフト記号表（従来型・ユニット型共通）'!$C$6:$L$47,10,FALSE))</f>
        <v/>
      </c>
      <c r="BC128" s="914" t="str">
        <f>IF(BC127="","",VLOOKUP(BC127,'シフト記号表（従来型・ユニット型共通）'!$C$6:$L$47,10,FALSE))</f>
        <v/>
      </c>
      <c r="BD128" s="915" t="str">
        <f>IF(BD127="","",VLOOKUP(BD127,'シフト記号表（従来型・ユニット型共通）'!$C$6:$L$47,10,FALSE))</f>
        <v/>
      </c>
      <c r="BE128" s="915" t="str">
        <f>IF(BE127="","",VLOOKUP(BE127,'シフト記号表（従来型・ユニット型共通）'!$C$6:$L$47,10,FALSE))</f>
        <v/>
      </c>
      <c r="BF128" s="2196">
        <f>IF($BI$3="４週",SUM(AA128:BB128),IF($BI$3="暦月",SUM(AA128:BE128),""))</f>
        <v>0</v>
      </c>
      <c r="BG128" s="2197"/>
      <c r="BH128" s="2198">
        <f>IF($BI$3="４週",BF128/4,IF($BI$3="暦月",(BF128/($BI$8/7)),""))</f>
        <v>0</v>
      </c>
      <c r="BI128" s="2197"/>
      <c r="BJ128" s="2193"/>
      <c r="BK128" s="2194"/>
      <c r="BL128" s="2194"/>
      <c r="BM128" s="2194"/>
      <c r="BN128" s="2195"/>
    </row>
    <row r="129" spans="2:66" ht="20.25" customHeight="1">
      <c r="B129" s="2111">
        <f>B127+1</f>
        <v>57</v>
      </c>
      <c r="C129" s="2113"/>
      <c r="D129" s="2115"/>
      <c r="E129" s="2081"/>
      <c r="F129" s="2116"/>
      <c r="G129" s="2118"/>
      <c r="H129" s="2119"/>
      <c r="I129" s="909"/>
      <c r="J129" s="910"/>
      <c r="K129" s="909"/>
      <c r="L129" s="910"/>
      <c r="M129" s="2122"/>
      <c r="N129" s="2123"/>
      <c r="O129" s="2171"/>
      <c r="P129" s="2172"/>
      <c r="Q129" s="2172"/>
      <c r="R129" s="2119"/>
      <c r="S129" s="2141"/>
      <c r="T129" s="2142"/>
      <c r="U129" s="2142"/>
      <c r="V129" s="2142"/>
      <c r="W129" s="2143"/>
      <c r="X129" s="929" t="s">
        <v>1540</v>
      </c>
      <c r="Y129" s="930"/>
      <c r="Z129" s="931"/>
      <c r="AA129" s="922"/>
      <c r="AB129" s="923"/>
      <c r="AC129" s="923"/>
      <c r="AD129" s="923"/>
      <c r="AE129" s="923"/>
      <c r="AF129" s="923"/>
      <c r="AG129" s="924"/>
      <c r="AH129" s="922"/>
      <c r="AI129" s="923"/>
      <c r="AJ129" s="923"/>
      <c r="AK129" s="923"/>
      <c r="AL129" s="923"/>
      <c r="AM129" s="923"/>
      <c r="AN129" s="924"/>
      <c r="AO129" s="922"/>
      <c r="AP129" s="923"/>
      <c r="AQ129" s="923"/>
      <c r="AR129" s="923"/>
      <c r="AS129" s="923"/>
      <c r="AT129" s="923"/>
      <c r="AU129" s="924"/>
      <c r="AV129" s="922"/>
      <c r="AW129" s="923"/>
      <c r="AX129" s="923"/>
      <c r="AY129" s="923"/>
      <c r="AZ129" s="923"/>
      <c r="BA129" s="923"/>
      <c r="BB129" s="924"/>
      <c r="BC129" s="922"/>
      <c r="BD129" s="923"/>
      <c r="BE129" s="925"/>
      <c r="BF129" s="2173"/>
      <c r="BG129" s="2174"/>
      <c r="BH129" s="2175"/>
      <c r="BI129" s="2176"/>
      <c r="BJ129" s="2177"/>
      <c r="BK129" s="2178"/>
      <c r="BL129" s="2178"/>
      <c r="BM129" s="2178"/>
      <c r="BN129" s="2179"/>
    </row>
    <row r="130" spans="2:66" ht="20.25" customHeight="1">
      <c r="B130" s="2112"/>
      <c r="C130" s="2114"/>
      <c r="D130" s="2117"/>
      <c r="E130" s="2081"/>
      <c r="F130" s="2116"/>
      <c r="G130" s="2199"/>
      <c r="H130" s="2200"/>
      <c r="I130" s="932"/>
      <c r="J130" s="933">
        <f>G129</f>
        <v>0</v>
      </c>
      <c r="K130" s="932"/>
      <c r="L130" s="933">
        <f>M129</f>
        <v>0</v>
      </c>
      <c r="M130" s="2201"/>
      <c r="N130" s="2202"/>
      <c r="O130" s="2203"/>
      <c r="P130" s="2204"/>
      <c r="Q130" s="2204"/>
      <c r="R130" s="2200"/>
      <c r="S130" s="2141"/>
      <c r="T130" s="2142"/>
      <c r="U130" s="2142"/>
      <c r="V130" s="2142"/>
      <c r="W130" s="2143"/>
      <c r="X130" s="926" t="s">
        <v>1543</v>
      </c>
      <c r="Y130" s="927"/>
      <c r="Z130" s="928"/>
      <c r="AA130" s="914" t="str">
        <f>IF(AA129="","",VLOOKUP(AA129,'シフト記号表（従来型・ユニット型共通）'!$C$6:$L$47,10,FALSE))</f>
        <v/>
      </c>
      <c r="AB130" s="915" t="str">
        <f>IF(AB129="","",VLOOKUP(AB129,'シフト記号表（従来型・ユニット型共通）'!$C$6:$L$47,10,FALSE))</f>
        <v/>
      </c>
      <c r="AC130" s="915" t="str">
        <f>IF(AC129="","",VLOOKUP(AC129,'シフト記号表（従来型・ユニット型共通）'!$C$6:$L$47,10,FALSE))</f>
        <v/>
      </c>
      <c r="AD130" s="915" t="str">
        <f>IF(AD129="","",VLOOKUP(AD129,'シフト記号表（従来型・ユニット型共通）'!$C$6:$L$47,10,FALSE))</f>
        <v/>
      </c>
      <c r="AE130" s="915" t="str">
        <f>IF(AE129="","",VLOOKUP(AE129,'シフト記号表（従来型・ユニット型共通）'!$C$6:$L$47,10,FALSE))</f>
        <v/>
      </c>
      <c r="AF130" s="915" t="str">
        <f>IF(AF129="","",VLOOKUP(AF129,'シフト記号表（従来型・ユニット型共通）'!$C$6:$L$47,10,FALSE))</f>
        <v/>
      </c>
      <c r="AG130" s="916" t="str">
        <f>IF(AG129="","",VLOOKUP(AG129,'シフト記号表（従来型・ユニット型共通）'!$C$6:$L$47,10,FALSE))</f>
        <v/>
      </c>
      <c r="AH130" s="914" t="str">
        <f>IF(AH129="","",VLOOKUP(AH129,'シフト記号表（従来型・ユニット型共通）'!$C$6:$L$47,10,FALSE))</f>
        <v/>
      </c>
      <c r="AI130" s="915" t="str">
        <f>IF(AI129="","",VLOOKUP(AI129,'シフト記号表（従来型・ユニット型共通）'!$C$6:$L$47,10,FALSE))</f>
        <v/>
      </c>
      <c r="AJ130" s="915" t="str">
        <f>IF(AJ129="","",VLOOKUP(AJ129,'シフト記号表（従来型・ユニット型共通）'!$C$6:$L$47,10,FALSE))</f>
        <v/>
      </c>
      <c r="AK130" s="915" t="str">
        <f>IF(AK129="","",VLOOKUP(AK129,'シフト記号表（従来型・ユニット型共通）'!$C$6:$L$47,10,FALSE))</f>
        <v/>
      </c>
      <c r="AL130" s="915" t="str">
        <f>IF(AL129="","",VLOOKUP(AL129,'シフト記号表（従来型・ユニット型共通）'!$C$6:$L$47,10,FALSE))</f>
        <v/>
      </c>
      <c r="AM130" s="915" t="str">
        <f>IF(AM129="","",VLOOKUP(AM129,'シフト記号表（従来型・ユニット型共通）'!$C$6:$L$47,10,FALSE))</f>
        <v/>
      </c>
      <c r="AN130" s="916" t="str">
        <f>IF(AN129="","",VLOOKUP(AN129,'シフト記号表（従来型・ユニット型共通）'!$C$6:$L$47,10,FALSE))</f>
        <v/>
      </c>
      <c r="AO130" s="914" t="str">
        <f>IF(AO129="","",VLOOKUP(AO129,'シフト記号表（従来型・ユニット型共通）'!$C$6:$L$47,10,FALSE))</f>
        <v/>
      </c>
      <c r="AP130" s="915" t="str">
        <f>IF(AP129="","",VLOOKUP(AP129,'シフト記号表（従来型・ユニット型共通）'!$C$6:$L$47,10,FALSE))</f>
        <v/>
      </c>
      <c r="AQ130" s="915" t="str">
        <f>IF(AQ129="","",VLOOKUP(AQ129,'シフト記号表（従来型・ユニット型共通）'!$C$6:$L$47,10,FALSE))</f>
        <v/>
      </c>
      <c r="AR130" s="915" t="str">
        <f>IF(AR129="","",VLOOKUP(AR129,'シフト記号表（従来型・ユニット型共通）'!$C$6:$L$47,10,FALSE))</f>
        <v/>
      </c>
      <c r="AS130" s="915" t="str">
        <f>IF(AS129="","",VLOOKUP(AS129,'シフト記号表（従来型・ユニット型共通）'!$C$6:$L$47,10,FALSE))</f>
        <v/>
      </c>
      <c r="AT130" s="915" t="str">
        <f>IF(AT129="","",VLOOKUP(AT129,'シフト記号表（従来型・ユニット型共通）'!$C$6:$L$47,10,FALSE))</f>
        <v/>
      </c>
      <c r="AU130" s="916" t="str">
        <f>IF(AU129="","",VLOOKUP(AU129,'シフト記号表（従来型・ユニット型共通）'!$C$6:$L$47,10,FALSE))</f>
        <v/>
      </c>
      <c r="AV130" s="914" t="str">
        <f>IF(AV129="","",VLOOKUP(AV129,'シフト記号表（従来型・ユニット型共通）'!$C$6:$L$47,10,FALSE))</f>
        <v/>
      </c>
      <c r="AW130" s="915" t="str">
        <f>IF(AW129="","",VLOOKUP(AW129,'シフト記号表（従来型・ユニット型共通）'!$C$6:$L$47,10,FALSE))</f>
        <v/>
      </c>
      <c r="AX130" s="915" t="str">
        <f>IF(AX129="","",VLOOKUP(AX129,'シフト記号表（従来型・ユニット型共通）'!$C$6:$L$47,10,FALSE))</f>
        <v/>
      </c>
      <c r="AY130" s="915" t="str">
        <f>IF(AY129="","",VLOOKUP(AY129,'シフト記号表（従来型・ユニット型共通）'!$C$6:$L$47,10,FALSE))</f>
        <v/>
      </c>
      <c r="AZ130" s="915" t="str">
        <f>IF(AZ129="","",VLOOKUP(AZ129,'シフト記号表（従来型・ユニット型共通）'!$C$6:$L$47,10,FALSE))</f>
        <v/>
      </c>
      <c r="BA130" s="915" t="str">
        <f>IF(BA129="","",VLOOKUP(BA129,'シフト記号表（従来型・ユニット型共通）'!$C$6:$L$47,10,FALSE))</f>
        <v/>
      </c>
      <c r="BB130" s="916" t="str">
        <f>IF(BB129="","",VLOOKUP(BB129,'シフト記号表（従来型・ユニット型共通）'!$C$6:$L$47,10,FALSE))</f>
        <v/>
      </c>
      <c r="BC130" s="914" t="str">
        <f>IF(BC129="","",VLOOKUP(BC129,'シフト記号表（従来型・ユニット型共通）'!$C$6:$L$47,10,FALSE))</f>
        <v/>
      </c>
      <c r="BD130" s="915" t="str">
        <f>IF(BD129="","",VLOOKUP(BD129,'シフト記号表（従来型・ユニット型共通）'!$C$6:$L$47,10,FALSE))</f>
        <v/>
      </c>
      <c r="BE130" s="915" t="str">
        <f>IF(BE129="","",VLOOKUP(BE129,'シフト記号表（従来型・ユニット型共通）'!$C$6:$L$47,10,FALSE))</f>
        <v/>
      </c>
      <c r="BF130" s="2196">
        <f>IF($BI$3="４週",SUM(AA130:BB130),IF($BI$3="暦月",SUM(AA130:BE130),""))</f>
        <v>0</v>
      </c>
      <c r="BG130" s="2197"/>
      <c r="BH130" s="2198">
        <f>IF($BI$3="４週",BF130/4,IF($BI$3="暦月",(BF130/($BI$8/7)),""))</f>
        <v>0</v>
      </c>
      <c r="BI130" s="2197"/>
      <c r="BJ130" s="2193"/>
      <c r="BK130" s="2194"/>
      <c r="BL130" s="2194"/>
      <c r="BM130" s="2194"/>
      <c r="BN130" s="2195"/>
    </row>
    <row r="131" spans="2:66" ht="20.25" customHeight="1">
      <c r="B131" s="2111">
        <f>B129+1</f>
        <v>58</v>
      </c>
      <c r="C131" s="2113"/>
      <c r="D131" s="2115"/>
      <c r="E131" s="2081"/>
      <c r="F131" s="2116"/>
      <c r="G131" s="2118"/>
      <c r="H131" s="2119"/>
      <c r="I131" s="909"/>
      <c r="J131" s="910"/>
      <c r="K131" s="909"/>
      <c r="L131" s="910"/>
      <c r="M131" s="2122"/>
      <c r="N131" s="2123"/>
      <c r="O131" s="2171"/>
      <c r="P131" s="2172"/>
      <c r="Q131" s="2172"/>
      <c r="R131" s="2119"/>
      <c r="S131" s="2141"/>
      <c r="T131" s="2142"/>
      <c r="U131" s="2142"/>
      <c r="V131" s="2142"/>
      <c r="W131" s="2143"/>
      <c r="X131" s="929" t="s">
        <v>1540</v>
      </c>
      <c r="Y131" s="930"/>
      <c r="Z131" s="931"/>
      <c r="AA131" s="922"/>
      <c r="AB131" s="923"/>
      <c r="AC131" s="923"/>
      <c r="AD131" s="923"/>
      <c r="AE131" s="923"/>
      <c r="AF131" s="923"/>
      <c r="AG131" s="924"/>
      <c r="AH131" s="922"/>
      <c r="AI131" s="923"/>
      <c r="AJ131" s="923"/>
      <c r="AK131" s="923"/>
      <c r="AL131" s="923"/>
      <c r="AM131" s="923"/>
      <c r="AN131" s="924"/>
      <c r="AO131" s="922"/>
      <c r="AP131" s="923"/>
      <c r="AQ131" s="923"/>
      <c r="AR131" s="923"/>
      <c r="AS131" s="923"/>
      <c r="AT131" s="923"/>
      <c r="AU131" s="924"/>
      <c r="AV131" s="922"/>
      <c r="AW131" s="923"/>
      <c r="AX131" s="923"/>
      <c r="AY131" s="923"/>
      <c r="AZ131" s="923"/>
      <c r="BA131" s="923"/>
      <c r="BB131" s="924"/>
      <c r="BC131" s="922"/>
      <c r="BD131" s="923"/>
      <c r="BE131" s="925"/>
      <c r="BF131" s="2173"/>
      <c r="BG131" s="2174"/>
      <c r="BH131" s="2175"/>
      <c r="BI131" s="2176"/>
      <c r="BJ131" s="2177"/>
      <c r="BK131" s="2178"/>
      <c r="BL131" s="2178"/>
      <c r="BM131" s="2178"/>
      <c r="BN131" s="2179"/>
    </row>
    <row r="132" spans="2:66" ht="20.25" customHeight="1">
      <c r="B132" s="2112"/>
      <c r="C132" s="2114"/>
      <c r="D132" s="2117"/>
      <c r="E132" s="2081"/>
      <c r="F132" s="2116"/>
      <c r="G132" s="2199"/>
      <c r="H132" s="2200"/>
      <c r="I132" s="932"/>
      <c r="J132" s="933">
        <f>G131</f>
        <v>0</v>
      </c>
      <c r="K132" s="932"/>
      <c r="L132" s="933">
        <f>M131</f>
        <v>0</v>
      </c>
      <c r="M132" s="2201"/>
      <c r="N132" s="2202"/>
      <c r="O132" s="2203"/>
      <c r="P132" s="2204"/>
      <c r="Q132" s="2204"/>
      <c r="R132" s="2200"/>
      <c r="S132" s="2141"/>
      <c r="T132" s="2142"/>
      <c r="U132" s="2142"/>
      <c r="V132" s="2142"/>
      <c r="W132" s="2143"/>
      <c r="X132" s="926" t="s">
        <v>1543</v>
      </c>
      <c r="Y132" s="927"/>
      <c r="Z132" s="928"/>
      <c r="AA132" s="914" t="str">
        <f>IF(AA131="","",VLOOKUP(AA131,'シフト記号表（従来型・ユニット型共通）'!$C$6:$L$47,10,FALSE))</f>
        <v/>
      </c>
      <c r="AB132" s="915" t="str">
        <f>IF(AB131="","",VLOOKUP(AB131,'シフト記号表（従来型・ユニット型共通）'!$C$6:$L$47,10,FALSE))</f>
        <v/>
      </c>
      <c r="AC132" s="915" t="str">
        <f>IF(AC131="","",VLOOKUP(AC131,'シフト記号表（従来型・ユニット型共通）'!$C$6:$L$47,10,FALSE))</f>
        <v/>
      </c>
      <c r="AD132" s="915" t="str">
        <f>IF(AD131="","",VLOOKUP(AD131,'シフト記号表（従来型・ユニット型共通）'!$C$6:$L$47,10,FALSE))</f>
        <v/>
      </c>
      <c r="AE132" s="915" t="str">
        <f>IF(AE131="","",VLOOKUP(AE131,'シフト記号表（従来型・ユニット型共通）'!$C$6:$L$47,10,FALSE))</f>
        <v/>
      </c>
      <c r="AF132" s="915" t="str">
        <f>IF(AF131="","",VLOOKUP(AF131,'シフト記号表（従来型・ユニット型共通）'!$C$6:$L$47,10,FALSE))</f>
        <v/>
      </c>
      <c r="AG132" s="916" t="str">
        <f>IF(AG131="","",VLOOKUP(AG131,'シフト記号表（従来型・ユニット型共通）'!$C$6:$L$47,10,FALSE))</f>
        <v/>
      </c>
      <c r="AH132" s="914" t="str">
        <f>IF(AH131="","",VLOOKUP(AH131,'シフト記号表（従来型・ユニット型共通）'!$C$6:$L$47,10,FALSE))</f>
        <v/>
      </c>
      <c r="AI132" s="915" t="str">
        <f>IF(AI131="","",VLOOKUP(AI131,'シフト記号表（従来型・ユニット型共通）'!$C$6:$L$47,10,FALSE))</f>
        <v/>
      </c>
      <c r="AJ132" s="915" t="str">
        <f>IF(AJ131="","",VLOOKUP(AJ131,'シフト記号表（従来型・ユニット型共通）'!$C$6:$L$47,10,FALSE))</f>
        <v/>
      </c>
      <c r="AK132" s="915" t="str">
        <f>IF(AK131="","",VLOOKUP(AK131,'シフト記号表（従来型・ユニット型共通）'!$C$6:$L$47,10,FALSE))</f>
        <v/>
      </c>
      <c r="AL132" s="915" t="str">
        <f>IF(AL131="","",VLOOKUP(AL131,'シフト記号表（従来型・ユニット型共通）'!$C$6:$L$47,10,FALSE))</f>
        <v/>
      </c>
      <c r="AM132" s="915" t="str">
        <f>IF(AM131="","",VLOOKUP(AM131,'シフト記号表（従来型・ユニット型共通）'!$C$6:$L$47,10,FALSE))</f>
        <v/>
      </c>
      <c r="AN132" s="916" t="str">
        <f>IF(AN131="","",VLOOKUP(AN131,'シフト記号表（従来型・ユニット型共通）'!$C$6:$L$47,10,FALSE))</f>
        <v/>
      </c>
      <c r="AO132" s="914" t="str">
        <f>IF(AO131="","",VLOOKUP(AO131,'シフト記号表（従来型・ユニット型共通）'!$C$6:$L$47,10,FALSE))</f>
        <v/>
      </c>
      <c r="AP132" s="915" t="str">
        <f>IF(AP131="","",VLOOKUP(AP131,'シフト記号表（従来型・ユニット型共通）'!$C$6:$L$47,10,FALSE))</f>
        <v/>
      </c>
      <c r="AQ132" s="915" t="str">
        <f>IF(AQ131="","",VLOOKUP(AQ131,'シフト記号表（従来型・ユニット型共通）'!$C$6:$L$47,10,FALSE))</f>
        <v/>
      </c>
      <c r="AR132" s="915" t="str">
        <f>IF(AR131="","",VLOOKUP(AR131,'シフト記号表（従来型・ユニット型共通）'!$C$6:$L$47,10,FALSE))</f>
        <v/>
      </c>
      <c r="AS132" s="915" t="str">
        <f>IF(AS131="","",VLOOKUP(AS131,'シフト記号表（従来型・ユニット型共通）'!$C$6:$L$47,10,FALSE))</f>
        <v/>
      </c>
      <c r="AT132" s="915" t="str">
        <f>IF(AT131="","",VLOOKUP(AT131,'シフト記号表（従来型・ユニット型共通）'!$C$6:$L$47,10,FALSE))</f>
        <v/>
      </c>
      <c r="AU132" s="916" t="str">
        <f>IF(AU131="","",VLOOKUP(AU131,'シフト記号表（従来型・ユニット型共通）'!$C$6:$L$47,10,FALSE))</f>
        <v/>
      </c>
      <c r="AV132" s="914" t="str">
        <f>IF(AV131="","",VLOOKUP(AV131,'シフト記号表（従来型・ユニット型共通）'!$C$6:$L$47,10,FALSE))</f>
        <v/>
      </c>
      <c r="AW132" s="915" t="str">
        <f>IF(AW131="","",VLOOKUP(AW131,'シフト記号表（従来型・ユニット型共通）'!$C$6:$L$47,10,FALSE))</f>
        <v/>
      </c>
      <c r="AX132" s="915" t="str">
        <f>IF(AX131="","",VLOOKUP(AX131,'シフト記号表（従来型・ユニット型共通）'!$C$6:$L$47,10,FALSE))</f>
        <v/>
      </c>
      <c r="AY132" s="915" t="str">
        <f>IF(AY131="","",VLOOKUP(AY131,'シフト記号表（従来型・ユニット型共通）'!$C$6:$L$47,10,FALSE))</f>
        <v/>
      </c>
      <c r="AZ132" s="915" t="str">
        <f>IF(AZ131="","",VLOOKUP(AZ131,'シフト記号表（従来型・ユニット型共通）'!$C$6:$L$47,10,FALSE))</f>
        <v/>
      </c>
      <c r="BA132" s="915" t="str">
        <f>IF(BA131="","",VLOOKUP(BA131,'シフト記号表（従来型・ユニット型共通）'!$C$6:$L$47,10,FALSE))</f>
        <v/>
      </c>
      <c r="BB132" s="916" t="str">
        <f>IF(BB131="","",VLOOKUP(BB131,'シフト記号表（従来型・ユニット型共通）'!$C$6:$L$47,10,FALSE))</f>
        <v/>
      </c>
      <c r="BC132" s="914" t="str">
        <f>IF(BC131="","",VLOOKUP(BC131,'シフト記号表（従来型・ユニット型共通）'!$C$6:$L$47,10,FALSE))</f>
        <v/>
      </c>
      <c r="BD132" s="915" t="str">
        <f>IF(BD131="","",VLOOKUP(BD131,'シフト記号表（従来型・ユニット型共通）'!$C$6:$L$47,10,FALSE))</f>
        <v/>
      </c>
      <c r="BE132" s="915" t="str">
        <f>IF(BE131="","",VLOOKUP(BE131,'シフト記号表（従来型・ユニット型共通）'!$C$6:$L$47,10,FALSE))</f>
        <v/>
      </c>
      <c r="BF132" s="2196">
        <f>IF($BI$3="４週",SUM(AA132:BB132),IF($BI$3="暦月",SUM(AA132:BE132),""))</f>
        <v>0</v>
      </c>
      <c r="BG132" s="2197"/>
      <c r="BH132" s="2198">
        <f>IF($BI$3="４週",BF132/4,IF($BI$3="暦月",(BF132/($BI$8/7)),""))</f>
        <v>0</v>
      </c>
      <c r="BI132" s="2197"/>
      <c r="BJ132" s="2193"/>
      <c r="BK132" s="2194"/>
      <c r="BL132" s="2194"/>
      <c r="BM132" s="2194"/>
      <c r="BN132" s="2195"/>
    </row>
    <row r="133" spans="2:66" ht="20.25" customHeight="1">
      <c r="B133" s="2111">
        <f>B131+1</f>
        <v>59</v>
      </c>
      <c r="C133" s="2113"/>
      <c r="D133" s="2115"/>
      <c r="E133" s="2081"/>
      <c r="F133" s="2116"/>
      <c r="G133" s="2118"/>
      <c r="H133" s="2119"/>
      <c r="I133" s="909"/>
      <c r="J133" s="910"/>
      <c r="K133" s="909"/>
      <c r="L133" s="910"/>
      <c r="M133" s="2122"/>
      <c r="N133" s="2123"/>
      <c r="O133" s="2171"/>
      <c r="P133" s="2172"/>
      <c r="Q133" s="2172"/>
      <c r="R133" s="2119"/>
      <c r="S133" s="2141"/>
      <c r="T133" s="2142"/>
      <c r="U133" s="2142"/>
      <c r="V133" s="2142"/>
      <c r="W133" s="2143"/>
      <c r="X133" s="929" t="s">
        <v>1540</v>
      </c>
      <c r="Y133" s="930"/>
      <c r="Z133" s="931"/>
      <c r="AA133" s="922"/>
      <c r="AB133" s="923"/>
      <c r="AC133" s="923"/>
      <c r="AD133" s="923"/>
      <c r="AE133" s="923"/>
      <c r="AF133" s="923"/>
      <c r="AG133" s="924"/>
      <c r="AH133" s="922"/>
      <c r="AI133" s="923"/>
      <c r="AJ133" s="923"/>
      <c r="AK133" s="923"/>
      <c r="AL133" s="923"/>
      <c r="AM133" s="923"/>
      <c r="AN133" s="924"/>
      <c r="AO133" s="922"/>
      <c r="AP133" s="923"/>
      <c r="AQ133" s="923"/>
      <c r="AR133" s="923"/>
      <c r="AS133" s="923"/>
      <c r="AT133" s="923"/>
      <c r="AU133" s="924"/>
      <c r="AV133" s="922"/>
      <c r="AW133" s="923"/>
      <c r="AX133" s="923"/>
      <c r="AY133" s="923"/>
      <c r="AZ133" s="923"/>
      <c r="BA133" s="923"/>
      <c r="BB133" s="924"/>
      <c r="BC133" s="922"/>
      <c r="BD133" s="923"/>
      <c r="BE133" s="925"/>
      <c r="BF133" s="2173"/>
      <c r="BG133" s="2174"/>
      <c r="BH133" s="2175"/>
      <c r="BI133" s="2176"/>
      <c r="BJ133" s="2177"/>
      <c r="BK133" s="2178"/>
      <c r="BL133" s="2178"/>
      <c r="BM133" s="2178"/>
      <c r="BN133" s="2179"/>
    </row>
    <row r="134" spans="2:66" ht="20.25" customHeight="1">
      <c r="B134" s="2112"/>
      <c r="C134" s="2114"/>
      <c r="D134" s="2117"/>
      <c r="E134" s="2081"/>
      <c r="F134" s="2116"/>
      <c r="G134" s="2199"/>
      <c r="H134" s="2200"/>
      <c r="I134" s="932"/>
      <c r="J134" s="933">
        <f>G133</f>
        <v>0</v>
      </c>
      <c r="K134" s="932"/>
      <c r="L134" s="933">
        <f>M133</f>
        <v>0</v>
      </c>
      <c r="M134" s="2201"/>
      <c r="N134" s="2202"/>
      <c r="O134" s="2203"/>
      <c r="P134" s="2204"/>
      <c r="Q134" s="2204"/>
      <c r="R134" s="2200"/>
      <c r="S134" s="2141"/>
      <c r="T134" s="2142"/>
      <c r="U134" s="2142"/>
      <c r="V134" s="2142"/>
      <c r="W134" s="2143"/>
      <c r="X134" s="926" t="s">
        <v>1543</v>
      </c>
      <c r="Y134" s="927"/>
      <c r="Z134" s="928"/>
      <c r="AA134" s="914" t="str">
        <f>IF(AA133="","",VLOOKUP(AA133,'シフト記号表（従来型・ユニット型共通）'!$C$6:$L$47,10,FALSE))</f>
        <v/>
      </c>
      <c r="AB134" s="915" t="str">
        <f>IF(AB133="","",VLOOKUP(AB133,'シフト記号表（従来型・ユニット型共通）'!$C$6:$L$47,10,FALSE))</f>
        <v/>
      </c>
      <c r="AC134" s="915" t="str">
        <f>IF(AC133="","",VLOOKUP(AC133,'シフト記号表（従来型・ユニット型共通）'!$C$6:$L$47,10,FALSE))</f>
        <v/>
      </c>
      <c r="AD134" s="915" t="str">
        <f>IF(AD133="","",VLOOKUP(AD133,'シフト記号表（従来型・ユニット型共通）'!$C$6:$L$47,10,FALSE))</f>
        <v/>
      </c>
      <c r="AE134" s="915" t="str">
        <f>IF(AE133="","",VLOOKUP(AE133,'シフト記号表（従来型・ユニット型共通）'!$C$6:$L$47,10,FALSE))</f>
        <v/>
      </c>
      <c r="AF134" s="915" t="str">
        <f>IF(AF133="","",VLOOKUP(AF133,'シフト記号表（従来型・ユニット型共通）'!$C$6:$L$47,10,FALSE))</f>
        <v/>
      </c>
      <c r="AG134" s="916" t="str">
        <f>IF(AG133="","",VLOOKUP(AG133,'シフト記号表（従来型・ユニット型共通）'!$C$6:$L$47,10,FALSE))</f>
        <v/>
      </c>
      <c r="AH134" s="914" t="str">
        <f>IF(AH133="","",VLOOKUP(AH133,'シフト記号表（従来型・ユニット型共通）'!$C$6:$L$47,10,FALSE))</f>
        <v/>
      </c>
      <c r="AI134" s="915" t="str">
        <f>IF(AI133="","",VLOOKUP(AI133,'シフト記号表（従来型・ユニット型共通）'!$C$6:$L$47,10,FALSE))</f>
        <v/>
      </c>
      <c r="AJ134" s="915" t="str">
        <f>IF(AJ133="","",VLOOKUP(AJ133,'シフト記号表（従来型・ユニット型共通）'!$C$6:$L$47,10,FALSE))</f>
        <v/>
      </c>
      <c r="AK134" s="915" t="str">
        <f>IF(AK133="","",VLOOKUP(AK133,'シフト記号表（従来型・ユニット型共通）'!$C$6:$L$47,10,FALSE))</f>
        <v/>
      </c>
      <c r="AL134" s="915" t="str">
        <f>IF(AL133="","",VLOOKUP(AL133,'シフト記号表（従来型・ユニット型共通）'!$C$6:$L$47,10,FALSE))</f>
        <v/>
      </c>
      <c r="AM134" s="915" t="str">
        <f>IF(AM133="","",VLOOKUP(AM133,'シフト記号表（従来型・ユニット型共通）'!$C$6:$L$47,10,FALSE))</f>
        <v/>
      </c>
      <c r="AN134" s="916" t="str">
        <f>IF(AN133="","",VLOOKUP(AN133,'シフト記号表（従来型・ユニット型共通）'!$C$6:$L$47,10,FALSE))</f>
        <v/>
      </c>
      <c r="AO134" s="914" t="str">
        <f>IF(AO133="","",VLOOKUP(AO133,'シフト記号表（従来型・ユニット型共通）'!$C$6:$L$47,10,FALSE))</f>
        <v/>
      </c>
      <c r="AP134" s="915" t="str">
        <f>IF(AP133="","",VLOOKUP(AP133,'シフト記号表（従来型・ユニット型共通）'!$C$6:$L$47,10,FALSE))</f>
        <v/>
      </c>
      <c r="AQ134" s="915" t="str">
        <f>IF(AQ133="","",VLOOKUP(AQ133,'シフト記号表（従来型・ユニット型共通）'!$C$6:$L$47,10,FALSE))</f>
        <v/>
      </c>
      <c r="AR134" s="915" t="str">
        <f>IF(AR133="","",VLOOKUP(AR133,'シフト記号表（従来型・ユニット型共通）'!$C$6:$L$47,10,FALSE))</f>
        <v/>
      </c>
      <c r="AS134" s="915" t="str">
        <f>IF(AS133="","",VLOOKUP(AS133,'シフト記号表（従来型・ユニット型共通）'!$C$6:$L$47,10,FALSE))</f>
        <v/>
      </c>
      <c r="AT134" s="915" t="str">
        <f>IF(AT133="","",VLOOKUP(AT133,'シフト記号表（従来型・ユニット型共通）'!$C$6:$L$47,10,FALSE))</f>
        <v/>
      </c>
      <c r="AU134" s="916" t="str">
        <f>IF(AU133="","",VLOOKUP(AU133,'シフト記号表（従来型・ユニット型共通）'!$C$6:$L$47,10,FALSE))</f>
        <v/>
      </c>
      <c r="AV134" s="914" t="str">
        <f>IF(AV133="","",VLOOKUP(AV133,'シフト記号表（従来型・ユニット型共通）'!$C$6:$L$47,10,FALSE))</f>
        <v/>
      </c>
      <c r="AW134" s="915" t="str">
        <f>IF(AW133="","",VLOOKUP(AW133,'シフト記号表（従来型・ユニット型共通）'!$C$6:$L$47,10,FALSE))</f>
        <v/>
      </c>
      <c r="AX134" s="915" t="str">
        <f>IF(AX133="","",VLOOKUP(AX133,'シフト記号表（従来型・ユニット型共通）'!$C$6:$L$47,10,FALSE))</f>
        <v/>
      </c>
      <c r="AY134" s="915" t="str">
        <f>IF(AY133="","",VLOOKUP(AY133,'シフト記号表（従来型・ユニット型共通）'!$C$6:$L$47,10,FALSE))</f>
        <v/>
      </c>
      <c r="AZ134" s="915" t="str">
        <f>IF(AZ133="","",VLOOKUP(AZ133,'シフト記号表（従来型・ユニット型共通）'!$C$6:$L$47,10,FALSE))</f>
        <v/>
      </c>
      <c r="BA134" s="915" t="str">
        <f>IF(BA133="","",VLOOKUP(BA133,'シフト記号表（従来型・ユニット型共通）'!$C$6:$L$47,10,FALSE))</f>
        <v/>
      </c>
      <c r="BB134" s="916" t="str">
        <f>IF(BB133="","",VLOOKUP(BB133,'シフト記号表（従来型・ユニット型共通）'!$C$6:$L$47,10,FALSE))</f>
        <v/>
      </c>
      <c r="BC134" s="914" t="str">
        <f>IF(BC133="","",VLOOKUP(BC133,'シフト記号表（従来型・ユニット型共通）'!$C$6:$L$47,10,FALSE))</f>
        <v/>
      </c>
      <c r="BD134" s="915" t="str">
        <f>IF(BD133="","",VLOOKUP(BD133,'シフト記号表（従来型・ユニット型共通）'!$C$6:$L$47,10,FALSE))</f>
        <v/>
      </c>
      <c r="BE134" s="915" t="str">
        <f>IF(BE133="","",VLOOKUP(BE133,'シフト記号表（従来型・ユニット型共通）'!$C$6:$L$47,10,FALSE))</f>
        <v/>
      </c>
      <c r="BF134" s="2196">
        <f>IF($BI$3="４週",SUM(AA134:BB134),IF($BI$3="暦月",SUM(AA134:BE134),""))</f>
        <v>0</v>
      </c>
      <c r="BG134" s="2197"/>
      <c r="BH134" s="2198">
        <f>IF($BI$3="４週",BF134/4,IF($BI$3="暦月",(BF134/($BI$8/7)),""))</f>
        <v>0</v>
      </c>
      <c r="BI134" s="2197"/>
      <c r="BJ134" s="2193"/>
      <c r="BK134" s="2194"/>
      <c r="BL134" s="2194"/>
      <c r="BM134" s="2194"/>
      <c r="BN134" s="2195"/>
    </row>
    <row r="135" spans="2:66" ht="20.25" customHeight="1">
      <c r="B135" s="2111">
        <f>B133+1</f>
        <v>60</v>
      </c>
      <c r="C135" s="2113"/>
      <c r="D135" s="2115"/>
      <c r="E135" s="2081"/>
      <c r="F135" s="2116"/>
      <c r="G135" s="2118"/>
      <c r="H135" s="2119"/>
      <c r="I135" s="909"/>
      <c r="J135" s="910"/>
      <c r="K135" s="909"/>
      <c r="L135" s="910"/>
      <c r="M135" s="2122"/>
      <c r="N135" s="2123"/>
      <c r="O135" s="2171"/>
      <c r="P135" s="2172"/>
      <c r="Q135" s="2172"/>
      <c r="R135" s="2119"/>
      <c r="S135" s="2141"/>
      <c r="T135" s="2142"/>
      <c r="U135" s="2142"/>
      <c r="V135" s="2142"/>
      <c r="W135" s="2143"/>
      <c r="X135" s="929" t="s">
        <v>1540</v>
      </c>
      <c r="Y135" s="930"/>
      <c r="Z135" s="931"/>
      <c r="AA135" s="922"/>
      <c r="AB135" s="923"/>
      <c r="AC135" s="923"/>
      <c r="AD135" s="923"/>
      <c r="AE135" s="923"/>
      <c r="AF135" s="923"/>
      <c r="AG135" s="924"/>
      <c r="AH135" s="922"/>
      <c r="AI135" s="923"/>
      <c r="AJ135" s="923"/>
      <c r="AK135" s="923"/>
      <c r="AL135" s="923"/>
      <c r="AM135" s="923"/>
      <c r="AN135" s="924"/>
      <c r="AO135" s="922"/>
      <c r="AP135" s="923"/>
      <c r="AQ135" s="923"/>
      <c r="AR135" s="923"/>
      <c r="AS135" s="923"/>
      <c r="AT135" s="923"/>
      <c r="AU135" s="924"/>
      <c r="AV135" s="922"/>
      <c r="AW135" s="923"/>
      <c r="AX135" s="923"/>
      <c r="AY135" s="923"/>
      <c r="AZ135" s="923"/>
      <c r="BA135" s="923"/>
      <c r="BB135" s="924"/>
      <c r="BC135" s="922"/>
      <c r="BD135" s="923"/>
      <c r="BE135" s="925"/>
      <c r="BF135" s="2173"/>
      <c r="BG135" s="2174"/>
      <c r="BH135" s="2175"/>
      <c r="BI135" s="2176"/>
      <c r="BJ135" s="2177"/>
      <c r="BK135" s="2178"/>
      <c r="BL135" s="2178"/>
      <c r="BM135" s="2178"/>
      <c r="BN135" s="2179"/>
    </row>
    <row r="136" spans="2:66" ht="20.25" customHeight="1">
      <c r="B136" s="2112"/>
      <c r="C136" s="2114"/>
      <c r="D136" s="2117"/>
      <c r="E136" s="2081"/>
      <c r="F136" s="2116"/>
      <c r="G136" s="2199"/>
      <c r="H136" s="2200"/>
      <c r="I136" s="932"/>
      <c r="J136" s="933">
        <f>G135</f>
        <v>0</v>
      </c>
      <c r="K136" s="932"/>
      <c r="L136" s="933">
        <f>M135</f>
        <v>0</v>
      </c>
      <c r="M136" s="2201"/>
      <c r="N136" s="2202"/>
      <c r="O136" s="2203"/>
      <c r="P136" s="2204"/>
      <c r="Q136" s="2204"/>
      <c r="R136" s="2200"/>
      <c r="S136" s="2141"/>
      <c r="T136" s="2142"/>
      <c r="U136" s="2142"/>
      <c r="V136" s="2142"/>
      <c r="W136" s="2143"/>
      <c r="X136" s="926" t="s">
        <v>1543</v>
      </c>
      <c r="Y136" s="927"/>
      <c r="Z136" s="928"/>
      <c r="AA136" s="914" t="str">
        <f>IF(AA135="","",VLOOKUP(AA135,'シフト記号表（従来型・ユニット型共通）'!$C$6:$L$47,10,FALSE))</f>
        <v/>
      </c>
      <c r="AB136" s="915" t="str">
        <f>IF(AB135="","",VLOOKUP(AB135,'シフト記号表（従来型・ユニット型共通）'!$C$6:$L$47,10,FALSE))</f>
        <v/>
      </c>
      <c r="AC136" s="915" t="str">
        <f>IF(AC135="","",VLOOKUP(AC135,'シフト記号表（従来型・ユニット型共通）'!$C$6:$L$47,10,FALSE))</f>
        <v/>
      </c>
      <c r="AD136" s="915" t="str">
        <f>IF(AD135="","",VLOOKUP(AD135,'シフト記号表（従来型・ユニット型共通）'!$C$6:$L$47,10,FALSE))</f>
        <v/>
      </c>
      <c r="AE136" s="915" t="str">
        <f>IF(AE135="","",VLOOKUP(AE135,'シフト記号表（従来型・ユニット型共通）'!$C$6:$L$47,10,FALSE))</f>
        <v/>
      </c>
      <c r="AF136" s="915" t="str">
        <f>IF(AF135="","",VLOOKUP(AF135,'シフト記号表（従来型・ユニット型共通）'!$C$6:$L$47,10,FALSE))</f>
        <v/>
      </c>
      <c r="AG136" s="916" t="str">
        <f>IF(AG135="","",VLOOKUP(AG135,'シフト記号表（従来型・ユニット型共通）'!$C$6:$L$47,10,FALSE))</f>
        <v/>
      </c>
      <c r="AH136" s="914" t="str">
        <f>IF(AH135="","",VLOOKUP(AH135,'シフト記号表（従来型・ユニット型共通）'!$C$6:$L$47,10,FALSE))</f>
        <v/>
      </c>
      <c r="AI136" s="915" t="str">
        <f>IF(AI135="","",VLOOKUP(AI135,'シフト記号表（従来型・ユニット型共通）'!$C$6:$L$47,10,FALSE))</f>
        <v/>
      </c>
      <c r="AJ136" s="915" t="str">
        <f>IF(AJ135="","",VLOOKUP(AJ135,'シフト記号表（従来型・ユニット型共通）'!$C$6:$L$47,10,FALSE))</f>
        <v/>
      </c>
      <c r="AK136" s="915" t="str">
        <f>IF(AK135="","",VLOOKUP(AK135,'シフト記号表（従来型・ユニット型共通）'!$C$6:$L$47,10,FALSE))</f>
        <v/>
      </c>
      <c r="AL136" s="915" t="str">
        <f>IF(AL135="","",VLOOKUP(AL135,'シフト記号表（従来型・ユニット型共通）'!$C$6:$L$47,10,FALSE))</f>
        <v/>
      </c>
      <c r="AM136" s="915" t="str">
        <f>IF(AM135="","",VLOOKUP(AM135,'シフト記号表（従来型・ユニット型共通）'!$C$6:$L$47,10,FALSE))</f>
        <v/>
      </c>
      <c r="AN136" s="916" t="str">
        <f>IF(AN135="","",VLOOKUP(AN135,'シフト記号表（従来型・ユニット型共通）'!$C$6:$L$47,10,FALSE))</f>
        <v/>
      </c>
      <c r="AO136" s="914" t="str">
        <f>IF(AO135="","",VLOOKUP(AO135,'シフト記号表（従来型・ユニット型共通）'!$C$6:$L$47,10,FALSE))</f>
        <v/>
      </c>
      <c r="AP136" s="915" t="str">
        <f>IF(AP135="","",VLOOKUP(AP135,'シフト記号表（従来型・ユニット型共通）'!$C$6:$L$47,10,FALSE))</f>
        <v/>
      </c>
      <c r="AQ136" s="915" t="str">
        <f>IF(AQ135="","",VLOOKUP(AQ135,'シフト記号表（従来型・ユニット型共通）'!$C$6:$L$47,10,FALSE))</f>
        <v/>
      </c>
      <c r="AR136" s="915" t="str">
        <f>IF(AR135="","",VLOOKUP(AR135,'シフト記号表（従来型・ユニット型共通）'!$C$6:$L$47,10,FALSE))</f>
        <v/>
      </c>
      <c r="AS136" s="915" t="str">
        <f>IF(AS135="","",VLOOKUP(AS135,'シフト記号表（従来型・ユニット型共通）'!$C$6:$L$47,10,FALSE))</f>
        <v/>
      </c>
      <c r="AT136" s="915" t="str">
        <f>IF(AT135="","",VLOOKUP(AT135,'シフト記号表（従来型・ユニット型共通）'!$C$6:$L$47,10,FALSE))</f>
        <v/>
      </c>
      <c r="AU136" s="916" t="str">
        <f>IF(AU135="","",VLOOKUP(AU135,'シフト記号表（従来型・ユニット型共通）'!$C$6:$L$47,10,FALSE))</f>
        <v/>
      </c>
      <c r="AV136" s="914" t="str">
        <f>IF(AV135="","",VLOOKUP(AV135,'シフト記号表（従来型・ユニット型共通）'!$C$6:$L$47,10,FALSE))</f>
        <v/>
      </c>
      <c r="AW136" s="915" t="str">
        <f>IF(AW135="","",VLOOKUP(AW135,'シフト記号表（従来型・ユニット型共通）'!$C$6:$L$47,10,FALSE))</f>
        <v/>
      </c>
      <c r="AX136" s="915" t="str">
        <f>IF(AX135="","",VLOOKUP(AX135,'シフト記号表（従来型・ユニット型共通）'!$C$6:$L$47,10,FALSE))</f>
        <v/>
      </c>
      <c r="AY136" s="915" t="str">
        <f>IF(AY135="","",VLOOKUP(AY135,'シフト記号表（従来型・ユニット型共通）'!$C$6:$L$47,10,FALSE))</f>
        <v/>
      </c>
      <c r="AZ136" s="915" t="str">
        <f>IF(AZ135="","",VLOOKUP(AZ135,'シフト記号表（従来型・ユニット型共通）'!$C$6:$L$47,10,FALSE))</f>
        <v/>
      </c>
      <c r="BA136" s="915" t="str">
        <f>IF(BA135="","",VLOOKUP(BA135,'シフト記号表（従来型・ユニット型共通）'!$C$6:$L$47,10,FALSE))</f>
        <v/>
      </c>
      <c r="BB136" s="916" t="str">
        <f>IF(BB135="","",VLOOKUP(BB135,'シフト記号表（従来型・ユニット型共通）'!$C$6:$L$47,10,FALSE))</f>
        <v/>
      </c>
      <c r="BC136" s="914" t="str">
        <f>IF(BC135="","",VLOOKUP(BC135,'シフト記号表（従来型・ユニット型共通）'!$C$6:$L$47,10,FALSE))</f>
        <v/>
      </c>
      <c r="BD136" s="915" t="str">
        <f>IF(BD135="","",VLOOKUP(BD135,'シフト記号表（従来型・ユニット型共通）'!$C$6:$L$47,10,FALSE))</f>
        <v/>
      </c>
      <c r="BE136" s="915" t="str">
        <f>IF(BE135="","",VLOOKUP(BE135,'シフト記号表（従来型・ユニット型共通）'!$C$6:$L$47,10,FALSE))</f>
        <v/>
      </c>
      <c r="BF136" s="2196">
        <f>IF($BI$3="４週",SUM(AA136:BB136),IF($BI$3="暦月",SUM(AA136:BE136),""))</f>
        <v>0</v>
      </c>
      <c r="BG136" s="2197"/>
      <c r="BH136" s="2198">
        <f>IF($BI$3="４週",BF136/4,IF($BI$3="暦月",(BF136/($BI$8/7)),""))</f>
        <v>0</v>
      </c>
      <c r="BI136" s="2197"/>
      <c r="BJ136" s="2193"/>
      <c r="BK136" s="2194"/>
      <c r="BL136" s="2194"/>
      <c r="BM136" s="2194"/>
      <c r="BN136" s="2195"/>
    </row>
    <row r="137" spans="2:66" ht="20.25" customHeight="1">
      <c r="B137" s="2111">
        <f>B135+1</f>
        <v>61</v>
      </c>
      <c r="C137" s="2113"/>
      <c r="D137" s="2115"/>
      <c r="E137" s="2081"/>
      <c r="F137" s="2116"/>
      <c r="G137" s="2118"/>
      <c r="H137" s="2119"/>
      <c r="I137" s="909"/>
      <c r="J137" s="910"/>
      <c r="K137" s="909"/>
      <c r="L137" s="910"/>
      <c r="M137" s="2122"/>
      <c r="N137" s="2123"/>
      <c r="O137" s="2171"/>
      <c r="P137" s="2172"/>
      <c r="Q137" s="2172"/>
      <c r="R137" s="2119"/>
      <c r="S137" s="2141"/>
      <c r="T137" s="2142"/>
      <c r="U137" s="2142"/>
      <c r="V137" s="2142"/>
      <c r="W137" s="2143"/>
      <c r="X137" s="929" t="s">
        <v>1540</v>
      </c>
      <c r="Y137" s="930"/>
      <c r="Z137" s="931"/>
      <c r="AA137" s="922"/>
      <c r="AB137" s="923"/>
      <c r="AC137" s="923"/>
      <c r="AD137" s="923"/>
      <c r="AE137" s="923"/>
      <c r="AF137" s="923"/>
      <c r="AG137" s="924"/>
      <c r="AH137" s="922"/>
      <c r="AI137" s="923"/>
      <c r="AJ137" s="923"/>
      <c r="AK137" s="923"/>
      <c r="AL137" s="923"/>
      <c r="AM137" s="923"/>
      <c r="AN137" s="924"/>
      <c r="AO137" s="922"/>
      <c r="AP137" s="923"/>
      <c r="AQ137" s="923"/>
      <c r="AR137" s="923"/>
      <c r="AS137" s="923"/>
      <c r="AT137" s="923"/>
      <c r="AU137" s="924"/>
      <c r="AV137" s="922"/>
      <c r="AW137" s="923"/>
      <c r="AX137" s="923"/>
      <c r="AY137" s="923"/>
      <c r="AZ137" s="923"/>
      <c r="BA137" s="923"/>
      <c r="BB137" s="924"/>
      <c r="BC137" s="922"/>
      <c r="BD137" s="923"/>
      <c r="BE137" s="925"/>
      <c r="BF137" s="2173"/>
      <c r="BG137" s="2174"/>
      <c r="BH137" s="2175"/>
      <c r="BI137" s="2176"/>
      <c r="BJ137" s="2177"/>
      <c r="BK137" s="2178"/>
      <c r="BL137" s="2178"/>
      <c r="BM137" s="2178"/>
      <c r="BN137" s="2179"/>
    </row>
    <row r="138" spans="2:66" ht="20.25" customHeight="1">
      <c r="B138" s="2112"/>
      <c r="C138" s="2114"/>
      <c r="D138" s="2117"/>
      <c r="E138" s="2081"/>
      <c r="F138" s="2116"/>
      <c r="G138" s="2199"/>
      <c r="H138" s="2200"/>
      <c r="I138" s="932"/>
      <c r="J138" s="933">
        <f>G137</f>
        <v>0</v>
      </c>
      <c r="K138" s="932"/>
      <c r="L138" s="933">
        <f>M137</f>
        <v>0</v>
      </c>
      <c r="M138" s="2201"/>
      <c r="N138" s="2202"/>
      <c r="O138" s="2203"/>
      <c r="P138" s="2204"/>
      <c r="Q138" s="2204"/>
      <c r="R138" s="2200"/>
      <c r="S138" s="2141"/>
      <c r="T138" s="2142"/>
      <c r="U138" s="2142"/>
      <c r="V138" s="2142"/>
      <c r="W138" s="2143"/>
      <c r="X138" s="926" t="s">
        <v>1543</v>
      </c>
      <c r="Y138" s="927"/>
      <c r="Z138" s="928"/>
      <c r="AA138" s="914" t="str">
        <f>IF(AA137="","",VLOOKUP(AA137,'シフト記号表（従来型・ユニット型共通）'!$C$6:$L$47,10,FALSE))</f>
        <v/>
      </c>
      <c r="AB138" s="915" t="str">
        <f>IF(AB137="","",VLOOKUP(AB137,'シフト記号表（従来型・ユニット型共通）'!$C$6:$L$47,10,FALSE))</f>
        <v/>
      </c>
      <c r="AC138" s="915" t="str">
        <f>IF(AC137="","",VLOOKUP(AC137,'シフト記号表（従来型・ユニット型共通）'!$C$6:$L$47,10,FALSE))</f>
        <v/>
      </c>
      <c r="AD138" s="915" t="str">
        <f>IF(AD137="","",VLOOKUP(AD137,'シフト記号表（従来型・ユニット型共通）'!$C$6:$L$47,10,FALSE))</f>
        <v/>
      </c>
      <c r="AE138" s="915" t="str">
        <f>IF(AE137="","",VLOOKUP(AE137,'シフト記号表（従来型・ユニット型共通）'!$C$6:$L$47,10,FALSE))</f>
        <v/>
      </c>
      <c r="AF138" s="915" t="str">
        <f>IF(AF137="","",VLOOKUP(AF137,'シフト記号表（従来型・ユニット型共通）'!$C$6:$L$47,10,FALSE))</f>
        <v/>
      </c>
      <c r="AG138" s="916" t="str">
        <f>IF(AG137="","",VLOOKUP(AG137,'シフト記号表（従来型・ユニット型共通）'!$C$6:$L$47,10,FALSE))</f>
        <v/>
      </c>
      <c r="AH138" s="914" t="str">
        <f>IF(AH137="","",VLOOKUP(AH137,'シフト記号表（従来型・ユニット型共通）'!$C$6:$L$47,10,FALSE))</f>
        <v/>
      </c>
      <c r="AI138" s="915" t="str">
        <f>IF(AI137="","",VLOOKUP(AI137,'シフト記号表（従来型・ユニット型共通）'!$C$6:$L$47,10,FALSE))</f>
        <v/>
      </c>
      <c r="AJ138" s="915" t="str">
        <f>IF(AJ137="","",VLOOKUP(AJ137,'シフト記号表（従来型・ユニット型共通）'!$C$6:$L$47,10,FALSE))</f>
        <v/>
      </c>
      <c r="AK138" s="915" t="str">
        <f>IF(AK137="","",VLOOKUP(AK137,'シフト記号表（従来型・ユニット型共通）'!$C$6:$L$47,10,FALSE))</f>
        <v/>
      </c>
      <c r="AL138" s="915" t="str">
        <f>IF(AL137="","",VLOOKUP(AL137,'シフト記号表（従来型・ユニット型共通）'!$C$6:$L$47,10,FALSE))</f>
        <v/>
      </c>
      <c r="AM138" s="915" t="str">
        <f>IF(AM137="","",VLOOKUP(AM137,'シフト記号表（従来型・ユニット型共通）'!$C$6:$L$47,10,FALSE))</f>
        <v/>
      </c>
      <c r="AN138" s="916" t="str">
        <f>IF(AN137="","",VLOOKUP(AN137,'シフト記号表（従来型・ユニット型共通）'!$C$6:$L$47,10,FALSE))</f>
        <v/>
      </c>
      <c r="AO138" s="914" t="str">
        <f>IF(AO137="","",VLOOKUP(AO137,'シフト記号表（従来型・ユニット型共通）'!$C$6:$L$47,10,FALSE))</f>
        <v/>
      </c>
      <c r="AP138" s="915" t="str">
        <f>IF(AP137="","",VLOOKUP(AP137,'シフト記号表（従来型・ユニット型共通）'!$C$6:$L$47,10,FALSE))</f>
        <v/>
      </c>
      <c r="AQ138" s="915" t="str">
        <f>IF(AQ137="","",VLOOKUP(AQ137,'シフト記号表（従来型・ユニット型共通）'!$C$6:$L$47,10,FALSE))</f>
        <v/>
      </c>
      <c r="AR138" s="915" t="str">
        <f>IF(AR137="","",VLOOKUP(AR137,'シフト記号表（従来型・ユニット型共通）'!$C$6:$L$47,10,FALSE))</f>
        <v/>
      </c>
      <c r="AS138" s="915" t="str">
        <f>IF(AS137="","",VLOOKUP(AS137,'シフト記号表（従来型・ユニット型共通）'!$C$6:$L$47,10,FALSE))</f>
        <v/>
      </c>
      <c r="AT138" s="915" t="str">
        <f>IF(AT137="","",VLOOKUP(AT137,'シフト記号表（従来型・ユニット型共通）'!$C$6:$L$47,10,FALSE))</f>
        <v/>
      </c>
      <c r="AU138" s="916" t="str">
        <f>IF(AU137="","",VLOOKUP(AU137,'シフト記号表（従来型・ユニット型共通）'!$C$6:$L$47,10,FALSE))</f>
        <v/>
      </c>
      <c r="AV138" s="914" t="str">
        <f>IF(AV137="","",VLOOKUP(AV137,'シフト記号表（従来型・ユニット型共通）'!$C$6:$L$47,10,FALSE))</f>
        <v/>
      </c>
      <c r="AW138" s="915" t="str">
        <f>IF(AW137="","",VLOOKUP(AW137,'シフト記号表（従来型・ユニット型共通）'!$C$6:$L$47,10,FALSE))</f>
        <v/>
      </c>
      <c r="AX138" s="915" t="str">
        <f>IF(AX137="","",VLOOKUP(AX137,'シフト記号表（従来型・ユニット型共通）'!$C$6:$L$47,10,FALSE))</f>
        <v/>
      </c>
      <c r="AY138" s="915" t="str">
        <f>IF(AY137="","",VLOOKUP(AY137,'シフト記号表（従来型・ユニット型共通）'!$C$6:$L$47,10,FALSE))</f>
        <v/>
      </c>
      <c r="AZ138" s="915" t="str">
        <f>IF(AZ137="","",VLOOKUP(AZ137,'シフト記号表（従来型・ユニット型共通）'!$C$6:$L$47,10,FALSE))</f>
        <v/>
      </c>
      <c r="BA138" s="915" t="str">
        <f>IF(BA137="","",VLOOKUP(BA137,'シフト記号表（従来型・ユニット型共通）'!$C$6:$L$47,10,FALSE))</f>
        <v/>
      </c>
      <c r="BB138" s="916" t="str">
        <f>IF(BB137="","",VLOOKUP(BB137,'シフト記号表（従来型・ユニット型共通）'!$C$6:$L$47,10,FALSE))</f>
        <v/>
      </c>
      <c r="BC138" s="914" t="str">
        <f>IF(BC137="","",VLOOKUP(BC137,'シフト記号表（従来型・ユニット型共通）'!$C$6:$L$47,10,FALSE))</f>
        <v/>
      </c>
      <c r="BD138" s="915" t="str">
        <f>IF(BD137="","",VLOOKUP(BD137,'シフト記号表（従来型・ユニット型共通）'!$C$6:$L$47,10,FALSE))</f>
        <v/>
      </c>
      <c r="BE138" s="915" t="str">
        <f>IF(BE137="","",VLOOKUP(BE137,'シフト記号表（従来型・ユニット型共通）'!$C$6:$L$47,10,FALSE))</f>
        <v/>
      </c>
      <c r="BF138" s="2196">
        <f>IF($BI$3="４週",SUM(AA138:BB138),IF($BI$3="暦月",SUM(AA138:BE138),""))</f>
        <v>0</v>
      </c>
      <c r="BG138" s="2197"/>
      <c r="BH138" s="2198">
        <f>IF($BI$3="４週",BF138/4,IF($BI$3="暦月",(BF138/($BI$8/7)),""))</f>
        <v>0</v>
      </c>
      <c r="BI138" s="2197"/>
      <c r="BJ138" s="2193"/>
      <c r="BK138" s="2194"/>
      <c r="BL138" s="2194"/>
      <c r="BM138" s="2194"/>
      <c r="BN138" s="2195"/>
    </row>
    <row r="139" spans="2:66" ht="20.25" customHeight="1">
      <c r="B139" s="2111">
        <f>B137+1</f>
        <v>62</v>
      </c>
      <c r="C139" s="2113"/>
      <c r="D139" s="2115"/>
      <c r="E139" s="2081"/>
      <c r="F139" s="2116"/>
      <c r="G139" s="2118"/>
      <c r="H139" s="2119"/>
      <c r="I139" s="909"/>
      <c r="J139" s="910"/>
      <c r="K139" s="909"/>
      <c r="L139" s="910"/>
      <c r="M139" s="2122"/>
      <c r="N139" s="2123"/>
      <c r="O139" s="2171"/>
      <c r="P139" s="2172"/>
      <c r="Q139" s="2172"/>
      <c r="R139" s="2119"/>
      <c r="S139" s="2141"/>
      <c r="T139" s="2142"/>
      <c r="U139" s="2142"/>
      <c r="V139" s="2142"/>
      <c r="W139" s="2143"/>
      <c r="X139" s="929" t="s">
        <v>1540</v>
      </c>
      <c r="Y139" s="930"/>
      <c r="Z139" s="931"/>
      <c r="AA139" s="922"/>
      <c r="AB139" s="923"/>
      <c r="AC139" s="923"/>
      <c r="AD139" s="923"/>
      <c r="AE139" s="923"/>
      <c r="AF139" s="923"/>
      <c r="AG139" s="924"/>
      <c r="AH139" s="922"/>
      <c r="AI139" s="923"/>
      <c r="AJ139" s="923"/>
      <c r="AK139" s="923"/>
      <c r="AL139" s="923"/>
      <c r="AM139" s="923"/>
      <c r="AN139" s="924"/>
      <c r="AO139" s="922"/>
      <c r="AP139" s="923"/>
      <c r="AQ139" s="923"/>
      <c r="AR139" s="923"/>
      <c r="AS139" s="923"/>
      <c r="AT139" s="923"/>
      <c r="AU139" s="924"/>
      <c r="AV139" s="922"/>
      <c r="AW139" s="923"/>
      <c r="AX139" s="923"/>
      <c r="AY139" s="923"/>
      <c r="AZ139" s="923"/>
      <c r="BA139" s="923"/>
      <c r="BB139" s="924"/>
      <c r="BC139" s="922"/>
      <c r="BD139" s="923"/>
      <c r="BE139" s="925"/>
      <c r="BF139" s="2173"/>
      <c r="BG139" s="2174"/>
      <c r="BH139" s="2175"/>
      <c r="BI139" s="2176"/>
      <c r="BJ139" s="2177"/>
      <c r="BK139" s="2178"/>
      <c r="BL139" s="2178"/>
      <c r="BM139" s="2178"/>
      <c r="BN139" s="2179"/>
    </row>
    <row r="140" spans="2:66" ht="20.25" customHeight="1">
      <c r="B140" s="2112"/>
      <c r="C140" s="2114"/>
      <c r="D140" s="2117"/>
      <c r="E140" s="2081"/>
      <c r="F140" s="2116"/>
      <c r="G140" s="2199"/>
      <c r="H140" s="2200"/>
      <c r="I140" s="932"/>
      <c r="J140" s="933">
        <f>G139</f>
        <v>0</v>
      </c>
      <c r="K140" s="932"/>
      <c r="L140" s="933">
        <f>M139</f>
        <v>0</v>
      </c>
      <c r="M140" s="2201"/>
      <c r="N140" s="2202"/>
      <c r="O140" s="2203"/>
      <c r="P140" s="2204"/>
      <c r="Q140" s="2204"/>
      <c r="R140" s="2200"/>
      <c r="S140" s="2141"/>
      <c r="T140" s="2142"/>
      <c r="U140" s="2142"/>
      <c r="V140" s="2142"/>
      <c r="W140" s="2143"/>
      <c r="X140" s="926" t="s">
        <v>1543</v>
      </c>
      <c r="Y140" s="927"/>
      <c r="Z140" s="928"/>
      <c r="AA140" s="914" t="str">
        <f>IF(AA139="","",VLOOKUP(AA139,'シフト記号表（従来型・ユニット型共通）'!$C$6:$L$47,10,FALSE))</f>
        <v/>
      </c>
      <c r="AB140" s="915" t="str">
        <f>IF(AB139="","",VLOOKUP(AB139,'シフト記号表（従来型・ユニット型共通）'!$C$6:$L$47,10,FALSE))</f>
        <v/>
      </c>
      <c r="AC140" s="915" t="str">
        <f>IF(AC139="","",VLOOKUP(AC139,'シフト記号表（従来型・ユニット型共通）'!$C$6:$L$47,10,FALSE))</f>
        <v/>
      </c>
      <c r="AD140" s="915" t="str">
        <f>IF(AD139="","",VLOOKUP(AD139,'シフト記号表（従来型・ユニット型共通）'!$C$6:$L$47,10,FALSE))</f>
        <v/>
      </c>
      <c r="AE140" s="915" t="str">
        <f>IF(AE139="","",VLOOKUP(AE139,'シフト記号表（従来型・ユニット型共通）'!$C$6:$L$47,10,FALSE))</f>
        <v/>
      </c>
      <c r="AF140" s="915" t="str">
        <f>IF(AF139="","",VLOOKUP(AF139,'シフト記号表（従来型・ユニット型共通）'!$C$6:$L$47,10,FALSE))</f>
        <v/>
      </c>
      <c r="AG140" s="916" t="str">
        <f>IF(AG139="","",VLOOKUP(AG139,'シフト記号表（従来型・ユニット型共通）'!$C$6:$L$47,10,FALSE))</f>
        <v/>
      </c>
      <c r="AH140" s="914" t="str">
        <f>IF(AH139="","",VLOOKUP(AH139,'シフト記号表（従来型・ユニット型共通）'!$C$6:$L$47,10,FALSE))</f>
        <v/>
      </c>
      <c r="AI140" s="915" t="str">
        <f>IF(AI139="","",VLOOKUP(AI139,'シフト記号表（従来型・ユニット型共通）'!$C$6:$L$47,10,FALSE))</f>
        <v/>
      </c>
      <c r="AJ140" s="915" t="str">
        <f>IF(AJ139="","",VLOOKUP(AJ139,'シフト記号表（従来型・ユニット型共通）'!$C$6:$L$47,10,FALSE))</f>
        <v/>
      </c>
      <c r="AK140" s="915" t="str">
        <f>IF(AK139="","",VLOOKUP(AK139,'シフト記号表（従来型・ユニット型共通）'!$C$6:$L$47,10,FALSE))</f>
        <v/>
      </c>
      <c r="AL140" s="915" t="str">
        <f>IF(AL139="","",VLOOKUP(AL139,'シフト記号表（従来型・ユニット型共通）'!$C$6:$L$47,10,FALSE))</f>
        <v/>
      </c>
      <c r="AM140" s="915" t="str">
        <f>IF(AM139="","",VLOOKUP(AM139,'シフト記号表（従来型・ユニット型共通）'!$C$6:$L$47,10,FALSE))</f>
        <v/>
      </c>
      <c r="AN140" s="916" t="str">
        <f>IF(AN139="","",VLOOKUP(AN139,'シフト記号表（従来型・ユニット型共通）'!$C$6:$L$47,10,FALSE))</f>
        <v/>
      </c>
      <c r="AO140" s="914" t="str">
        <f>IF(AO139="","",VLOOKUP(AO139,'シフト記号表（従来型・ユニット型共通）'!$C$6:$L$47,10,FALSE))</f>
        <v/>
      </c>
      <c r="AP140" s="915" t="str">
        <f>IF(AP139="","",VLOOKUP(AP139,'シフト記号表（従来型・ユニット型共通）'!$C$6:$L$47,10,FALSE))</f>
        <v/>
      </c>
      <c r="AQ140" s="915" t="str">
        <f>IF(AQ139="","",VLOOKUP(AQ139,'シフト記号表（従来型・ユニット型共通）'!$C$6:$L$47,10,FALSE))</f>
        <v/>
      </c>
      <c r="AR140" s="915" t="str">
        <f>IF(AR139="","",VLOOKUP(AR139,'シフト記号表（従来型・ユニット型共通）'!$C$6:$L$47,10,FALSE))</f>
        <v/>
      </c>
      <c r="AS140" s="915" t="str">
        <f>IF(AS139="","",VLOOKUP(AS139,'シフト記号表（従来型・ユニット型共通）'!$C$6:$L$47,10,FALSE))</f>
        <v/>
      </c>
      <c r="AT140" s="915" t="str">
        <f>IF(AT139="","",VLOOKUP(AT139,'シフト記号表（従来型・ユニット型共通）'!$C$6:$L$47,10,FALSE))</f>
        <v/>
      </c>
      <c r="AU140" s="916" t="str">
        <f>IF(AU139="","",VLOOKUP(AU139,'シフト記号表（従来型・ユニット型共通）'!$C$6:$L$47,10,FALSE))</f>
        <v/>
      </c>
      <c r="AV140" s="914" t="str">
        <f>IF(AV139="","",VLOOKUP(AV139,'シフト記号表（従来型・ユニット型共通）'!$C$6:$L$47,10,FALSE))</f>
        <v/>
      </c>
      <c r="AW140" s="915" t="str">
        <f>IF(AW139="","",VLOOKUP(AW139,'シフト記号表（従来型・ユニット型共通）'!$C$6:$L$47,10,FALSE))</f>
        <v/>
      </c>
      <c r="AX140" s="915" t="str">
        <f>IF(AX139="","",VLOOKUP(AX139,'シフト記号表（従来型・ユニット型共通）'!$C$6:$L$47,10,FALSE))</f>
        <v/>
      </c>
      <c r="AY140" s="915" t="str">
        <f>IF(AY139="","",VLOOKUP(AY139,'シフト記号表（従来型・ユニット型共通）'!$C$6:$L$47,10,FALSE))</f>
        <v/>
      </c>
      <c r="AZ140" s="915" t="str">
        <f>IF(AZ139="","",VLOOKUP(AZ139,'シフト記号表（従来型・ユニット型共通）'!$C$6:$L$47,10,FALSE))</f>
        <v/>
      </c>
      <c r="BA140" s="915" t="str">
        <f>IF(BA139="","",VLOOKUP(BA139,'シフト記号表（従来型・ユニット型共通）'!$C$6:$L$47,10,FALSE))</f>
        <v/>
      </c>
      <c r="BB140" s="916" t="str">
        <f>IF(BB139="","",VLOOKUP(BB139,'シフト記号表（従来型・ユニット型共通）'!$C$6:$L$47,10,FALSE))</f>
        <v/>
      </c>
      <c r="BC140" s="914" t="str">
        <f>IF(BC139="","",VLOOKUP(BC139,'シフト記号表（従来型・ユニット型共通）'!$C$6:$L$47,10,FALSE))</f>
        <v/>
      </c>
      <c r="BD140" s="915" t="str">
        <f>IF(BD139="","",VLOOKUP(BD139,'シフト記号表（従来型・ユニット型共通）'!$C$6:$L$47,10,FALSE))</f>
        <v/>
      </c>
      <c r="BE140" s="915" t="str">
        <f>IF(BE139="","",VLOOKUP(BE139,'シフト記号表（従来型・ユニット型共通）'!$C$6:$L$47,10,FALSE))</f>
        <v/>
      </c>
      <c r="BF140" s="2196">
        <f>IF($BI$3="４週",SUM(AA140:BB140),IF($BI$3="暦月",SUM(AA140:BE140),""))</f>
        <v>0</v>
      </c>
      <c r="BG140" s="2197"/>
      <c r="BH140" s="2198">
        <f>IF($BI$3="４週",BF140/4,IF($BI$3="暦月",(BF140/($BI$8/7)),""))</f>
        <v>0</v>
      </c>
      <c r="BI140" s="2197"/>
      <c r="BJ140" s="2193"/>
      <c r="BK140" s="2194"/>
      <c r="BL140" s="2194"/>
      <c r="BM140" s="2194"/>
      <c r="BN140" s="2195"/>
    </row>
    <row r="141" spans="2:66" ht="20.25" customHeight="1">
      <c r="B141" s="2111">
        <f>B139+1</f>
        <v>63</v>
      </c>
      <c r="C141" s="2113"/>
      <c r="D141" s="2115"/>
      <c r="E141" s="2081"/>
      <c r="F141" s="2116"/>
      <c r="G141" s="2118"/>
      <c r="H141" s="2119"/>
      <c r="I141" s="909"/>
      <c r="J141" s="910"/>
      <c r="K141" s="909"/>
      <c r="L141" s="910"/>
      <c r="M141" s="2122"/>
      <c r="N141" s="2123"/>
      <c r="O141" s="2171"/>
      <c r="P141" s="2172"/>
      <c r="Q141" s="2172"/>
      <c r="R141" s="2119"/>
      <c r="S141" s="2141"/>
      <c r="T141" s="2142"/>
      <c r="U141" s="2142"/>
      <c r="V141" s="2142"/>
      <c r="W141" s="2143"/>
      <c r="X141" s="929" t="s">
        <v>1540</v>
      </c>
      <c r="Y141" s="930"/>
      <c r="Z141" s="931"/>
      <c r="AA141" s="922"/>
      <c r="AB141" s="923"/>
      <c r="AC141" s="923"/>
      <c r="AD141" s="923"/>
      <c r="AE141" s="923"/>
      <c r="AF141" s="923"/>
      <c r="AG141" s="924"/>
      <c r="AH141" s="922"/>
      <c r="AI141" s="923"/>
      <c r="AJ141" s="923"/>
      <c r="AK141" s="923"/>
      <c r="AL141" s="923"/>
      <c r="AM141" s="923"/>
      <c r="AN141" s="924"/>
      <c r="AO141" s="922"/>
      <c r="AP141" s="923"/>
      <c r="AQ141" s="923"/>
      <c r="AR141" s="923"/>
      <c r="AS141" s="923"/>
      <c r="AT141" s="923"/>
      <c r="AU141" s="924"/>
      <c r="AV141" s="922"/>
      <c r="AW141" s="923"/>
      <c r="AX141" s="923"/>
      <c r="AY141" s="923"/>
      <c r="AZ141" s="923"/>
      <c r="BA141" s="923"/>
      <c r="BB141" s="924"/>
      <c r="BC141" s="922"/>
      <c r="BD141" s="923"/>
      <c r="BE141" s="925"/>
      <c r="BF141" s="2173"/>
      <c r="BG141" s="2174"/>
      <c r="BH141" s="2175"/>
      <c r="BI141" s="2176"/>
      <c r="BJ141" s="2177"/>
      <c r="BK141" s="2178"/>
      <c r="BL141" s="2178"/>
      <c r="BM141" s="2178"/>
      <c r="BN141" s="2179"/>
    </row>
    <row r="142" spans="2:66" ht="20.25" customHeight="1">
      <c r="B142" s="2112"/>
      <c r="C142" s="2114"/>
      <c r="D142" s="2117"/>
      <c r="E142" s="2081"/>
      <c r="F142" s="2116"/>
      <c r="G142" s="2199"/>
      <c r="H142" s="2200"/>
      <c r="I142" s="932"/>
      <c r="J142" s="933">
        <f>G141</f>
        <v>0</v>
      </c>
      <c r="K142" s="932"/>
      <c r="L142" s="933">
        <f>M141</f>
        <v>0</v>
      </c>
      <c r="M142" s="2201"/>
      <c r="N142" s="2202"/>
      <c r="O142" s="2203"/>
      <c r="P142" s="2204"/>
      <c r="Q142" s="2204"/>
      <c r="R142" s="2200"/>
      <c r="S142" s="2141"/>
      <c r="T142" s="2142"/>
      <c r="U142" s="2142"/>
      <c r="V142" s="2142"/>
      <c r="W142" s="2143"/>
      <c r="X142" s="926" t="s">
        <v>1543</v>
      </c>
      <c r="Y142" s="927"/>
      <c r="Z142" s="928"/>
      <c r="AA142" s="914" t="str">
        <f>IF(AA141="","",VLOOKUP(AA141,'シフト記号表（従来型・ユニット型共通）'!$C$6:$L$47,10,FALSE))</f>
        <v/>
      </c>
      <c r="AB142" s="915" t="str">
        <f>IF(AB141="","",VLOOKUP(AB141,'シフト記号表（従来型・ユニット型共通）'!$C$6:$L$47,10,FALSE))</f>
        <v/>
      </c>
      <c r="AC142" s="915" t="str">
        <f>IF(AC141="","",VLOOKUP(AC141,'シフト記号表（従来型・ユニット型共通）'!$C$6:$L$47,10,FALSE))</f>
        <v/>
      </c>
      <c r="AD142" s="915" t="str">
        <f>IF(AD141="","",VLOOKUP(AD141,'シフト記号表（従来型・ユニット型共通）'!$C$6:$L$47,10,FALSE))</f>
        <v/>
      </c>
      <c r="AE142" s="915" t="str">
        <f>IF(AE141="","",VLOOKUP(AE141,'シフト記号表（従来型・ユニット型共通）'!$C$6:$L$47,10,FALSE))</f>
        <v/>
      </c>
      <c r="AF142" s="915" t="str">
        <f>IF(AF141="","",VLOOKUP(AF141,'シフト記号表（従来型・ユニット型共通）'!$C$6:$L$47,10,FALSE))</f>
        <v/>
      </c>
      <c r="AG142" s="916" t="str">
        <f>IF(AG141="","",VLOOKUP(AG141,'シフト記号表（従来型・ユニット型共通）'!$C$6:$L$47,10,FALSE))</f>
        <v/>
      </c>
      <c r="AH142" s="914" t="str">
        <f>IF(AH141="","",VLOOKUP(AH141,'シフト記号表（従来型・ユニット型共通）'!$C$6:$L$47,10,FALSE))</f>
        <v/>
      </c>
      <c r="AI142" s="915" t="str">
        <f>IF(AI141="","",VLOOKUP(AI141,'シフト記号表（従来型・ユニット型共通）'!$C$6:$L$47,10,FALSE))</f>
        <v/>
      </c>
      <c r="AJ142" s="915" t="str">
        <f>IF(AJ141="","",VLOOKUP(AJ141,'シフト記号表（従来型・ユニット型共通）'!$C$6:$L$47,10,FALSE))</f>
        <v/>
      </c>
      <c r="AK142" s="915" t="str">
        <f>IF(AK141="","",VLOOKUP(AK141,'シフト記号表（従来型・ユニット型共通）'!$C$6:$L$47,10,FALSE))</f>
        <v/>
      </c>
      <c r="AL142" s="915" t="str">
        <f>IF(AL141="","",VLOOKUP(AL141,'シフト記号表（従来型・ユニット型共通）'!$C$6:$L$47,10,FALSE))</f>
        <v/>
      </c>
      <c r="AM142" s="915" t="str">
        <f>IF(AM141="","",VLOOKUP(AM141,'シフト記号表（従来型・ユニット型共通）'!$C$6:$L$47,10,FALSE))</f>
        <v/>
      </c>
      <c r="AN142" s="916" t="str">
        <f>IF(AN141="","",VLOOKUP(AN141,'シフト記号表（従来型・ユニット型共通）'!$C$6:$L$47,10,FALSE))</f>
        <v/>
      </c>
      <c r="AO142" s="914" t="str">
        <f>IF(AO141="","",VLOOKUP(AO141,'シフト記号表（従来型・ユニット型共通）'!$C$6:$L$47,10,FALSE))</f>
        <v/>
      </c>
      <c r="AP142" s="915" t="str">
        <f>IF(AP141="","",VLOOKUP(AP141,'シフト記号表（従来型・ユニット型共通）'!$C$6:$L$47,10,FALSE))</f>
        <v/>
      </c>
      <c r="AQ142" s="915" t="str">
        <f>IF(AQ141="","",VLOOKUP(AQ141,'シフト記号表（従来型・ユニット型共通）'!$C$6:$L$47,10,FALSE))</f>
        <v/>
      </c>
      <c r="AR142" s="915" t="str">
        <f>IF(AR141="","",VLOOKUP(AR141,'シフト記号表（従来型・ユニット型共通）'!$C$6:$L$47,10,FALSE))</f>
        <v/>
      </c>
      <c r="AS142" s="915" t="str">
        <f>IF(AS141="","",VLOOKUP(AS141,'シフト記号表（従来型・ユニット型共通）'!$C$6:$L$47,10,FALSE))</f>
        <v/>
      </c>
      <c r="AT142" s="915" t="str">
        <f>IF(AT141="","",VLOOKUP(AT141,'シフト記号表（従来型・ユニット型共通）'!$C$6:$L$47,10,FALSE))</f>
        <v/>
      </c>
      <c r="AU142" s="916" t="str">
        <f>IF(AU141="","",VLOOKUP(AU141,'シフト記号表（従来型・ユニット型共通）'!$C$6:$L$47,10,FALSE))</f>
        <v/>
      </c>
      <c r="AV142" s="914" t="str">
        <f>IF(AV141="","",VLOOKUP(AV141,'シフト記号表（従来型・ユニット型共通）'!$C$6:$L$47,10,FALSE))</f>
        <v/>
      </c>
      <c r="AW142" s="915" t="str">
        <f>IF(AW141="","",VLOOKUP(AW141,'シフト記号表（従来型・ユニット型共通）'!$C$6:$L$47,10,FALSE))</f>
        <v/>
      </c>
      <c r="AX142" s="915" t="str">
        <f>IF(AX141="","",VLOOKUP(AX141,'シフト記号表（従来型・ユニット型共通）'!$C$6:$L$47,10,FALSE))</f>
        <v/>
      </c>
      <c r="AY142" s="915" t="str">
        <f>IF(AY141="","",VLOOKUP(AY141,'シフト記号表（従来型・ユニット型共通）'!$C$6:$L$47,10,FALSE))</f>
        <v/>
      </c>
      <c r="AZ142" s="915" t="str">
        <f>IF(AZ141="","",VLOOKUP(AZ141,'シフト記号表（従来型・ユニット型共通）'!$C$6:$L$47,10,FALSE))</f>
        <v/>
      </c>
      <c r="BA142" s="915" t="str">
        <f>IF(BA141="","",VLOOKUP(BA141,'シフト記号表（従来型・ユニット型共通）'!$C$6:$L$47,10,FALSE))</f>
        <v/>
      </c>
      <c r="BB142" s="916" t="str">
        <f>IF(BB141="","",VLOOKUP(BB141,'シフト記号表（従来型・ユニット型共通）'!$C$6:$L$47,10,FALSE))</f>
        <v/>
      </c>
      <c r="BC142" s="914" t="str">
        <f>IF(BC141="","",VLOOKUP(BC141,'シフト記号表（従来型・ユニット型共通）'!$C$6:$L$47,10,FALSE))</f>
        <v/>
      </c>
      <c r="BD142" s="915" t="str">
        <f>IF(BD141="","",VLOOKUP(BD141,'シフト記号表（従来型・ユニット型共通）'!$C$6:$L$47,10,FALSE))</f>
        <v/>
      </c>
      <c r="BE142" s="915" t="str">
        <f>IF(BE141="","",VLOOKUP(BE141,'シフト記号表（従来型・ユニット型共通）'!$C$6:$L$47,10,FALSE))</f>
        <v/>
      </c>
      <c r="BF142" s="2196">
        <f>IF($BI$3="４週",SUM(AA142:BB142),IF($BI$3="暦月",SUM(AA142:BE142),""))</f>
        <v>0</v>
      </c>
      <c r="BG142" s="2197"/>
      <c r="BH142" s="2198">
        <f>IF($BI$3="４週",BF142/4,IF($BI$3="暦月",(BF142/($BI$8/7)),""))</f>
        <v>0</v>
      </c>
      <c r="BI142" s="2197"/>
      <c r="BJ142" s="2193"/>
      <c r="BK142" s="2194"/>
      <c r="BL142" s="2194"/>
      <c r="BM142" s="2194"/>
      <c r="BN142" s="2195"/>
    </row>
    <row r="143" spans="2:66" ht="20.25" customHeight="1">
      <c r="B143" s="2111">
        <f>B141+1</f>
        <v>64</v>
      </c>
      <c r="C143" s="2113"/>
      <c r="D143" s="2115"/>
      <c r="E143" s="2081"/>
      <c r="F143" s="2116"/>
      <c r="G143" s="2118"/>
      <c r="H143" s="2119"/>
      <c r="I143" s="909"/>
      <c r="J143" s="910"/>
      <c r="K143" s="909"/>
      <c r="L143" s="910"/>
      <c r="M143" s="2122"/>
      <c r="N143" s="2123"/>
      <c r="O143" s="2171"/>
      <c r="P143" s="2172"/>
      <c r="Q143" s="2172"/>
      <c r="R143" s="2119"/>
      <c r="S143" s="2141"/>
      <c r="T143" s="2142"/>
      <c r="U143" s="2142"/>
      <c r="V143" s="2142"/>
      <c r="W143" s="2143"/>
      <c r="X143" s="929" t="s">
        <v>1540</v>
      </c>
      <c r="Y143" s="930"/>
      <c r="Z143" s="931"/>
      <c r="AA143" s="922"/>
      <c r="AB143" s="923"/>
      <c r="AC143" s="923"/>
      <c r="AD143" s="923"/>
      <c r="AE143" s="923"/>
      <c r="AF143" s="923"/>
      <c r="AG143" s="924"/>
      <c r="AH143" s="922"/>
      <c r="AI143" s="923"/>
      <c r="AJ143" s="923"/>
      <c r="AK143" s="923"/>
      <c r="AL143" s="923"/>
      <c r="AM143" s="923"/>
      <c r="AN143" s="924"/>
      <c r="AO143" s="922"/>
      <c r="AP143" s="923"/>
      <c r="AQ143" s="923"/>
      <c r="AR143" s="923"/>
      <c r="AS143" s="923"/>
      <c r="AT143" s="923"/>
      <c r="AU143" s="924"/>
      <c r="AV143" s="922"/>
      <c r="AW143" s="923"/>
      <c r="AX143" s="923"/>
      <c r="AY143" s="923"/>
      <c r="AZ143" s="923"/>
      <c r="BA143" s="923"/>
      <c r="BB143" s="924"/>
      <c r="BC143" s="922"/>
      <c r="BD143" s="923"/>
      <c r="BE143" s="925"/>
      <c r="BF143" s="2173"/>
      <c r="BG143" s="2174"/>
      <c r="BH143" s="2175"/>
      <c r="BI143" s="2176"/>
      <c r="BJ143" s="2177"/>
      <c r="BK143" s="2178"/>
      <c r="BL143" s="2178"/>
      <c r="BM143" s="2178"/>
      <c r="BN143" s="2179"/>
    </row>
    <row r="144" spans="2:66" ht="20.25" customHeight="1">
      <c r="B144" s="2112"/>
      <c r="C144" s="2114"/>
      <c r="D144" s="2117"/>
      <c r="E144" s="2081"/>
      <c r="F144" s="2116"/>
      <c r="G144" s="2199"/>
      <c r="H144" s="2200"/>
      <c r="I144" s="932"/>
      <c r="J144" s="933">
        <f>G143</f>
        <v>0</v>
      </c>
      <c r="K144" s="932"/>
      <c r="L144" s="933">
        <f>M143</f>
        <v>0</v>
      </c>
      <c r="M144" s="2201"/>
      <c r="N144" s="2202"/>
      <c r="O144" s="2203"/>
      <c r="P144" s="2204"/>
      <c r="Q144" s="2204"/>
      <c r="R144" s="2200"/>
      <c r="S144" s="2141"/>
      <c r="T144" s="2142"/>
      <c r="U144" s="2142"/>
      <c r="V144" s="2142"/>
      <c r="W144" s="2143"/>
      <c r="X144" s="926" t="s">
        <v>1543</v>
      </c>
      <c r="Y144" s="927"/>
      <c r="Z144" s="928"/>
      <c r="AA144" s="914" t="str">
        <f>IF(AA143="","",VLOOKUP(AA143,'シフト記号表（従来型・ユニット型共通）'!$C$6:$L$47,10,FALSE))</f>
        <v/>
      </c>
      <c r="AB144" s="915" t="str">
        <f>IF(AB143="","",VLOOKUP(AB143,'シフト記号表（従来型・ユニット型共通）'!$C$6:$L$47,10,FALSE))</f>
        <v/>
      </c>
      <c r="AC144" s="915" t="str">
        <f>IF(AC143="","",VLOOKUP(AC143,'シフト記号表（従来型・ユニット型共通）'!$C$6:$L$47,10,FALSE))</f>
        <v/>
      </c>
      <c r="AD144" s="915" t="str">
        <f>IF(AD143="","",VLOOKUP(AD143,'シフト記号表（従来型・ユニット型共通）'!$C$6:$L$47,10,FALSE))</f>
        <v/>
      </c>
      <c r="AE144" s="915" t="str">
        <f>IF(AE143="","",VLOOKUP(AE143,'シフト記号表（従来型・ユニット型共通）'!$C$6:$L$47,10,FALSE))</f>
        <v/>
      </c>
      <c r="AF144" s="915" t="str">
        <f>IF(AF143="","",VLOOKUP(AF143,'シフト記号表（従来型・ユニット型共通）'!$C$6:$L$47,10,FALSE))</f>
        <v/>
      </c>
      <c r="AG144" s="916" t="str">
        <f>IF(AG143="","",VLOOKUP(AG143,'シフト記号表（従来型・ユニット型共通）'!$C$6:$L$47,10,FALSE))</f>
        <v/>
      </c>
      <c r="AH144" s="914" t="str">
        <f>IF(AH143="","",VLOOKUP(AH143,'シフト記号表（従来型・ユニット型共通）'!$C$6:$L$47,10,FALSE))</f>
        <v/>
      </c>
      <c r="AI144" s="915" t="str">
        <f>IF(AI143="","",VLOOKUP(AI143,'シフト記号表（従来型・ユニット型共通）'!$C$6:$L$47,10,FALSE))</f>
        <v/>
      </c>
      <c r="AJ144" s="915" t="str">
        <f>IF(AJ143="","",VLOOKUP(AJ143,'シフト記号表（従来型・ユニット型共通）'!$C$6:$L$47,10,FALSE))</f>
        <v/>
      </c>
      <c r="AK144" s="915" t="str">
        <f>IF(AK143="","",VLOOKUP(AK143,'シフト記号表（従来型・ユニット型共通）'!$C$6:$L$47,10,FALSE))</f>
        <v/>
      </c>
      <c r="AL144" s="915" t="str">
        <f>IF(AL143="","",VLOOKUP(AL143,'シフト記号表（従来型・ユニット型共通）'!$C$6:$L$47,10,FALSE))</f>
        <v/>
      </c>
      <c r="AM144" s="915" t="str">
        <f>IF(AM143="","",VLOOKUP(AM143,'シフト記号表（従来型・ユニット型共通）'!$C$6:$L$47,10,FALSE))</f>
        <v/>
      </c>
      <c r="AN144" s="916" t="str">
        <f>IF(AN143="","",VLOOKUP(AN143,'シフト記号表（従来型・ユニット型共通）'!$C$6:$L$47,10,FALSE))</f>
        <v/>
      </c>
      <c r="AO144" s="914" t="str">
        <f>IF(AO143="","",VLOOKUP(AO143,'シフト記号表（従来型・ユニット型共通）'!$C$6:$L$47,10,FALSE))</f>
        <v/>
      </c>
      <c r="AP144" s="915" t="str">
        <f>IF(AP143="","",VLOOKUP(AP143,'シフト記号表（従来型・ユニット型共通）'!$C$6:$L$47,10,FALSE))</f>
        <v/>
      </c>
      <c r="AQ144" s="915" t="str">
        <f>IF(AQ143="","",VLOOKUP(AQ143,'シフト記号表（従来型・ユニット型共通）'!$C$6:$L$47,10,FALSE))</f>
        <v/>
      </c>
      <c r="AR144" s="915" t="str">
        <f>IF(AR143="","",VLOOKUP(AR143,'シフト記号表（従来型・ユニット型共通）'!$C$6:$L$47,10,FALSE))</f>
        <v/>
      </c>
      <c r="AS144" s="915" t="str">
        <f>IF(AS143="","",VLOOKUP(AS143,'シフト記号表（従来型・ユニット型共通）'!$C$6:$L$47,10,FALSE))</f>
        <v/>
      </c>
      <c r="AT144" s="915" t="str">
        <f>IF(AT143="","",VLOOKUP(AT143,'シフト記号表（従来型・ユニット型共通）'!$C$6:$L$47,10,FALSE))</f>
        <v/>
      </c>
      <c r="AU144" s="916" t="str">
        <f>IF(AU143="","",VLOOKUP(AU143,'シフト記号表（従来型・ユニット型共通）'!$C$6:$L$47,10,FALSE))</f>
        <v/>
      </c>
      <c r="AV144" s="914" t="str">
        <f>IF(AV143="","",VLOOKUP(AV143,'シフト記号表（従来型・ユニット型共通）'!$C$6:$L$47,10,FALSE))</f>
        <v/>
      </c>
      <c r="AW144" s="915" t="str">
        <f>IF(AW143="","",VLOOKUP(AW143,'シフト記号表（従来型・ユニット型共通）'!$C$6:$L$47,10,FALSE))</f>
        <v/>
      </c>
      <c r="AX144" s="915" t="str">
        <f>IF(AX143="","",VLOOKUP(AX143,'シフト記号表（従来型・ユニット型共通）'!$C$6:$L$47,10,FALSE))</f>
        <v/>
      </c>
      <c r="AY144" s="915" t="str">
        <f>IF(AY143="","",VLOOKUP(AY143,'シフト記号表（従来型・ユニット型共通）'!$C$6:$L$47,10,FALSE))</f>
        <v/>
      </c>
      <c r="AZ144" s="915" t="str">
        <f>IF(AZ143="","",VLOOKUP(AZ143,'シフト記号表（従来型・ユニット型共通）'!$C$6:$L$47,10,FALSE))</f>
        <v/>
      </c>
      <c r="BA144" s="915" t="str">
        <f>IF(BA143="","",VLOOKUP(BA143,'シフト記号表（従来型・ユニット型共通）'!$C$6:$L$47,10,FALSE))</f>
        <v/>
      </c>
      <c r="BB144" s="916" t="str">
        <f>IF(BB143="","",VLOOKUP(BB143,'シフト記号表（従来型・ユニット型共通）'!$C$6:$L$47,10,FALSE))</f>
        <v/>
      </c>
      <c r="BC144" s="914" t="str">
        <f>IF(BC143="","",VLOOKUP(BC143,'シフト記号表（従来型・ユニット型共通）'!$C$6:$L$47,10,FALSE))</f>
        <v/>
      </c>
      <c r="BD144" s="915" t="str">
        <f>IF(BD143="","",VLOOKUP(BD143,'シフト記号表（従来型・ユニット型共通）'!$C$6:$L$47,10,FALSE))</f>
        <v/>
      </c>
      <c r="BE144" s="915" t="str">
        <f>IF(BE143="","",VLOOKUP(BE143,'シフト記号表（従来型・ユニット型共通）'!$C$6:$L$47,10,FALSE))</f>
        <v/>
      </c>
      <c r="BF144" s="2196">
        <f>IF($BI$3="４週",SUM(AA144:BB144),IF($BI$3="暦月",SUM(AA144:BE144),""))</f>
        <v>0</v>
      </c>
      <c r="BG144" s="2197"/>
      <c r="BH144" s="2198">
        <f>IF($BI$3="４週",BF144/4,IF($BI$3="暦月",(BF144/($BI$8/7)),""))</f>
        <v>0</v>
      </c>
      <c r="BI144" s="2197"/>
      <c r="BJ144" s="2193"/>
      <c r="BK144" s="2194"/>
      <c r="BL144" s="2194"/>
      <c r="BM144" s="2194"/>
      <c r="BN144" s="2195"/>
    </row>
    <row r="145" spans="2:66" ht="20.25" customHeight="1">
      <c r="B145" s="2111">
        <f>B143+1</f>
        <v>65</v>
      </c>
      <c r="C145" s="2113"/>
      <c r="D145" s="2115"/>
      <c r="E145" s="2081"/>
      <c r="F145" s="2116"/>
      <c r="G145" s="2118"/>
      <c r="H145" s="2119"/>
      <c r="I145" s="909"/>
      <c r="J145" s="910"/>
      <c r="K145" s="909"/>
      <c r="L145" s="910"/>
      <c r="M145" s="2122"/>
      <c r="N145" s="2123"/>
      <c r="O145" s="2171"/>
      <c r="P145" s="2172"/>
      <c r="Q145" s="2172"/>
      <c r="R145" s="2119"/>
      <c r="S145" s="2141"/>
      <c r="T145" s="2142"/>
      <c r="U145" s="2142"/>
      <c r="V145" s="2142"/>
      <c r="W145" s="2143"/>
      <c r="X145" s="929" t="s">
        <v>1540</v>
      </c>
      <c r="Y145" s="930"/>
      <c r="Z145" s="931"/>
      <c r="AA145" s="922"/>
      <c r="AB145" s="923"/>
      <c r="AC145" s="923"/>
      <c r="AD145" s="923"/>
      <c r="AE145" s="923"/>
      <c r="AF145" s="923"/>
      <c r="AG145" s="924"/>
      <c r="AH145" s="922"/>
      <c r="AI145" s="923"/>
      <c r="AJ145" s="923"/>
      <c r="AK145" s="923"/>
      <c r="AL145" s="923"/>
      <c r="AM145" s="923"/>
      <c r="AN145" s="924"/>
      <c r="AO145" s="922"/>
      <c r="AP145" s="923"/>
      <c r="AQ145" s="923"/>
      <c r="AR145" s="923"/>
      <c r="AS145" s="923"/>
      <c r="AT145" s="923"/>
      <c r="AU145" s="924"/>
      <c r="AV145" s="922"/>
      <c r="AW145" s="923"/>
      <c r="AX145" s="923"/>
      <c r="AY145" s="923"/>
      <c r="AZ145" s="923"/>
      <c r="BA145" s="923"/>
      <c r="BB145" s="924"/>
      <c r="BC145" s="922"/>
      <c r="BD145" s="923"/>
      <c r="BE145" s="925"/>
      <c r="BF145" s="2173"/>
      <c r="BG145" s="2174"/>
      <c r="BH145" s="2175"/>
      <c r="BI145" s="2176"/>
      <c r="BJ145" s="2177"/>
      <c r="BK145" s="2178"/>
      <c r="BL145" s="2178"/>
      <c r="BM145" s="2178"/>
      <c r="BN145" s="2179"/>
    </row>
    <row r="146" spans="2:66" ht="20.25" customHeight="1">
      <c r="B146" s="2112"/>
      <c r="C146" s="2114"/>
      <c r="D146" s="2117"/>
      <c r="E146" s="2081"/>
      <c r="F146" s="2116"/>
      <c r="G146" s="2199"/>
      <c r="H146" s="2200"/>
      <c r="I146" s="932"/>
      <c r="J146" s="933">
        <f>G145</f>
        <v>0</v>
      </c>
      <c r="K146" s="932"/>
      <c r="L146" s="933">
        <f>M145</f>
        <v>0</v>
      </c>
      <c r="M146" s="2201"/>
      <c r="N146" s="2202"/>
      <c r="O146" s="2203"/>
      <c r="P146" s="2204"/>
      <c r="Q146" s="2204"/>
      <c r="R146" s="2200"/>
      <c r="S146" s="2141"/>
      <c r="T146" s="2142"/>
      <c r="U146" s="2142"/>
      <c r="V146" s="2142"/>
      <c r="W146" s="2143"/>
      <c r="X146" s="926" t="s">
        <v>1543</v>
      </c>
      <c r="Y146" s="927"/>
      <c r="Z146" s="928"/>
      <c r="AA146" s="914" t="str">
        <f>IF(AA145="","",VLOOKUP(AA145,'シフト記号表（従来型・ユニット型共通）'!$C$6:$L$47,10,FALSE))</f>
        <v/>
      </c>
      <c r="AB146" s="915" t="str">
        <f>IF(AB145="","",VLOOKUP(AB145,'シフト記号表（従来型・ユニット型共通）'!$C$6:$L$47,10,FALSE))</f>
        <v/>
      </c>
      <c r="AC146" s="915" t="str">
        <f>IF(AC145="","",VLOOKUP(AC145,'シフト記号表（従来型・ユニット型共通）'!$C$6:$L$47,10,FALSE))</f>
        <v/>
      </c>
      <c r="AD146" s="915" t="str">
        <f>IF(AD145="","",VLOOKUP(AD145,'シフト記号表（従来型・ユニット型共通）'!$C$6:$L$47,10,FALSE))</f>
        <v/>
      </c>
      <c r="AE146" s="915" t="str">
        <f>IF(AE145="","",VLOOKUP(AE145,'シフト記号表（従来型・ユニット型共通）'!$C$6:$L$47,10,FALSE))</f>
        <v/>
      </c>
      <c r="AF146" s="915" t="str">
        <f>IF(AF145="","",VLOOKUP(AF145,'シフト記号表（従来型・ユニット型共通）'!$C$6:$L$47,10,FALSE))</f>
        <v/>
      </c>
      <c r="AG146" s="916" t="str">
        <f>IF(AG145="","",VLOOKUP(AG145,'シフト記号表（従来型・ユニット型共通）'!$C$6:$L$47,10,FALSE))</f>
        <v/>
      </c>
      <c r="AH146" s="914" t="str">
        <f>IF(AH145="","",VLOOKUP(AH145,'シフト記号表（従来型・ユニット型共通）'!$C$6:$L$47,10,FALSE))</f>
        <v/>
      </c>
      <c r="AI146" s="915" t="str">
        <f>IF(AI145="","",VLOOKUP(AI145,'シフト記号表（従来型・ユニット型共通）'!$C$6:$L$47,10,FALSE))</f>
        <v/>
      </c>
      <c r="AJ146" s="915" t="str">
        <f>IF(AJ145="","",VLOOKUP(AJ145,'シフト記号表（従来型・ユニット型共通）'!$C$6:$L$47,10,FALSE))</f>
        <v/>
      </c>
      <c r="AK146" s="915" t="str">
        <f>IF(AK145="","",VLOOKUP(AK145,'シフト記号表（従来型・ユニット型共通）'!$C$6:$L$47,10,FALSE))</f>
        <v/>
      </c>
      <c r="AL146" s="915" t="str">
        <f>IF(AL145="","",VLOOKUP(AL145,'シフト記号表（従来型・ユニット型共通）'!$C$6:$L$47,10,FALSE))</f>
        <v/>
      </c>
      <c r="AM146" s="915" t="str">
        <f>IF(AM145="","",VLOOKUP(AM145,'シフト記号表（従来型・ユニット型共通）'!$C$6:$L$47,10,FALSE))</f>
        <v/>
      </c>
      <c r="AN146" s="916" t="str">
        <f>IF(AN145="","",VLOOKUP(AN145,'シフト記号表（従来型・ユニット型共通）'!$C$6:$L$47,10,FALSE))</f>
        <v/>
      </c>
      <c r="AO146" s="914" t="str">
        <f>IF(AO145="","",VLOOKUP(AO145,'シフト記号表（従来型・ユニット型共通）'!$C$6:$L$47,10,FALSE))</f>
        <v/>
      </c>
      <c r="AP146" s="915" t="str">
        <f>IF(AP145="","",VLOOKUP(AP145,'シフト記号表（従来型・ユニット型共通）'!$C$6:$L$47,10,FALSE))</f>
        <v/>
      </c>
      <c r="AQ146" s="915" t="str">
        <f>IF(AQ145="","",VLOOKUP(AQ145,'シフト記号表（従来型・ユニット型共通）'!$C$6:$L$47,10,FALSE))</f>
        <v/>
      </c>
      <c r="AR146" s="915" t="str">
        <f>IF(AR145="","",VLOOKUP(AR145,'シフト記号表（従来型・ユニット型共通）'!$C$6:$L$47,10,FALSE))</f>
        <v/>
      </c>
      <c r="AS146" s="915" t="str">
        <f>IF(AS145="","",VLOOKUP(AS145,'シフト記号表（従来型・ユニット型共通）'!$C$6:$L$47,10,FALSE))</f>
        <v/>
      </c>
      <c r="AT146" s="915" t="str">
        <f>IF(AT145="","",VLOOKUP(AT145,'シフト記号表（従来型・ユニット型共通）'!$C$6:$L$47,10,FALSE))</f>
        <v/>
      </c>
      <c r="AU146" s="916" t="str">
        <f>IF(AU145="","",VLOOKUP(AU145,'シフト記号表（従来型・ユニット型共通）'!$C$6:$L$47,10,FALSE))</f>
        <v/>
      </c>
      <c r="AV146" s="914" t="str">
        <f>IF(AV145="","",VLOOKUP(AV145,'シフト記号表（従来型・ユニット型共通）'!$C$6:$L$47,10,FALSE))</f>
        <v/>
      </c>
      <c r="AW146" s="915" t="str">
        <f>IF(AW145="","",VLOOKUP(AW145,'シフト記号表（従来型・ユニット型共通）'!$C$6:$L$47,10,FALSE))</f>
        <v/>
      </c>
      <c r="AX146" s="915" t="str">
        <f>IF(AX145="","",VLOOKUP(AX145,'シフト記号表（従来型・ユニット型共通）'!$C$6:$L$47,10,FALSE))</f>
        <v/>
      </c>
      <c r="AY146" s="915" t="str">
        <f>IF(AY145="","",VLOOKUP(AY145,'シフト記号表（従来型・ユニット型共通）'!$C$6:$L$47,10,FALSE))</f>
        <v/>
      </c>
      <c r="AZ146" s="915" t="str">
        <f>IF(AZ145="","",VLOOKUP(AZ145,'シフト記号表（従来型・ユニット型共通）'!$C$6:$L$47,10,FALSE))</f>
        <v/>
      </c>
      <c r="BA146" s="915" t="str">
        <f>IF(BA145="","",VLOOKUP(BA145,'シフト記号表（従来型・ユニット型共通）'!$C$6:$L$47,10,FALSE))</f>
        <v/>
      </c>
      <c r="BB146" s="916" t="str">
        <f>IF(BB145="","",VLOOKUP(BB145,'シフト記号表（従来型・ユニット型共通）'!$C$6:$L$47,10,FALSE))</f>
        <v/>
      </c>
      <c r="BC146" s="914" t="str">
        <f>IF(BC145="","",VLOOKUP(BC145,'シフト記号表（従来型・ユニット型共通）'!$C$6:$L$47,10,FALSE))</f>
        <v/>
      </c>
      <c r="BD146" s="915" t="str">
        <f>IF(BD145="","",VLOOKUP(BD145,'シフト記号表（従来型・ユニット型共通）'!$C$6:$L$47,10,FALSE))</f>
        <v/>
      </c>
      <c r="BE146" s="915" t="str">
        <f>IF(BE145="","",VLOOKUP(BE145,'シフト記号表（従来型・ユニット型共通）'!$C$6:$L$47,10,FALSE))</f>
        <v/>
      </c>
      <c r="BF146" s="2196">
        <f>IF($BI$3="４週",SUM(AA146:BB146),IF($BI$3="暦月",SUM(AA146:BE146),""))</f>
        <v>0</v>
      </c>
      <c r="BG146" s="2197"/>
      <c r="BH146" s="2198">
        <f>IF($BI$3="４週",BF146/4,IF($BI$3="暦月",(BF146/($BI$8/7)),""))</f>
        <v>0</v>
      </c>
      <c r="BI146" s="2197"/>
      <c r="BJ146" s="2193"/>
      <c r="BK146" s="2194"/>
      <c r="BL146" s="2194"/>
      <c r="BM146" s="2194"/>
      <c r="BN146" s="2195"/>
    </row>
    <row r="147" spans="2:66" ht="20.25" customHeight="1">
      <c r="B147" s="2111">
        <f>B145+1</f>
        <v>66</v>
      </c>
      <c r="C147" s="2113"/>
      <c r="D147" s="2115"/>
      <c r="E147" s="2081"/>
      <c r="F147" s="2116"/>
      <c r="G147" s="2118"/>
      <c r="H147" s="2119"/>
      <c r="I147" s="909"/>
      <c r="J147" s="910"/>
      <c r="K147" s="909"/>
      <c r="L147" s="910"/>
      <c r="M147" s="2122"/>
      <c r="N147" s="2123"/>
      <c r="O147" s="2171"/>
      <c r="P147" s="2172"/>
      <c r="Q147" s="2172"/>
      <c r="R147" s="2119"/>
      <c r="S147" s="2141"/>
      <c r="T147" s="2142"/>
      <c r="U147" s="2142"/>
      <c r="V147" s="2142"/>
      <c r="W147" s="2143"/>
      <c r="X147" s="929" t="s">
        <v>1540</v>
      </c>
      <c r="Y147" s="930"/>
      <c r="Z147" s="931"/>
      <c r="AA147" s="922"/>
      <c r="AB147" s="923"/>
      <c r="AC147" s="923"/>
      <c r="AD147" s="923"/>
      <c r="AE147" s="923"/>
      <c r="AF147" s="923"/>
      <c r="AG147" s="924"/>
      <c r="AH147" s="922"/>
      <c r="AI147" s="923"/>
      <c r="AJ147" s="923"/>
      <c r="AK147" s="923"/>
      <c r="AL147" s="923"/>
      <c r="AM147" s="923"/>
      <c r="AN147" s="924"/>
      <c r="AO147" s="922"/>
      <c r="AP147" s="923"/>
      <c r="AQ147" s="923"/>
      <c r="AR147" s="923"/>
      <c r="AS147" s="923"/>
      <c r="AT147" s="923"/>
      <c r="AU147" s="924"/>
      <c r="AV147" s="922"/>
      <c r="AW147" s="923"/>
      <c r="AX147" s="923"/>
      <c r="AY147" s="923"/>
      <c r="AZ147" s="923"/>
      <c r="BA147" s="923"/>
      <c r="BB147" s="924"/>
      <c r="BC147" s="922"/>
      <c r="BD147" s="923"/>
      <c r="BE147" s="925"/>
      <c r="BF147" s="2173"/>
      <c r="BG147" s="2174"/>
      <c r="BH147" s="2175"/>
      <c r="BI147" s="2176"/>
      <c r="BJ147" s="2177"/>
      <c r="BK147" s="2178"/>
      <c r="BL147" s="2178"/>
      <c r="BM147" s="2178"/>
      <c r="BN147" s="2179"/>
    </row>
    <row r="148" spans="2:66" ht="20.25" customHeight="1">
      <c r="B148" s="2112"/>
      <c r="C148" s="2114"/>
      <c r="D148" s="2117"/>
      <c r="E148" s="2081"/>
      <c r="F148" s="2116"/>
      <c r="G148" s="2199"/>
      <c r="H148" s="2200"/>
      <c r="I148" s="932"/>
      <c r="J148" s="933">
        <f>G147</f>
        <v>0</v>
      </c>
      <c r="K148" s="932"/>
      <c r="L148" s="933">
        <f>M147</f>
        <v>0</v>
      </c>
      <c r="M148" s="2201"/>
      <c r="N148" s="2202"/>
      <c r="O148" s="2203"/>
      <c r="P148" s="2204"/>
      <c r="Q148" s="2204"/>
      <c r="R148" s="2200"/>
      <c r="S148" s="2141"/>
      <c r="T148" s="2142"/>
      <c r="U148" s="2142"/>
      <c r="V148" s="2142"/>
      <c r="W148" s="2143"/>
      <c r="X148" s="926" t="s">
        <v>1543</v>
      </c>
      <c r="Y148" s="927"/>
      <c r="Z148" s="928"/>
      <c r="AA148" s="914" t="str">
        <f>IF(AA147="","",VLOOKUP(AA147,'シフト記号表（従来型・ユニット型共通）'!$C$6:$L$47,10,FALSE))</f>
        <v/>
      </c>
      <c r="AB148" s="915" t="str">
        <f>IF(AB147="","",VLOOKUP(AB147,'シフト記号表（従来型・ユニット型共通）'!$C$6:$L$47,10,FALSE))</f>
        <v/>
      </c>
      <c r="AC148" s="915" t="str">
        <f>IF(AC147="","",VLOOKUP(AC147,'シフト記号表（従来型・ユニット型共通）'!$C$6:$L$47,10,FALSE))</f>
        <v/>
      </c>
      <c r="AD148" s="915" t="str">
        <f>IF(AD147="","",VLOOKUP(AD147,'シフト記号表（従来型・ユニット型共通）'!$C$6:$L$47,10,FALSE))</f>
        <v/>
      </c>
      <c r="AE148" s="915" t="str">
        <f>IF(AE147="","",VLOOKUP(AE147,'シフト記号表（従来型・ユニット型共通）'!$C$6:$L$47,10,FALSE))</f>
        <v/>
      </c>
      <c r="AF148" s="915" t="str">
        <f>IF(AF147="","",VLOOKUP(AF147,'シフト記号表（従来型・ユニット型共通）'!$C$6:$L$47,10,FALSE))</f>
        <v/>
      </c>
      <c r="AG148" s="916" t="str">
        <f>IF(AG147="","",VLOOKUP(AG147,'シフト記号表（従来型・ユニット型共通）'!$C$6:$L$47,10,FALSE))</f>
        <v/>
      </c>
      <c r="AH148" s="914" t="str">
        <f>IF(AH147="","",VLOOKUP(AH147,'シフト記号表（従来型・ユニット型共通）'!$C$6:$L$47,10,FALSE))</f>
        <v/>
      </c>
      <c r="AI148" s="915" t="str">
        <f>IF(AI147="","",VLOOKUP(AI147,'シフト記号表（従来型・ユニット型共通）'!$C$6:$L$47,10,FALSE))</f>
        <v/>
      </c>
      <c r="AJ148" s="915" t="str">
        <f>IF(AJ147="","",VLOOKUP(AJ147,'シフト記号表（従来型・ユニット型共通）'!$C$6:$L$47,10,FALSE))</f>
        <v/>
      </c>
      <c r="AK148" s="915" t="str">
        <f>IF(AK147="","",VLOOKUP(AK147,'シフト記号表（従来型・ユニット型共通）'!$C$6:$L$47,10,FALSE))</f>
        <v/>
      </c>
      <c r="AL148" s="915" t="str">
        <f>IF(AL147="","",VLOOKUP(AL147,'シフト記号表（従来型・ユニット型共通）'!$C$6:$L$47,10,FALSE))</f>
        <v/>
      </c>
      <c r="AM148" s="915" t="str">
        <f>IF(AM147="","",VLOOKUP(AM147,'シフト記号表（従来型・ユニット型共通）'!$C$6:$L$47,10,FALSE))</f>
        <v/>
      </c>
      <c r="AN148" s="916" t="str">
        <f>IF(AN147="","",VLOOKUP(AN147,'シフト記号表（従来型・ユニット型共通）'!$C$6:$L$47,10,FALSE))</f>
        <v/>
      </c>
      <c r="AO148" s="914" t="str">
        <f>IF(AO147="","",VLOOKUP(AO147,'シフト記号表（従来型・ユニット型共通）'!$C$6:$L$47,10,FALSE))</f>
        <v/>
      </c>
      <c r="AP148" s="915" t="str">
        <f>IF(AP147="","",VLOOKUP(AP147,'シフト記号表（従来型・ユニット型共通）'!$C$6:$L$47,10,FALSE))</f>
        <v/>
      </c>
      <c r="AQ148" s="915" t="str">
        <f>IF(AQ147="","",VLOOKUP(AQ147,'シフト記号表（従来型・ユニット型共通）'!$C$6:$L$47,10,FALSE))</f>
        <v/>
      </c>
      <c r="AR148" s="915" t="str">
        <f>IF(AR147="","",VLOOKUP(AR147,'シフト記号表（従来型・ユニット型共通）'!$C$6:$L$47,10,FALSE))</f>
        <v/>
      </c>
      <c r="AS148" s="915" t="str">
        <f>IF(AS147="","",VLOOKUP(AS147,'シフト記号表（従来型・ユニット型共通）'!$C$6:$L$47,10,FALSE))</f>
        <v/>
      </c>
      <c r="AT148" s="915" t="str">
        <f>IF(AT147="","",VLOOKUP(AT147,'シフト記号表（従来型・ユニット型共通）'!$C$6:$L$47,10,FALSE))</f>
        <v/>
      </c>
      <c r="AU148" s="916" t="str">
        <f>IF(AU147="","",VLOOKUP(AU147,'シフト記号表（従来型・ユニット型共通）'!$C$6:$L$47,10,FALSE))</f>
        <v/>
      </c>
      <c r="AV148" s="914" t="str">
        <f>IF(AV147="","",VLOOKUP(AV147,'シフト記号表（従来型・ユニット型共通）'!$C$6:$L$47,10,FALSE))</f>
        <v/>
      </c>
      <c r="AW148" s="915" t="str">
        <f>IF(AW147="","",VLOOKUP(AW147,'シフト記号表（従来型・ユニット型共通）'!$C$6:$L$47,10,FALSE))</f>
        <v/>
      </c>
      <c r="AX148" s="915" t="str">
        <f>IF(AX147="","",VLOOKUP(AX147,'シフト記号表（従来型・ユニット型共通）'!$C$6:$L$47,10,FALSE))</f>
        <v/>
      </c>
      <c r="AY148" s="915" t="str">
        <f>IF(AY147="","",VLOOKUP(AY147,'シフト記号表（従来型・ユニット型共通）'!$C$6:$L$47,10,FALSE))</f>
        <v/>
      </c>
      <c r="AZ148" s="915" t="str">
        <f>IF(AZ147="","",VLOOKUP(AZ147,'シフト記号表（従来型・ユニット型共通）'!$C$6:$L$47,10,FALSE))</f>
        <v/>
      </c>
      <c r="BA148" s="915" t="str">
        <f>IF(BA147="","",VLOOKUP(BA147,'シフト記号表（従来型・ユニット型共通）'!$C$6:$L$47,10,FALSE))</f>
        <v/>
      </c>
      <c r="BB148" s="916" t="str">
        <f>IF(BB147="","",VLOOKUP(BB147,'シフト記号表（従来型・ユニット型共通）'!$C$6:$L$47,10,FALSE))</f>
        <v/>
      </c>
      <c r="BC148" s="914" t="str">
        <f>IF(BC147="","",VLOOKUP(BC147,'シフト記号表（従来型・ユニット型共通）'!$C$6:$L$47,10,FALSE))</f>
        <v/>
      </c>
      <c r="BD148" s="915" t="str">
        <f>IF(BD147="","",VLOOKUP(BD147,'シフト記号表（従来型・ユニット型共通）'!$C$6:$L$47,10,FALSE))</f>
        <v/>
      </c>
      <c r="BE148" s="915" t="str">
        <f>IF(BE147="","",VLOOKUP(BE147,'シフト記号表（従来型・ユニット型共通）'!$C$6:$L$47,10,FALSE))</f>
        <v/>
      </c>
      <c r="BF148" s="2196">
        <f>IF($BI$3="４週",SUM(AA148:BB148),IF($BI$3="暦月",SUM(AA148:BE148),""))</f>
        <v>0</v>
      </c>
      <c r="BG148" s="2197"/>
      <c r="BH148" s="2198">
        <f>IF($BI$3="４週",BF148/4,IF($BI$3="暦月",(BF148/($BI$8/7)),""))</f>
        <v>0</v>
      </c>
      <c r="BI148" s="2197"/>
      <c r="BJ148" s="2193"/>
      <c r="BK148" s="2194"/>
      <c r="BL148" s="2194"/>
      <c r="BM148" s="2194"/>
      <c r="BN148" s="2195"/>
    </row>
    <row r="149" spans="2:66" ht="20.25" customHeight="1">
      <c r="B149" s="2111">
        <f>B147+1</f>
        <v>67</v>
      </c>
      <c r="C149" s="2113"/>
      <c r="D149" s="2115"/>
      <c r="E149" s="2081"/>
      <c r="F149" s="2116"/>
      <c r="G149" s="2118"/>
      <c r="H149" s="2119"/>
      <c r="I149" s="909"/>
      <c r="J149" s="910"/>
      <c r="K149" s="909"/>
      <c r="L149" s="910"/>
      <c r="M149" s="2122"/>
      <c r="N149" s="2123"/>
      <c r="O149" s="2171"/>
      <c r="P149" s="2172"/>
      <c r="Q149" s="2172"/>
      <c r="R149" s="2119"/>
      <c r="S149" s="2141"/>
      <c r="T149" s="2142"/>
      <c r="U149" s="2142"/>
      <c r="V149" s="2142"/>
      <c r="W149" s="2143"/>
      <c r="X149" s="929" t="s">
        <v>1540</v>
      </c>
      <c r="Y149" s="930"/>
      <c r="Z149" s="931"/>
      <c r="AA149" s="922"/>
      <c r="AB149" s="923"/>
      <c r="AC149" s="923"/>
      <c r="AD149" s="923"/>
      <c r="AE149" s="923"/>
      <c r="AF149" s="923"/>
      <c r="AG149" s="924"/>
      <c r="AH149" s="922"/>
      <c r="AI149" s="923"/>
      <c r="AJ149" s="923"/>
      <c r="AK149" s="923"/>
      <c r="AL149" s="923"/>
      <c r="AM149" s="923"/>
      <c r="AN149" s="924"/>
      <c r="AO149" s="922"/>
      <c r="AP149" s="923"/>
      <c r="AQ149" s="923"/>
      <c r="AR149" s="923"/>
      <c r="AS149" s="923"/>
      <c r="AT149" s="923"/>
      <c r="AU149" s="924"/>
      <c r="AV149" s="922"/>
      <c r="AW149" s="923"/>
      <c r="AX149" s="923"/>
      <c r="AY149" s="923"/>
      <c r="AZ149" s="923"/>
      <c r="BA149" s="923"/>
      <c r="BB149" s="924"/>
      <c r="BC149" s="922"/>
      <c r="BD149" s="923"/>
      <c r="BE149" s="925"/>
      <c r="BF149" s="2173"/>
      <c r="BG149" s="2174"/>
      <c r="BH149" s="2175"/>
      <c r="BI149" s="2176"/>
      <c r="BJ149" s="2177"/>
      <c r="BK149" s="2178"/>
      <c r="BL149" s="2178"/>
      <c r="BM149" s="2178"/>
      <c r="BN149" s="2179"/>
    </row>
    <row r="150" spans="2:66" ht="20.25" customHeight="1">
      <c r="B150" s="2112"/>
      <c r="C150" s="2114"/>
      <c r="D150" s="2117"/>
      <c r="E150" s="2081"/>
      <c r="F150" s="2116"/>
      <c r="G150" s="2199"/>
      <c r="H150" s="2200"/>
      <c r="I150" s="932"/>
      <c r="J150" s="933">
        <f>G149</f>
        <v>0</v>
      </c>
      <c r="K150" s="932"/>
      <c r="L150" s="933">
        <f>M149</f>
        <v>0</v>
      </c>
      <c r="M150" s="2201"/>
      <c r="N150" s="2202"/>
      <c r="O150" s="2203"/>
      <c r="P150" s="2204"/>
      <c r="Q150" s="2204"/>
      <c r="R150" s="2200"/>
      <c r="S150" s="2141"/>
      <c r="T150" s="2142"/>
      <c r="U150" s="2142"/>
      <c r="V150" s="2142"/>
      <c r="W150" s="2143"/>
      <c r="X150" s="926" t="s">
        <v>1543</v>
      </c>
      <c r="Y150" s="927"/>
      <c r="Z150" s="928"/>
      <c r="AA150" s="914" t="str">
        <f>IF(AA149="","",VLOOKUP(AA149,'シフト記号表（従来型・ユニット型共通）'!$C$6:$L$47,10,FALSE))</f>
        <v/>
      </c>
      <c r="AB150" s="915" t="str">
        <f>IF(AB149="","",VLOOKUP(AB149,'シフト記号表（従来型・ユニット型共通）'!$C$6:$L$47,10,FALSE))</f>
        <v/>
      </c>
      <c r="AC150" s="915" t="str">
        <f>IF(AC149="","",VLOOKUP(AC149,'シフト記号表（従来型・ユニット型共通）'!$C$6:$L$47,10,FALSE))</f>
        <v/>
      </c>
      <c r="AD150" s="915" t="str">
        <f>IF(AD149="","",VLOOKUP(AD149,'シフト記号表（従来型・ユニット型共通）'!$C$6:$L$47,10,FALSE))</f>
        <v/>
      </c>
      <c r="AE150" s="915" t="str">
        <f>IF(AE149="","",VLOOKUP(AE149,'シフト記号表（従来型・ユニット型共通）'!$C$6:$L$47,10,FALSE))</f>
        <v/>
      </c>
      <c r="AF150" s="915" t="str">
        <f>IF(AF149="","",VLOOKUP(AF149,'シフト記号表（従来型・ユニット型共通）'!$C$6:$L$47,10,FALSE))</f>
        <v/>
      </c>
      <c r="AG150" s="916" t="str">
        <f>IF(AG149="","",VLOOKUP(AG149,'シフト記号表（従来型・ユニット型共通）'!$C$6:$L$47,10,FALSE))</f>
        <v/>
      </c>
      <c r="AH150" s="914" t="str">
        <f>IF(AH149="","",VLOOKUP(AH149,'シフト記号表（従来型・ユニット型共通）'!$C$6:$L$47,10,FALSE))</f>
        <v/>
      </c>
      <c r="AI150" s="915" t="str">
        <f>IF(AI149="","",VLOOKUP(AI149,'シフト記号表（従来型・ユニット型共通）'!$C$6:$L$47,10,FALSE))</f>
        <v/>
      </c>
      <c r="AJ150" s="915" t="str">
        <f>IF(AJ149="","",VLOOKUP(AJ149,'シフト記号表（従来型・ユニット型共通）'!$C$6:$L$47,10,FALSE))</f>
        <v/>
      </c>
      <c r="AK150" s="915" t="str">
        <f>IF(AK149="","",VLOOKUP(AK149,'シフト記号表（従来型・ユニット型共通）'!$C$6:$L$47,10,FALSE))</f>
        <v/>
      </c>
      <c r="AL150" s="915" t="str">
        <f>IF(AL149="","",VLOOKUP(AL149,'シフト記号表（従来型・ユニット型共通）'!$C$6:$L$47,10,FALSE))</f>
        <v/>
      </c>
      <c r="AM150" s="915" t="str">
        <f>IF(AM149="","",VLOOKUP(AM149,'シフト記号表（従来型・ユニット型共通）'!$C$6:$L$47,10,FALSE))</f>
        <v/>
      </c>
      <c r="AN150" s="916" t="str">
        <f>IF(AN149="","",VLOOKUP(AN149,'シフト記号表（従来型・ユニット型共通）'!$C$6:$L$47,10,FALSE))</f>
        <v/>
      </c>
      <c r="AO150" s="914" t="str">
        <f>IF(AO149="","",VLOOKUP(AO149,'シフト記号表（従来型・ユニット型共通）'!$C$6:$L$47,10,FALSE))</f>
        <v/>
      </c>
      <c r="AP150" s="915" t="str">
        <f>IF(AP149="","",VLOOKUP(AP149,'シフト記号表（従来型・ユニット型共通）'!$C$6:$L$47,10,FALSE))</f>
        <v/>
      </c>
      <c r="AQ150" s="915" t="str">
        <f>IF(AQ149="","",VLOOKUP(AQ149,'シフト記号表（従来型・ユニット型共通）'!$C$6:$L$47,10,FALSE))</f>
        <v/>
      </c>
      <c r="AR150" s="915" t="str">
        <f>IF(AR149="","",VLOOKUP(AR149,'シフト記号表（従来型・ユニット型共通）'!$C$6:$L$47,10,FALSE))</f>
        <v/>
      </c>
      <c r="AS150" s="915" t="str">
        <f>IF(AS149="","",VLOOKUP(AS149,'シフト記号表（従来型・ユニット型共通）'!$C$6:$L$47,10,FALSE))</f>
        <v/>
      </c>
      <c r="AT150" s="915" t="str">
        <f>IF(AT149="","",VLOOKUP(AT149,'シフト記号表（従来型・ユニット型共通）'!$C$6:$L$47,10,FALSE))</f>
        <v/>
      </c>
      <c r="AU150" s="916" t="str">
        <f>IF(AU149="","",VLOOKUP(AU149,'シフト記号表（従来型・ユニット型共通）'!$C$6:$L$47,10,FALSE))</f>
        <v/>
      </c>
      <c r="AV150" s="914" t="str">
        <f>IF(AV149="","",VLOOKUP(AV149,'シフト記号表（従来型・ユニット型共通）'!$C$6:$L$47,10,FALSE))</f>
        <v/>
      </c>
      <c r="AW150" s="915" t="str">
        <f>IF(AW149="","",VLOOKUP(AW149,'シフト記号表（従来型・ユニット型共通）'!$C$6:$L$47,10,FALSE))</f>
        <v/>
      </c>
      <c r="AX150" s="915" t="str">
        <f>IF(AX149="","",VLOOKUP(AX149,'シフト記号表（従来型・ユニット型共通）'!$C$6:$L$47,10,FALSE))</f>
        <v/>
      </c>
      <c r="AY150" s="915" t="str">
        <f>IF(AY149="","",VLOOKUP(AY149,'シフト記号表（従来型・ユニット型共通）'!$C$6:$L$47,10,FALSE))</f>
        <v/>
      </c>
      <c r="AZ150" s="915" t="str">
        <f>IF(AZ149="","",VLOOKUP(AZ149,'シフト記号表（従来型・ユニット型共通）'!$C$6:$L$47,10,FALSE))</f>
        <v/>
      </c>
      <c r="BA150" s="915" t="str">
        <f>IF(BA149="","",VLOOKUP(BA149,'シフト記号表（従来型・ユニット型共通）'!$C$6:$L$47,10,FALSE))</f>
        <v/>
      </c>
      <c r="BB150" s="916" t="str">
        <f>IF(BB149="","",VLOOKUP(BB149,'シフト記号表（従来型・ユニット型共通）'!$C$6:$L$47,10,FALSE))</f>
        <v/>
      </c>
      <c r="BC150" s="914" t="str">
        <f>IF(BC149="","",VLOOKUP(BC149,'シフト記号表（従来型・ユニット型共通）'!$C$6:$L$47,10,FALSE))</f>
        <v/>
      </c>
      <c r="BD150" s="915" t="str">
        <f>IF(BD149="","",VLOOKUP(BD149,'シフト記号表（従来型・ユニット型共通）'!$C$6:$L$47,10,FALSE))</f>
        <v/>
      </c>
      <c r="BE150" s="915" t="str">
        <f>IF(BE149="","",VLOOKUP(BE149,'シフト記号表（従来型・ユニット型共通）'!$C$6:$L$47,10,FALSE))</f>
        <v/>
      </c>
      <c r="BF150" s="2196">
        <f>IF($BI$3="４週",SUM(AA150:BB150),IF($BI$3="暦月",SUM(AA150:BE150),""))</f>
        <v>0</v>
      </c>
      <c r="BG150" s="2197"/>
      <c r="BH150" s="2198">
        <f>IF($BI$3="４週",BF150/4,IF($BI$3="暦月",(BF150/($BI$8/7)),""))</f>
        <v>0</v>
      </c>
      <c r="BI150" s="2197"/>
      <c r="BJ150" s="2193"/>
      <c r="BK150" s="2194"/>
      <c r="BL150" s="2194"/>
      <c r="BM150" s="2194"/>
      <c r="BN150" s="2195"/>
    </row>
    <row r="151" spans="2:66" ht="20.25" customHeight="1">
      <c r="B151" s="2111">
        <f>B149+1</f>
        <v>68</v>
      </c>
      <c r="C151" s="2113"/>
      <c r="D151" s="2115"/>
      <c r="E151" s="2081"/>
      <c r="F151" s="2116"/>
      <c r="G151" s="2118"/>
      <c r="H151" s="2119"/>
      <c r="I151" s="909"/>
      <c r="J151" s="910"/>
      <c r="K151" s="909"/>
      <c r="L151" s="910"/>
      <c r="M151" s="2122"/>
      <c r="N151" s="2123"/>
      <c r="O151" s="2171"/>
      <c r="P151" s="2172"/>
      <c r="Q151" s="2172"/>
      <c r="R151" s="2119"/>
      <c r="S151" s="2141"/>
      <c r="T151" s="2142"/>
      <c r="U151" s="2142"/>
      <c r="V151" s="2142"/>
      <c r="W151" s="2143"/>
      <c r="X151" s="929" t="s">
        <v>1540</v>
      </c>
      <c r="Y151" s="930"/>
      <c r="Z151" s="931"/>
      <c r="AA151" s="922"/>
      <c r="AB151" s="923"/>
      <c r="AC151" s="923"/>
      <c r="AD151" s="923"/>
      <c r="AE151" s="923"/>
      <c r="AF151" s="923"/>
      <c r="AG151" s="924"/>
      <c r="AH151" s="922"/>
      <c r="AI151" s="923"/>
      <c r="AJ151" s="923"/>
      <c r="AK151" s="923"/>
      <c r="AL151" s="923"/>
      <c r="AM151" s="923"/>
      <c r="AN151" s="924"/>
      <c r="AO151" s="922"/>
      <c r="AP151" s="923"/>
      <c r="AQ151" s="923"/>
      <c r="AR151" s="923"/>
      <c r="AS151" s="923"/>
      <c r="AT151" s="923"/>
      <c r="AU151" s="924"/>
      <c r="AV151" s="922"/>
      <c r="AW151" s="923"/>
      <c r="AX151" s="923"/>
      <c r="AY151" s="923"/>
      <c r="AZ151" s="923"/>
      <c r="BA151" s="923"/>
      <c r="BB151" s="924"/>
      <c r="BC151" s="922"/>
      <c r="BD151" s="923"/>
      <c r="BE151" s="925"/>
      <c r="BF151" s="2173"/>
      <c r="BG151" s="2174"/>
      <c r="BH151" s="2175"/>
      <c r="BI151" s="2176"/>
      <c r="BJ151" s="2177"/>
      <c r="BK151" s="2178"/>
      <c r="BL151" s="2178"/>
      <c r="BM151" s="2178"/>
      <c r="BN151" s="2179"/>
    </row>
    <row r="152" spans="2:66" ht="20.25" customHeight="1">
      <c r="B152" s="2112"/>
      <c r="C152" s="2114"/>
      <c r="D152" s="2117"/>
      <c r="E152" s="2081"/>
      <c r="F152" s="2116"/>
      <c r="G152" s="2199"/>
      <c r="H152" s="2200"/>
      <c r="I152" s="932"/>
      <c r="J152" s="933">
        <f>G151</f>
        <v>0</v>
      </c>
      <c r="K152" s="932"/>
      <c r="L152" s="933">
        <f>M151</f>
        <v>0</v>
      </c>
      <c r="M152" s="2201"/>
      <c r="N152" s="2202"/>
      <c r="O152" s="2203"/>
      <c r="P152" s="2204"/>
      <c r="Q152" s="2204"/>
      <c r="R152" s="2200"/>
      <c r="S152" s="2141"/>
      <c r="T152" s="2142"/>
      <c r="U152" s="2142"/>
      <c r="V152" s="2142"/>
      <c r="W152" s="2143"/>
      <c r="X152" s="926" t="s">
        <v>1543</v>
      </c>
      <c r="Y152" s="927"/>
      <c r="Z152" s="928"/>
      <c r="AA152" s="914" t="str">
        <f>IF(AA151="","",VLOOKUP(AA151,'シフト記号表（従来型・ユニット型共通）'!$C$6:$L$47,10,FALSE))</f>
        <v/>
      </c>
      <c r="AB152" s="915" t="str">
        <f>IF(AB151="","",VLOOKUP(AB151,'シフト記号表（従来型・ユニット型共通）'!$C$6:$L$47,10,FALSE))</f>
        <v/>
      </c>
      <c r="AC152" s="915" t="str">
        <f>IF(AC151="","",VLOOKUP(AC151,'シフト記号表（従来型・ユニット型共通）'!$C$6:$L$47,10,FALSE))</f>
        <v/>
      </c>
      <c r="AD152" s="915" t="str">
        <f>IF(AD151="","",VLOOKUP(AD151,'シフト記号表（従来型・ユニット型共通）'!$C$6:$L$47,10,FALSE))</f>
        <v/>
      </c>
      <c r="AE152" s="915" t="str">
        <f>IF(AE151="","",VLOOKUP(AE151,'シフト記号表（従来型・ユニット型共通）'!$C$6:$L$47,10,FALSE))</f>
        <v/>
      </c>
      <c r="AF152" s="915" t="str">
        <f>IF(AF151="","",VLOOKUP(AF151,'シフト記号表（従来型・ユニット型共通）'!$C$6:$L$47,10,FALSE))</f>
        <v/>
      </c>
      <c r="AG152" s="916" t="str">
        <f>IF(AG151="","",VLOOKUP(AG151,'シフト記号表（従来型・ユニット型共通）'!$C$6:$L$47,10,FALSE))</f>
        <v/>
      </c>
      <c r="AH152" s="914" t="str">
        <f>IF(AH151="","",VLOOKUP(AH151,'シフト記号表（従来型・ユニット型共通）'!$C$6:$L$47,10,FALSE))</f>
        <v/>
      </c>
      <c r="AI152" s="915" t="str">
        <f>IF(AI151="","",VLOOKUP(AI151,'シフト記号表（従来型・ユニット型共通）'!$C$6:$L$47,10,FALSE))</f>
        <v/>
      </c>
      <c r="AJ152" s="915" t="str">
        <f>IF(AJ151="","",VLOOKUP(AJ151,'シフト記号表（従来型・ユニット型共通）'!$C$6:$L$47,10,FALSE))</f>
        <v/>
      </c>
      <c r="AK152" s="915" t="str">
        <f>IF(AK151="","",VLOOKUP(AK151,'シフト記号表（従来型・ユニット型共通）'!$C$6:$L$47,10,FALSE))</f>
        <v/>
      </c>
      <c r="AL152" s="915" t="str">
        <f>IF(AL151="","",VLOOKUP(AL151,'シフト記号表（従来型・ユニット型共通）'!$C$6:$L$47,10,FALSE))</f>
        <v/>
      </c>
      <c r="AM152" s="915" t="str">
        <f>IF(AM151="","",VLOOKUP(AM151,'シフト記号表（従来型・ユニット型共通）'!$C$6:$L$47,10,FALSE))</f>
        <v/>
      </c>
      <c r="AN152" s="916" t="str">
        <f>IF(AN151="","",VLOOKUP(AN151,'シフト記号表（従来型・ユニット型共通）'!$C$6:$L$47,10,FALSE))</f>
        <v/>
      </c>
      <c r="AO152" s="914" t="str">
        <f>IF(AO151="","",VLOOKUP(AO151,'シフト記号表（従来型・ユニット型共通）'!$C$6:$L$47,10,FALSE))</f>
        <v/>
      </c>
      <c r="AP152" s="915" t="str">
        <f>IF(AP151="","",VLOOKUP(AP151,'シフト記号表（従来型・ユニット型共通）'!$C$6:$L$47,10,FALSE))</f>
        <v/>
      </c>
      <c r="AQ152" s="915" t="str">
        <f>IF(AQ151="","",VLOOKUP(AQ151,'シフト記号表（従来型・ユニット型共通）'!$C$6:$L$47,10,FALSE))</f>
        <v/>
      </c>
      <c r="AR152" s="915" t="str">
        <f>IF(AR151="","",VLOOKUP(AR151,'シフト記号表（従来型・ユニット型共通）'!$C$6:$L$47,10,FALSE))</f>
        <v/>
      </c>
      <c r="AS152" s="915" t="str">
        <f>IF(AS151="","",VLOOKUP(AS151,'シフト記号表（従来型・ユニット型共通）'!$C$6:$L$47,10,FALSE))</f>
        <v/>
      </c>
      <c r="AT152" s="915" t="str">
        <f>IF(AT151="","",VLOOKUP(AT151,'シフト記号表（従来型・ユニット型共通）'!$C$6:$L$47,10,FALSE))</f>
        <v/>
      </c>
      <c r="AU152" s="916" t="str">
        <f>IF(AU151="","",VLOOKUP(AU151,'シフト記号表（従来型・ユニット型共通）'!$C$6:$L$47,10,FALSE))</f>
        <v/>
      </c>
      <c r="AV152" s="914" t="str">
        <f>IF(AV151="","",VLOOKUP(AV151,'シフト記号表（従来型・ユニット型共通）'!$C$6:$L$47,10,FALSE))</f>
        <v/>
      </c>
      <c r="AW152" s="915" t="str">
        <f>IF(AW151="","",VLOOKUP(AW151,'シフト記号表（従来型・ユニット型共通）'!$C$6:$L$47,10,FALSE))</f>
        <v/>
      </c>
      <c r="AX152" s="915" t="str">
        <f>IF(AX151="","",VLOOKUP(AX151,'シフト記号表（従来型・ユニット型共通）'!$C$6:$L$47,10,FALSE))</f>
        <v/>
      </c>
      <c r="AY152" s="915" t="str">
        <f>IF(AY151="","",VLOOKUP(AY151,'シフト記号表（従来型・ユニット型共通）'!$C$6:$L$47,10,FALSE))</f>
        <v/>
      </c>
      <c r="AZ152" s="915" t="str">
        <f>IF(AZ151="","",VLOOKUP(AZ151,'シフト記号表（従来型・ユニット型共通）'!$C$6:$L$47,10,FALSE))</f>
        <v/>
      </c>
      <c r="BA152" s="915" t="str">
        <f>IF(BA151="","",VLOOKUP(BA151,'シフト記号表（従来型・ユニット型共通）'!$C$6:$L$47,10,FALSE))</f>
        <v/>
      </c>
      <c r="BB152" s="916" t="str">
        <f>IF(BB151="","",VLOOKUP(BB151,'シフト記号表（従来型・ユニット型共通）'!$C$6:$L$47,10,FALSE))</f>
        <v/>
      </c>
      <c r="BC152" s="914" t="str">
        <f>IF(BC151="","",VLOOKUP(BC151,'シフト記号表（従来型・ユニット型共通）'!$C$6:$L$47,10,FALSE))</f>
        <v/>
      </c>
      <c r="BD152" s="915" t="str">
        <f>IF(BD151="","",VLOOKUP(BD151,'シフト記号表（従来型・ユニット型共通）'!$C$6:$L$47,10,FALSE))</f>
        <v/>
      </c>
      <c r="BE152" s="915" t="str">
        <f>IF(BE151="","",VLOOKUP(BE151,'シフト記号表（従来型・ユニット型共通）'!$C$6:$L$47,10,FALSE))</f>
        <v/>
      </c>
      <c r="BF152" s="2196">
        <f>IF($BI$3="４週",SUM(AA152:BB152),IF($BI$3="暦月",SUM(AA152:BE152),""))</f>
        <v>0</v>
      </c>
      <c r="BG152" s="2197"/>
      <c r="BH152" s="2198">
        <f>IF($BI$3="４週",BF152/4,IF($BI$3="暦月",(BF152/($BI$8/7)),""))</f>
        <v>0</v>
      </c>
      <c r="BI152" s="2197"/>
      <c r="BJ152" s="2193"/>
      <c r="BK152" s="2194"/>
      <c r="BL152" s="2194"/>
      <c r="BM152" s="2194"/>
      <c r="BN152" s="2195"/>
    </row>
    <row r="153" spans="2:66" ht="20.25" customHeight="1">
      <c r="B153" s="2111">
        <f>B151+1</f>
        <v>69</v>
      </c>
      <c r="C153" s="2113"/>
      <c r="D153" s="2115"/>
      <c r="E153" s="2081"/>
      <c r="F153" s="2116"/>
      <c r="G153" s="2118"/>
      <c r="H153" s="2119"/>
      <c r="I153" s="909"/>
      <c r="J153" s="910"/>
      <c r="K153" s="909"/>
      <c r="L153" s="910"/>
      <c r="M153" s="2122"/>
      <c r="N153" s="2123"/>
      <c r="O153" s="2171"/>
      <c r="P153" s="2172"/>
      <c r="Q153" s="2172"/>
      <c r="R153" s="2119"/>
      <c r="S153" s="2141"/>
      <c r="T153" s="2142"/>
      <c r="U153" s="2142"/>
      <c r="V153" s="2142"/>
      <c r="W153" s="2143"/>
      <c r="X153" s="929" t="s">
        <v>1540</v>
      </c>
      <c r="Y153" s="930"/>
      <c r="Z153" s="931"/>
      <c r="AA153" s="922"/>
      <c r="AB153" s="923"/>
      <c r="AC153" s="923"/>
      <c r="AD153" s="923"/>
      <c r="AE153" s="923"/>
      <c r="AF153" s="923"/>
      <c r="AG153" s="924"/>
      <c r="AH153" s="922"/>
      <c r="AI153" s="923"/>
      <c r="AJ153" s="923"/>
      <c r="AK153" s="923"/>
      <c r="AL153" s="923"/>
      <c r="AM153" s="923"/>
      <c r="AN153" s="924"/>
      <c r="AO153" s="922"/>
      <c r="AP153" s="923"/>
      <c r="AQ153" s="923"/>
      <c r="AR153" s="923"/>
      <c r="AS153" s="923"/>
      <c r="AT153" s="923"/>
      <c r="AU153" s="924"/>
      <c r="AV153" s="922"/>
      <c r="AW153" s="923"/>
      <c r="AX153" s="923"/>
      <c r="AY153" s="923"/>
      <c r="AZ153" s="923"/>
      <c r="BA153" s="923"/>
      <c r="BB153" s="924"/>
      <c r="BC153" s="922"/>
      <c r="BD153" s="923"/>
      <c r="BE153" s="925"/>
      <c r="BF153" s="2173"/>
      <c r="BG153" s="2174"/>
      <c r="BH153" s="2175"/>
      <c r="BI153" s="2176"/>
      <c r="BJ153" s="2177"/>
      <c r="BK153" s="2178"/>
      <c r="BL153" s="2178"/>
      <c r="BM153" s="2178"/>
      <c r="BN153" s="2179"/>
    </row>
    <row r="154" spans="2:66" ht="20.25" customHeight="1">
      <c r="B154" s="2112"/>
      <c r="C154" s="2114"/>
      <c r="D154" s="2117"/>
      <c r="E154" s="2081"/>
      <c r="F154" s="2116"/>
      <c r="G154" s="2199"/>
      <c r="H154" s="2200"/>
      <c r="I154" s="932"/>
      <c r="J154" s="933">
        <f>G153</f>
        <v>0</v>
      </c>
      <c r="K154" s="932"/>
      <c r="L154" s="933">
        <f>M153</f>
        <v>0</v>
      </c>
      <c r="M154" s="2201"/>
      <c r="N154" s="2202"/>
      <c r="O154" s="2203"/>
      <c r="P154" s="2204"/>
      <c r="Q154" s="2204"/>
      <c r="R154" s="2200"/>
      <c r="S154" s="2141"/>
      <c r="T154" s="2142"/>
      <c r="U154" s="2142"/>
      <c r="V154" s="2142"/>
      <c r="W154" s="2143"/>
      <c r="X154" s="926" t="s">
        <v>1543</v>
      </c>
      <c r="Y154" s="927"/>
      <c r="Z154" s="928"/>
      <c r="AA154" s="914" t="str">
        <f>IF(AA153="","",VLOOKUP(AA153,'シフト記号表（従来型・ユニット型共通）'!$C$6:$L$47,10,FALSE))</f>
        <v/>
      </c>
      <c r="AB154" s="915" t="str">
        <f>IF(AB153="","",VLOOKUP(AB153,'シフト記号表（従来型・ユニット型共通）'!$C$6:$L$47,10,FALSE))</f>
        <v/>
      </c>
      <c r="AC154" s="915" t="str">
        <f>IF(AC153="","",VLOOKUP(AC153,'シフト記号表（従来型・ユニット型共通）'!$C$6:$L$47,10,FALSE))</f>
        <v/>
      </c>
      <c r="AD154" s="915" t="str">
        <f>IF(AD153="","",VLOOKUP(AD153,'シフト記号表（従来型・ユニット型共通）'!$C$6:$L$47,10,FALSE))</f>
        <v/>
      </c>
      <c r="AE154" s="915" t="str">
        <f>IF(AE153="","",VLOOKUP(AE153,'シフト記号表（従来型・ユニット型共通）'!$C$6:$L$47,10,FALSE))</f>
        <v/>
      </c>
      <c r="AF154" s="915" t="str">
        <f>IF(AF153="","",VLOOKUP(AF153,'シフト記号表（従来型・ユニット型共通）'!$C$6:$L$47,10,FALSE))</f>
        <v/>
      </c>
      <c r="AG154" s="916" t="str">
        <f>IF(AG153="","",VLOOKUP(AG153,'シフト記号表（従来型・ユニット型共通）'!$C$6:$L$47,10,FALSE))</f>
        <v/>
      </c>
      <c r="AH154" s="914" t="str">
        <f>IF(AH153="","",VLOOKUP(AH153,'シフト記号表（従来型・ユニット型共通）'!$C$6:$L$47,10,FALSE))</f>
        <v/>
      </c>
      <c r="AI154" s="915" t="str">
        <f>IF(AI153="","",VLOOKUP(AI153,'シフト記号表（従来型・ユニット型共通）'!$C$6:$L$47,10,FALSE))</f>
        <v/>
      </c>
      <c r="AJ154" s="915" t="str">
        <f>IF(AJ153="","",VLOOKUP(AJ153,'シフト記号表（従来型・ユニット型共通）'!$C$6:$L$47,10,FALSE))</f>
        <v/>
      </c>
      <c r="AK154" s="915" t="str">
        <f>IF(AK153="","",VLOOKUP(AK153,'シフト記号表（従来型・ユニット型共通）'!$C$6:$L$47,10,FALSE))</f>
        <v/>
      </c>
      <c r="AL154" s="915" t="str">
        <f>IF(AL153="","",VLOOKUP(AL153,'シフト記号表（従来型・ユニット型共通）'!$C$6:$L$47,10,FALSE))</f>
        <v/>
      </c>
      <c r="AM154" s="915" t="str">
        <f>IF(AM153="","",VLOOKUP(AM153,'シフト記号表（従来型・ユニット型共通）'!$C$6:$L$47,10,FALSE))</f>
        <v/>
      </c>
      <c r="AN154" s="916" t="str">
        <f>IF(AN153="","",VLOOKUP(AN153,'シフト記号表（従来型・ユニット型共通）'!$C$6:$L$47,10,FALSE))</f>
        <v/>
      </c>
      <c r="AO154" s="914" t="str">
        <f>IF(AO153="","",VLOOKUP(AO153,'シフト記号表（従来型・ユニット型共通）'!$C$6:$L$47,10,FALSE))</f>
        <v/>
      </c>
      <c r="AP154" s="915" t="str">
        <f>IF(AP153="","",VLOOKUP(AP153,'シフト記号表（従来型・ユニット型共通）'!$C$6:$L$47,10,FALSE))</f>
        <v/>
      </c>
      <c r="AQ154" s="915" t="str">
        <f>IF(AQ153="","",VLOOKUP(AQ153,'シフト記号表（従来型・ユニット型共通）'!$C$6:$L$47,10,FALSE))</f>
        <v/>
      </c>
      <c r="AR154" s="915" t="str">
        <f>IF(AR153="","",VLOOKUP(AR153,'シフト記号表（従来型・ユニット型共通）'!$C$6:$L$47,10,FALSE))</f>
        <v/>
      </c>
      <c r="AS154" s="915" t="str">
        <f>IF(AS153="","",VLOOKUP(AS153,'シフト記号表（従来型・ユニット型共通）'!$C$6:$L$47,10,FALSE))</f>
        <v/>
      </c>
      <c r="AT154" s="915" t="str">
        <f>IF(AT153="","",VLOOKUP(AT153,'シフト記号表（従来型・ユニット型共通）'!$C$6:$L$47,10,FALSE))</f>
        <v/>
      </c>
      <c r="AU154" s="916" t="str">
        <f>IF(AU153="","",VLOOKUP(AU153,'シフト記号表（従来型・ユニット型共通）'!$C$6:$L$47,10,FALSE))</f>
        <v/>
      </c>
      <c r="AV154" s="914" t="str">
        <f>IF(AV153="","",VLOOKUP(AV153,'シフト記号表（従来型・ユニット型共通）'!$C$6:$L$47,10,FALSE))</f>
        <v/>
      </c>
      <c r="AW154" s="915" t="str">
        <f>IF(AW153="","",VLOOKUP(AW153,'シフト記号表（従来型・ユニット型共通）'!$C$6:$L$47,10,FALSE))</f>
        <v/>
      </c>
      <c r="AX154" s="915" t="str">
        <f>IF(AX153="","",VLOOKUP(AX153,'シフト記号表（従来型・ユニット型共通）'!$C$6:$L$47,10,FALSE))</f>
        <v/>
      </c>
      <c r="AY154" s="915" t="str">
        <f>IF(AY153="","",VLOOKUP(AY153,'シフト記号表（従来型・ユニット型共通）'!$C$6:$L$47,10,FALSE))</f>
        <v/>
      </c>
      <c r="AZ154" s="915" t="str">
        <f>IF(AZ153="","",VLOOKUP(AZ153,'シフト記号表（従来型・ユニット型共通）'!$C$6:$L$47,10,FALSE))</f>
        <v/>
      </c>
      <c r="BA154" s="915" t="str">
        <f>IF(BA153="","",VLOOKUP(BA153,'シフト記号表（従来型・ユニット型共通）'!$C$6:$L$47,10,FALSE))</f>
        <v/>
      </c>
      <c r="BB154" s="916" t="str">
        <f>IF(BB153="","",VLOOKUP(BB153,'シフト記号表（従来型・ユニット型共通）'!$C$6:$L$47,10,FALSE))</f>
        <v/>
      </c>
      <c r="BC154" s="914" t="str">
        <f>IF(BC153="","",VLOOKUP(BC153,'シフト記号表（従来型・ユニット型共通）'!$C$6:$L$47,10,FALSE))</f>
        <v/>
      </c>
      <c r="BD154" s="915" t="str">
        <f>IF(BD153="","",VLOOKUP(BD153,'シフト記号表（従来型・ユニット型共通）'!$C$6:$L$47,10,FALSE))</f>
        <v/>
      </c>
      <c r="BE154" s="915" t="str">
        <f>IF(BE153="","",VLOOKUP(BE153,'シフト記号表（従来型・ユニット型共通）'!$C$6:$L$47,10,FALSE))</f>
        <v/>
      </c>
      <c r="BF154" s="2196">
        <f>IF($BI$3="４週",SUM(AA154:BB154),IF($BI$3="暦月",SUM(AA154:BE154),""))</f>
        <v>0</v>
      </c>
      <c r="BG154" s="2197"/>
      <c r="BH154" s="2198">
        <f>IF($BI$3="４週",BF154/4,IF($BI$3="暦月",(BF154/($BI$8/7)),""))</f>
        <v>0</v>
      </c>
      <c r="BI154" s="2197"/>
      <c r="BJ154" s="2193"/>
      <c r="BK154" s="2194"/>
      <c r="BL154" s="2194"/>
      <c r="BM154" s="2194"/>
      <c r="BN154" s="2195"/>
    </row>
    <row r="155" spans="2:66" ht="20.25" customHeight="1">
      <c r="B155" s="2111">
        <f>B153+1</f>
        <v>70</v>
      </c>
      <c r="C155" s="2113"/>
      <c r="D155" s="2115"/>
      <c r="E155" s="2081"/>
      <c r="F155" s="2116"/>
      <c r="G155" s="2118"/>
      <c r="H155" s="2119"/>
      <c r="I155" s="909"/>
      <c r="J155" s="910"/>
      <c r="K155" s="909"/>
      <c r="L155" s="910"/>
      <c r="M155" s="2122"/>
      <c r="N155" s="2123"/>
      <c r="O155" s="2171"/>
      <c r="P155" s="2172"/>
      <c r="Q155" s="2172"/>
      <c r="R155" s="2119"/>
      <c r="S155" s="2141"/>
      <c r="T155" s="2142"/>
      <c r="U155" s="2142"/>
      <c r="V155" s="2142"/>
      <c r="W155" s="2143"/>
      <c r="X155" s="929" t="s">
        <v>1540</v>
      </c>
      <c r="Y155" s="930"/>
      <c r="Z155" s="931"/>
      <c r="AA155" s="922"/>
      <c r="AB155" s="923"/>
      <c r="AC155" s="923"/>
      <c r="AD155" s="923"/>
      <c r="AE155" s="923"/>
      <c r="AF155" s="923"/>
      <c r="AG155" s="924"/>
      <c r="AH155" s="922"/>
      <c r="AI155" s="923"/>
      <c r="AJ155" s="923"/>
      <c r="AK155" s="923"/>
      <c r="AL155" s="923"/>
      <c r="AM155" s="923"/>
      <c r="AN155" s="924"/>
      <c r="AO155" s="922"/>
      <c r="AP155" s="923"/>
      <c r="AQ155" s="923"/>
      <c r="AR155" s="923"/>
      <c r="AS155" s="923"/>
      <c r="AT155" s="923"/>
      <c r="AU155" s="924"/>
      <c r="AV155" s="922"/>
      <c r="AW155" s="923"/>
      <c r="AX155" s="923"/>
      <c r="AY155" s="923"/>
      <c r="AZ155" s="923"/>
      <c r="BA155" s="923"/>
      <c r="BB155" s="924"/>
      <c r="BC155" s="922"/>
      <c r="BD155" s="923"/>
      <c r="BE155" s="925"/>
      <c r="BF155" s="2173"/>
      <c r="BG155" s="2174"/>
      <c r="BH155" s="2175"/>
      <c r="BI155" s="2176"/>
      <c r="BJ155" s="2177"/>
      <c r="BK155" s="2178"/>
      <c r="BL155" s="2178"/>
      <c r="BM155" s="2178"/>
      <c r="BN155" s="2179"/>
    </row>
    <row r="156" spans="2:66" ht="20.25" customHeight="1">
      <c r="B156" s="2112"/>
      <c r="C156" s="2114"/>
      <c r="D156" s="2117"/>
      <c r="E156" s="2081"/>
      <c r="F156" s="2116"/>
      <c r="G156" s="2199"/>
      <c r="H156" s="2200"/>
      <c r="I156" s="932"/>
      <c r="J156" s="933">
        <f>G155</f>
        <v>0</v>
      </c>
      <c r="K156" s="932"/>
      <c r="L156" s="933">
        <f>M155</f>
        <v>0</v>
      </c>
      <c r="M156" s="2201"/>
      <c r="N156" s="2202"/>
      <c r="O156" s="2203"/>
      <c r="P156" s="2204"/>
      <c r="Q156" s="2204"/>
      <c r="R156" s="2200"/>
      <c r="S156" s="2141"/>
      <c r="T156" s="2142"/>
      <c r="U156" s="2142"/>
      <c r="V156" s="2142"/>
      <c r="W156" s="2143"/>
      <c r="X156" s="926" t="s">
        <v>1543</v>
      </c>
      <c r="Y156" s="927"/>
      <c r="Z156" s="928"/>
      <c r="AA156" s="914" t="str">
        <f>IF(AA155="","",VLOOKUP(AA155,'シフト記号表（従来型・ユニット型共通）'!$C$6:$L$47,10,FALSE))</f>
        <v/>
      </c>
      <c r="AB156" s="915" t="str">
        <f>IF(AB155="","",VLOOKUP(AB155,'シフト記号表（従来型・ユニット型共通）'!$C$6:$L$47,10,FALSE))</f>
        <v/>
      </c>
      <c r="AC156" s="915" t="str">
        <f>IF(AC155="","",VLOOKUP(AC155,'シフト記号表（従来型・ユニット型共通）'!$C$6:$L$47,10,FALSE))</f>
        <v/>
      </c>
      <c r="AD156" s="915" t="str">
        <f>IF(AD155="","",VLOOKUP(AD155,'シフト記号表（従来型・ユニット型共通）'!$C$6:$L$47,10,FALSE))</f>
        <v/>
      </c>
      <c r="AE156" s="915" t="str">
        <f>IF(AE155="","",VLOOKUP(AE155,'シフト記号表（従来型・ユニット型共通）'!$C$6:$L$47,10,FALSE))</f>
        <v/>
      </c>
      <c r="AF156" s="915" t="str">
        <f>IF(AF155="","",VLOOKUP(AF155,'シフト記号表（従来型・ユニット型共通）'!$C$6:$L$47,10,FALSE))</f>
        <v/>
      </c>
      <c r="AG156" s="916" t="str">
        <f>IF(AG155="","",VLOOKUP(AG155,'シフト記号表（従来型・ユニット型共通）'!$C$6:$L$47,10,FALSE))</f>
        <v/>
      </c>
      <c r="AH156" s="914" t="str">
        <f>IF(AH155="","",VLOOKUP(AH155,'シフト記号表（従来型・ユニット型共通）'!$C$6:$L$47,10,FALSE))</f>
        <v/>
      </c>
      <c r="AI156" s="915" t="str">
        <f>IF(AI155="","",VLOOKUP(AI155,'シフト記号表（従来型・ユニット型共通）'!$C$6:$L$47,10,FALSE))</f>
        <v/>
      </c>
      <c r="AJ156" s="915" t="str">
        <f>IF(AJ155="","",VLOOKUP(AJ155,'シフト記号表（従来型・ユニット型共通）'!$C$6:$L$47,10,FALSE))</f>
        <v/>
      </c>
      <c r="AK156" s="915" t="str">
        <f>IF(AK155="","",VLOOKUP(AK155,'シフト記号表（従来型・ユニット型共通）'!$C$6:$L$47,10,FALSE))</f>
        <v/>
      </c>
      <c r="AL156" s="915" t="str">
        <f>IF(AL155="","",VLOOKUP(AL155,'シフト記号表（従来型・ユニット型共通）'!$C$6:$L$47,10,FALSE))</f>
        <v/>
      </c>
      <c r="AM156" s="915" t="str">
        <f>IF(AM155="","",VLOOKUP(AM155,'シフト記号表（従来型・ユニット型共通）'!$C$6:$L$47,10,FALSE))</f>
        <v/>
      </c>
      <c r="AN156" s="916" t="str">
        <f>IF(AN155="","",VLOOKUP(AN155,'シフト記号表（従来型・ユニット型共通）'!$C$6:$L$47,10,FALSE))</f>
        <v/>
      </c>
      <c r="AO156" s="914" t="str">
        <f>IF(AO155="","",VLOOKUP(AO155,'シフト記号表（従来型・ユニット型共通）'!$C$6:$L$47,10,FALSE))</f>
        <v/>
      </c>
      <c r="AP156" s="915" t="str">
        <f>IF(AP155="","",VLOOKUP(AP155,'シフト記号表（従来型・ユニット型共通）'!$C$6:$L$47,10,FALSE))</f>
        <v/>
      </c>
      <c r="AQ156" s="915" t="str">
        <f>IF(AQ155="","",VLOOKUP(AQ155,'シフト記号表（従来型・ユニット型共通）'!$C$6:$L$47,10,FALSE))</f>
        <v/>
      </c>
      <c r="AR156" s="915" t="str">
        <f>IF(AR155="","",VLOOKUP(AR155,'シフト記号表（従来型・ユニット型共通）'!$C$6:$L$47,10,FALSE))</f>
        <v/>
      </c>
      <c r="AS156" s="915" t="str">
        <f>IF(AS155="","",VLOOKUP(AS155,'シフト記号表（従来型・ユニット型共通）'!$C$6:$L$47,10,FALSE))</f>
        <v/>
      </c>
      <c r="AT156" s="915" t="str">
        <f>IF(AT155="","",VLOOKUP(AT155,'シフト記号表（従来型・ユニット型共通）'!$C$6:$L$47,10,FALSE))</f>
        <v/>
      </c>
      <c r="AU156" s="916" t="str">
        <f>IF(AU155="","",VLOOKUP(AU155,'シフト記号表（従来型・ユニット型共通）'!$C$6:$L$47,10,FALSE))</f>
        <v/>
      </c>
      <c r="AV156" s="914" t="str">
        <f>IF(AV155="","",VLOOKUP(AV155,'シフト記号表（従来型・ユニット型共通）'!$C$6:$L$47,10,FALSE))</f>
        <v/>
      </c>
      <c r="AW156" s="915" t="str">
        <f>IF(AW155="","",VLOOKUP(AW155,'シフト記号表（従来型・ユニット型共通）'!$C$6:$L$47,10,FALSE))</f>
        <v/>
      </c>
      <c r="AX156" s="915" t="str">
        <f>IF(AX155="","",VLOOKUP(AX155,'シフト記号表（従来型・ユニット型共通）'!$C$6:$L$47,10,FALSE))</f>
        <v/>
      </c>
      <c r="AY156" s="915" t="str">
        <f>IF(AY155="","",VLOOKUP(AY155,'シフト記号表（従来型・ユニット型共通）'!$C$6:$L$47,10,FALSE))</f>
        <v/>
      </c>
      <c r="AZ156" s="915" t="str">
        <f>IF(AZ155="","",VLOOKUP(AZ155,'シフト記号表（従来型・ユニット型共通）'!$C$6:$L$47,10,FALSE))</f>
        <v/>
      </c>
      <c r="BA156" s="915" t="str">
        <f>IF(BA155="","",VLOOKUP(BA155,'シフト記号表（従来型・ユニット型共通）'!$C$6:$L$47,10,FALSE))</f>
        <v/>
      </c>
      <c r="BB156" s="916" t="str">
        <f>IF(BB155="","",VLOOKUP(BB155,'シフト記号表（従来型・ユニット型共通）'!$C$6:$L$47,10,FALSE))</f>
        <v/>
      </c>
      <c r="BC156" s="914" t="str">
        <f>IF(BC155="","",VLOOKUP(BC155,'シフト記号表（従来型・ユニット型共通）'!$C$6:$L$47,10,FALSE))</f>
        <v/>
      </c>
      <c r="BD156" s="915" t="str">
        <f>IF(BD155="","",VLOOKUP(BD155,'シフト記号表（従来型・ユニット型共通）'!$C$6:$L$47,10,FALSE))</f>
        <v/>
      </c>
      <c r="BE156" s="915" t="str">
        <f>IF(BE155="","",VLOOKUP(BE155,'シフト記号表（従来型・ユニット型共通）'!$C$6:$L$47,10,FALSE))</f>
        <v/>
      </c>
      <c r="BF156" s="2196">
        <f>IF($BI$3="４週",SUM(AA156:BB156),IF($BI$3="暦月",SUM(AA156:BE156),""))</f>
        <v>0</v>
      </c>
      <c r="BG156" s="2197"/>
      <c r="BH156" s="2198">
        <f>IF($BI$3="４週",BF156/4,IF($BI$3="暦月",(BF156/($BI$8/7)),""))</f>
        <v>0</v>
      </c>
      <c r="BI156" s="2197"/>
      <c r="BJ156" s="2193"/>
      <c r="BK156" s="2194"/>
      <c r="BL156" s="2194"/>
      <c r="BM156" s="2194"/>
      <c r="BN156" s="2195"/>
    </row>
    <row r="157" spans="2:66" ht="20.25" customHeight="1">
      <c r="B157" s="2111">
        <f>B155+1</f>
        <v>71</v>
      </c>
      <c r="C157" s="2113"/>
      <c r="D157" s="2115"/>
      <c r="E157" s="2081"/>
      <c r="F157" s="2116"/>
      <c r="G157" s="2118"/>
      <c r="H157" s="2119"/>
      <c r="I157" s="909"/>
      <c r="J157" s="910"/>
      <c r="K157" s="909"/>
      <c r="L157" s="910"/>
      <c r="M157" s="2122"/>
      <c r="N157" s="2123"/>
      <c r="O157" s="2171"/>
      <c r="P157" s="2172"/>
      <c r="Q157" s="2172"/>
      <c r="R157" s="2119"/>
      <c r="S157" s="2141"/>
      <c r="T157" s="2142"/>
      <c r="U157" s="2142"/>
      <c r="V157" s="2142"/>
      <c r="W157" s="2143"/>
      <c r="X157" s="929" t="s">
        <v>1540</v>
      </c>
      <c r="Y157" s="930"/>
      <c r="Z157" s="931"/>
      <c r="AA157" s="922"/>
      <c r="AB157" s="923"/>
      <c r="AC157" s="923"/>
      <c r="AD157" s="923"/>
      <c r="AE157" s="923"/>
      <c r="AF157" s="923"/>
      <c r="AG157" s="924"/>
      <c r="AH157" s="922"/>
      <c r="AI157" s="923"/>
      <c r="AJ157" s="923"/>
      <c r="AK157" s="923"/>
      <c r="AL157" s="923"/>
      <c r="AM157" s="923"/>
      <c r="AN157" s="924"/>
      <c r="AO157" s="922"/>
      <c r="AP157" s="923"/>
      <c r="AQ157" s="923"/>
      <c r="AR157" s="923"/>
      <c r="AS157" s="923"/>
      <c r="AT157" s="923"/>
      <c r="AU157" s="924"/>
      <c r="AV157" s="922"/>
      <c r="AW157" s="923"/>
      <c r="AX157" s="923"/>
      <c r="AY157" s="923"/>
      <c r="AZ157" s="923"/>
      <c r="BA157" s="923"/>
      <c r="BB157" s="924"/>
      <c r="BC157" s="922"/>
      <c r="BD157" s="923"/>
      <c r="BE157" s="925"/>
      <c r="BF157" s="2173"/>
      <c r="BG157" s="2174"/>
      <c r="BH157" s="2175"/>
      <c r="BI157" s="2176"/>
      <c r="BJ157" s="2177"/>
      <c r="BK157" s="2178"/>
      <c r="BL157" s="2178"/>
      <c r="BM157" s="2178"/>
      <c r="BN157" s="2179"/>
    </row>
    <row r="158" spans="2:66" ht="20.25" customHeight="1">
      <c r="B158" s="2112"/>
      <c r="C158" s="2114"/>
      <c r="D158" s="2117"/>
      <c r="E158" s="2081"/>
      <c r="F158" s="2116"/>
      <c r="G158" s="2199"/>
      <c r="H158" s="2200"/>
      <c r="I158" s="932"/>
      <c r="J158" s="933">
        <f>G157</f>
        <v>0</v>
      </c>
      <c r="K158" s="932"/>
      <c r="L158" s="933">
        <f>M157</f>
        <v>0</v>
      </c>
      <c r="M158" s="2201"/>
      <c r="N158" s="2202"/>
      <c r="O158" s="2203"/>
      <c r="P158" s="2204"/>
      <c r="Q158" s="2204"/>
      <c r="R158" s="2200"/>
      <c r="S158" s="2141"/>
      <c r="T158" s="2142"/>
      <c r="U158" s="2142"/>
      <c r="V158" s="2142"/>
      <c r="W158" s="2143"/>
      <c r="X158" s="926" t="s">
        <v>1543</v>
      </c>
      <c r="Y158" s="927"/>
      <c r="Z158" s="928"/>
      <c r="AA158" s="914" t="str">
        <f>IF(AA157="","",VLOOKUP(AA157,'シフト記号表（従来型・ユニット型共通）'!$C$6:$L$47,10,FALSE))</f>
        <v/>
      </c>
      <c r="AB158" s="915" t="str">
        <f>IF(AB157="","",VLOOKUP(AB157,'シフト記号表（従来型・ユニット型共通）'!$C$6:$L$47,10,FALSE))</f>
        <v/>
      </c>
      <c r="AC158" s="915" t="str">
        <f>IF(AC157="","",VLOOKUP(AC157,'シフト記号表（従来型・ユニット型共通）'!$C$6:$L$47,10,FALSE))</f>
        <v/>
      </c>
      <c r="AD158" s="915" t="str">
        <f>IF(AD157="","",VLOOKUP(AD157,'シフト記号表（従来型・ユニット型共通）'!$C$6:$L$47,10,FALSE))</f>
        <v/>
      </c>
      <c r="AE158" s="915" t="str">
        <f>IF(AE157="","",VLOOKUP(AE157,'シフト記号表（従来型・ユニット型共通）'!$C$6:$L$47,10,FALSE))</f>
        <v/>
      </c>
      <c r="AF158" s="915" t="str">
        <f>IF(AF157="","",VLOOKUP(AF157,'シフト記号表（従来型・ユニット型共通）'!$C$6:$L$47,10,FALSE))</f>
        <v/>
      </c>
      <c r="AG158" s="916" t="str">
        <f>IF(AG157="","",VLOOKUP(AG157,'シフト記号表（従来型・ユニット型共通）'!$C$6:$L$47,10,FALSE))</f>
        <v/>
      </c>
      <c r="AH158" s="914" t="str">
        <f>IF(AH157="","",VLOOKUP(AH157,'シフト記号表（従来型・ユニット型共通）'!$C$6:$L$47,10,FALSE))</f>
        <v/>
      </c>
      <c r="AI158" s="915" t="str">
        <f>IF(AI157="","",VLOOKUP(AI157,'シフト記号表（従来型・ユニット型共通）'!$C$6:$L$47,10,FALSE))</f>
        <v/>
      </c>
      <c r="AJ158" s="915" t="str">
        <f>IF(AJ157="","",VLOOKUP(AJ157,'シフト記号表（従来型・ユニット型共通）'!$C$6:$L$47,10,FALSE))</f>
        <v/>
      </c>
      <c r="AK158" s="915" t="str">
        <f>IF(AK157="","",VLOOKUP(AK157,'シフト記号表（従来型・ユニット型共通）'!$C$6:$L$47,10,FALSE))</f>
        <v/>
      </c>
      <c r="AL158" s="915" t="str">
        <f>IF(AL157="","",VLOOKUP(AL157,'シフト記号表（従来型・ユニット型共通）'!$C$6:$L$47,10,FALSE))</f>
        <v/>
      </c>
      <c r="AM158" s="915" t="str">
        <f>IF(AM157="","",VLOOKUP(AM157,'シフト記号表（従来型・ユニット型共通）'!$C$6:$L$47,10,FALSE))</f>
        <v/>
      </c>
      <c r="AN158" s="916" t="str">
        <f>IF(AN157="","",VLOOKUP(AN157,'シフト記号表（従来型・ユニット型共通）'!$C$6:$L$47,10,FALSE))</f>
        <v/>
      </c>
      <c r="AO158" s="914" t="str">
        <f>IF(AO157="","",VLOOKUP(AO157,'シフト記号表（従来型・ユニット型共通）'!$C$6:$L$47,10,FALSE))</f>
        <v/>
      </c>
      <c r="AP158" s="915" t="str">
        <f>IF(AP157="","",VLOOKUP(AP157,'シフト記号表（従来型・ユニット型共通）'!$C$6:$L$47,10,FALSE))</f>
        <v/>
      </c>
      <c r="AQ158" s="915" t="str">
        <f>IF(AQ157="","",VLOOKUP(AQ157,'シフト記号表（従来型・ユニット型共通）'!$C$6:$L$47,10,FALSE))</f>
        <v/>
      </c>
      <c r="AR158" s="915" t="str">
        <f>IF(AR157="","",VLOOKUP(AR157,'シフト記号表（従来型・ユニット型共通）'!$C$6:$L$47,10,FALSE))</f>
        <v/>
      </c>
      <c r="AS158" s="915" t="str">
        <f>IF(AS157="","",VLOOKUP(AS157,'シフト記号表（従来型・ユニット型共通）'!$C$6:$L$47,10,FALSE))</f>
        <v/>
      </c>
      <c r="AT158" s="915" t="str">
        <f>IF(AT157="","",VLOOKUP(AT157,'シフト記号表（従来型・ユニット型共通）'!$C$6:$L$47,10,FALSE))</f>
        <v/>
      </c>
      <c r="AU158" s="916" t="str">
        <f>IF(AU157="","",VLOOKUP(AU157,'シフト記号表（従来型・ユニット型共通）'!$C$6:$L$47,10,FALSE))</f>
        <v/>
      </c>
      <c r="AV158" s="914" t="str">
        <f>IF(AV157="","",VLOOKUP(AV157,'シフト記号表（従来型・ユニット型共通）'!$C$6:$L$47,10,FALSE))</f>
        <v/>
      </c>
      <c r="AW158" s="915" t="str">
        <f>IF(AW157="","",VLOOKUP(AW157,'シフト記号表（従来型・ユニット型共通）'!$C$6:$L$47,10,FALSE))</f>
        <v/>
      </c>
      <c r="AX158" s="915" t="str">
        <f>IF(AX157="","",VLOOKUP(AX157,'シフト記号表（従来型・ユニット型共通）'!$C$6:$L$47,10,FALSE))</f>
        <v/>
      </c>
      <c r="AY158" s="915" t="str">
        <f>IF(AY157="","",VLOOKUP(AY157,'シフト記号表（従来型・ユニット型共通）'!$C$6:$L$47,10,FALSE))</f>
        <v/>
      </c>
      <c r="AZ158" s="915" t="str">
        <f>IF(AZ157="","",VLOOKUP(AZ157,'シフト記号表（従来型・ユニット型共通）'!$C$6:$L$47,10,FALSE))</f>
        <v/>
      </c>
      <c r="BA158" s="915" t="str">
        <f>IF(BA157="","",VLOOKUP(BA157,'シフト記号表（従来型・ユニット型共通）'!$C$6:$L$47,10,FALSE))</f>
        <v/>
      </c>
      <c r="BB158" s="916" t="str">
        <f>IF(BB157="","",VLOOKUP(BB157,'シフト記号表（従来型・ユニット型共通）'!$C$6:$L$47,10,FALSE))</f>
        <v/>
      </c>
      <c r="BC158" s="914" t="str">
        <f>IF(BC157="","",VLOOKUP(BC157,'シフト記号表（従来型・ユニット型共通）'!$C$6:$L$47,10,FALSE))</f>
        <v/>
      </c>
      <c r="BD158" s="915" t="str">
        <f>IF(BD157="","",VLOOKUP(BD157,'シフト記号表（従来型・ユニット型共通）'!$C$6:$L$47,10,FALSE))</f>
        <v/>
      </c>
      <c r="BE158" s="915" t="str">
        <f>IF(BE157="","",VLOOKUP(BE157,'シフト記号表（従来型・ユニット型共通）'!$C$6:$L$47,10,FALSE))</f>
        <v/>
      </c>
      <c r="BF158" s="2196">
        <f>IF($BI$3="４週",SUM(AA158:BB158),IF($BI$3="暦月",SUM(AA158:BE158),""))</f>
        <v>0</v>
      </c>
      <c r="BG158" s="2197"/>
      <c r="BH158" s="2198">
        <f>IF($BI$3="４週",BF158/4,IF($BI$3="暦月",(BF158/($BI$8/7)),""))</f>
        <v>0</v>
      </c>
      <c r="BI158" s="2197"/>
      <c r="BJ158" s="2193"/>
      <c r="BK158" s="2194"/>
      <c r="BL158" s="2194"/>
      <c r="BM158" s="2194"/>
      <c r="BN158" s="2195"/>
    </row>
    <row r="159" spans="2:66" ht="20.25" customHeight="1">
      <c r="B159" s="2111">
        <f>B157+1</f>
        <v>72</v>
      </c>
      <c r="C159" s="2113"/>
      <c r="D159" s="2115"/>
      <c r="E159" s="2081"/>
      <c r="F159" s="2116"/>
      <c r="G159" s="2118"/>
      <c r="H159" s="2119"/>
      <c r="I159" s="909"/>
      <c r="J159" s="910"/>
      <c r="K159" s="909"/>
      <c r="L159" s="910"/>
      <c r="M159" s="2122"/>
      <c r="N159" s="2123"/>
      <c r="O159" s="2171"/>
      <c r="P159" s="2172"/>
      <c r="Q159" s="2172"/>
      <c r="R159" s="2119"/>
      <c r="S159" s="2141"/>
      <c r="T159" s="2142"/>
      <c r="U159" s="2142"/>
      <c r="V159" s="2142"/>
      <c r="W159" s="2143"/>
      <c r="X159" s="929" t="s">
        <v>1540</v>
      </c>
      <c r="Y159" s="930"/>
      <c r="Z159" s="931"/>
      <c r="AA159" s="922"/>
      <c r="AB159" s="923"/>
      <c r="AC159" s="923"/>
      <c r="AD159" s="923"/>
      <c r="AE159" s="923"/>
      <c r="AF159" s="923"/>
      <c r="AG159" s="924"/>
      <c r="AH159" s="922"/>
      <c r="AI159" s="923"/>
      <c r="AJ159" s="923"/>
      <c r="AK159" s="923"/>
      <c r="AL159" s="923"/>
      <c r="AM159" s="923"/>
      <c r="AN159" s="924"/>
      <c r="AO159" s="922"/>
      <c r="AP159" s="923"/>
      <c r="AQ159" s="923"/>
      <c r="AR159" s="923"/>
      <c r="AS159" s="923"/>
      <c r="AT159" s="923"/>
      <c r="AU159" s="924"/>
      <c r="AV159" s="922"/>
      <c r="AW159" s="923"/>
      <c r="AX159" s="923"/>
      <c r="AY159" s="923"/>
      <c r="AZ159" s="923"/>
      <c r="BA159" s="923"/>
      <c r="BB159" s="924"/>
      <c r="BC159" s="922"/>
      <c r="BD159" s="923"/>
      <c r="BE159" s="925"/>
      <c r="BF159" s="2173"/>
      <c r="BG159" s="2174"/>
      <c r="BH159" s="2175"/>
      <c r="BI159" s="2176"/>
      <c r="BJ159" s="2177"/>
      <c r="BK159" s="2178"/>
      <c r="BL159" s="2178"/>
      <c r="BM159" s="2178"/>
      <c r="BN159" s="2179"/>
    </row>
    <row r="160" spans="2:66" ht="20.25" customHeight="1">
      <c r="B160" s="2112"/>
      <c r="C160" s="2114"/>
      <c r="D160" s="2117"/>
      <c r="E160" s="2081"/>
      <c r="F160" s="2116"/>
      <c r="G160" s="2199"/>
      <c r="H160" s="2200"/>
      <c r="I160" s="932"/>
      <c r="J160" s="933">
        <f>G159</f>
        <v>0</v>
      </c>
      <c r="K160" s="932"/>
      <c r="L160" s="933">
        <f>M159</f>
        <v>0</v>
      </c>
      <c r="M160" s="2201"/>
      <c r="N160" s="2202"/>
      <c r="O160" s="2203"/>
      <c r="P160" s="2204"/>
      <c r="Q160" s="2204"/>
      <c r="R160" s="2200"/>
      <c r="S160" s="2141"/>
      <c r="T160" s="2142"/>
      <c r="U160" s="2142"/>
      <c r="V160" s="2142"/>
      <c r="W160" s="2143"/>
      <c r="X160" s="926" t="s">
        <v>1543</v>
      </c>
      <c r="Y160" s="927"/>
      <c r="Z160" s="928"/>
      <c r="AA160" s="914" t="str">
        <f>IF(AA159="","",VLOOKUP(AA159,'シフト記号表（従来型・ユニット型共通）'!$C$6:$L$47,10,FALSE))</f>
        <v/>
      </c>
      <c r="AB160" s="915" t="str">
        <f>IF(AB159="","",VLOOKUP(AB159,'シフト記号表（従来型・ユニット型共通）'!$C$6:$L$47,10,FALSE))</f>
        <v/>
      </c>
      <c r="AC160" s="915" t="str">
        <f>IF(AC159="","",VLOOKUP(AC159,'シフト記号表（従来型・ユニット型共通）'!$C$6:$L$47,10,FALSE))</f>
        <v/>
      </c>
      <c r="AD160" s="915" t="str">
        <f>IF(AD159="","",VLOOKUP(AD159,'シフト記号表（従来型・ユニット型共通）'!$C$6:$L$47,10,FALSE))</f>
        <v/>
      </c>
      <c r="AE160" s="915" t="str">
        <f>IF(AE159="","",VLOOKUP(AE159,'シフト記号表（従来型・ユニット型共通）'!$C$6:$L$47,10,FALSE))</f>
        <v/>
      </c>
      <c r="AF160" s="915" t="str">
        <f>IF(AF159="","",VLOOKUP(AF159,'シフト記号表（従来型・ユニット型共通）'!$C$6:$L$47,10,FALSE))</f>
        <v/>
      </c>
      <c r="AG160" s="916" t="str">
        <f>IF(AG159="","",VLOOKUP(AG159,'シフト記号表（従来型・ユニット型共通）'!$C$6:$L$47,10,FALSE))</f>
        <v/>
      </c>
      <c r="AH160" s="914" t="str">
        <f>IF(AH159="","",VLOOKUP(AH159,'シフト記号表（従来型・ユニット型共通）'!$C$6:$L$47,10,FALSE))</f>
        <v/>
      </c>
      <c r="AI160" s="915" t="str">
        <f>IF(AI159="","",VLOOKUP(AI159,'シフト記号表（従来型・ユニット型共通）'!$C$6:$L$47,10,FALSE))</f>
        <v/>
      </c>
      <c r="AJ160" s="915" t="str">
        <f>IF(AJ159="","",VLOOKUP(AJ159,'シフト記号表（従来型・ユニット型共通）'!$C$6:$L$47,10,FALSE))</f>
        <v/>
      </c>
      <c r="AK160" s="915" t="str">
        <f>IF(AK159="","",VLOOKUP(AK159,'シフト記号表（従来型・ユニット型共通）'!$C$6:$L$47,10,FALSE))</f>
        <v/>
      </c>
      <c r="AL160" s="915" t="str">
        <f>IF(AL159="","",VLOOKUP(AL159,'シフト記号表（従来型・ユニット型共通）'!$C$6:$L$47,10,FALSE))</f>
        <v/>
      </c>
      <c r="AM160" s="915" t="str">
        <f>IF(AM159="","",VLOOKUP(AM159,'シフト記号表（従来型・ユニット型共通）'!$C$6:$L$47,10,FALSE))</f>
        <v/>
      </c>
      <c r="AN160" s="916" t="str">
        <f>IF(AN159="","",VLOOKUP(AN159,'シフト記号表（従来型・ユニット型共通）'!$C$6:$L$47,10,FALSE))</f>
        <v/>
      </c>
      <c r="AO160" s="914" t="str">
        <f>IF(AO159="","",VLOOKUP(AO159,'シフト記号表（従来型・ユニット型共通）'!$C$6:$L$47,10,FALSE))</f>
        <v/>
      </c>
      <c r="AP160" s="915" t="str">
        <f>IF(AP159="","",VLOOKUP(AP159,'シフト記号表（従来型・ユニット型共通）'!$C$6:$L$47,10,FALSE))</f>
        <v/>
      </c>
      <c r="AQ160" s="915" t="str">
        <f>IF(AQ159="","",VLOOKUP(AQ159,'シフト記号表（従来型・ユニット型共通）'!$C$6:$L$47,10,FALSE))</f>
        <v/>
      </c>
      <c r="AR160" s="915" t="str">
        <f>IF(AR159="","",VLOOKUP(AR159,'シフト記号表（従来型・ユニット型共通）'!$C$6:$L$47,10,FALSE))</f>
        <v/>
      </c>
      <c r="AS160" s="915" t="str">
        <f>IF(AS159="","",VLOOKUP(AS159,'シフト記号表（従来型・ユニット型共通）'!$C$6:$L$47,10,FALSE))</f>
        <v/>
      </c>
      <c r="AT160" s="915" t="str">
        <f>IF(AT159="","",VLOOKUP(AT159,'シフト記号表（従来型・ユニット型共通）'!$C$6:$L$47,10,FALSE))</f>
        <v/>
      </c>
      <c r="AU160" s="916" t="str">
        <f>IF(AU159="","",VLOOKUP(AU159,'シフト記号表（従来型・ユニット型共通）'!$C$6:$L$47,10,FALSE))</f>
        <v/>
      </c>
      <c r="AV160" s="914" t="str">
        <f>IF(AV159="","",VLOOKUP(AV159,'シフト記号表（従来型・ユニット型共通）'!$C$6:$L$47,10,FALSE))</f>
        <v/>
      </c>
      <c r="AW160" s="915" t="str">
        <f>IF(AW159="","",VLOOKUP(AW159,'シフト記号表（従来型・ユニット型共通）'!$C$6:$L$47,10,FALSE))</f>
        <v/>
      </c>
      <c r="AX160" s="915" t="str">
        <f>IF(AX159="","",VLOOKUP(AX159,'シフト記号表（従来型・ユニット型共通）'!$C$6:$L$47,10,FALSE))</f>
        <v/>
      </c>
      <c r="AY160" s="915" t="str">
        <f>IF(AY159="","",VLOOKUP(AY159,'シフト記号表（従来型・ユニット型共通）'!$C$6:$L$47,10,FALSE))</f>
        <v/>
      </c>
      <c r="AZ160" s="915" t="str">
        <f>IF(AZ159="","",VLOOKUP(AZ159,'シフト記号表（従来型・ユニット型共通）'!$C$6:$L$47,10,FALSE))</f>
        <v/>
      </c>
      <c r="BA160" s="915" t="str">
        <f>IF(BA159="","",VLOOKUP(BA159,'シフト記号表（従来型・ユニット型共通）'!$C$6:$L$47,10,FALSE))</f>
        <v/>
      </c>
      <c r="BB160" s="916" t="str">
        <f>IF(BB159="","",VLOOKUP(BB159,'シフト記号表（従来型・ユニット型共通）'!$C$6:$L$47,10,FALSE))</f>
        <v/>
      </c>
      <c r="BC160" s="914" t="str">
        <f>IF(BC159="","",VLOOKUP(BC159,'シフト記号表（従来型・ユニット型共通）'!$C$6:$L$47,10,FALSE))</f>
        <v/>
      </c>
      <c r="BD160" s="915" t="str">
        <f>IF(BD159="","",VLOOKUP(BD159,'シフト記号表（従来型・ユニット型共通）'!$C$6:$L$47,10,FALSE))</f>
        <v/>
      </c>
      <c r="BE160" s="915" t="str">
        <f>IF(BE159="","",VLOOKUP(BE159,'シフト記号表（従来型・ユニット型共通）'!$C$6:$L$47,10,FALSE))</f>
        <v/>
      </c>
      <c r="BF160" s="2196">
        <f>IF($BI$3="４週",SUM(AA160:BB160),IF($BI$3="暦月",SUM(AA160:BE160),""))</f>
        <v>0</v>
      </c>
      <c r="BG160" s="2197"/>
      <c r="BH160" s="2198">
        <f>IF($BI$3="４週",BF160/4,IF($BI$3="暦月",(BF160/($BI$8/7)),""))</f>
        <v>0</v>
      </c>
      <c r="BI160" s="2197"/>
      <c r="BJ160" s="2193"/>
      <c r="BK160" s="2194"/>
      <c r="BL160" s="2194"/>
      <c r="BM160" s="2194"/>
      <c r="BN160" s="2195"/>
    </row>
    <row r="161" spans="2:66" ht="20.25" customHeight="1">
      <c r="B161" s="2111">
        <f>B159+1</f>
        <v>73</v>
      </c>
      <c r="C161" s="2113"/>
      <c r="D161" s="2115"/>
      <c r="E161" s="2081"/>
      <c r="F161" s="2116"/>
      <c r="G161" s="2118"/>
      <c r="H161" s="2119"/>
      <c r="I161" s="909"/>
      <c r="J161" s="910"/>
      <c r="K161" s="909"/>
      <c r="L161" s="910"/>
      <c r="M161" s="2122"/>
      <c r="N161" s="2123"/>
      <c r="O161" s="2171"/>
      <c r="P161" s="2172"/>
      <c r="Q161" s="2172"/>
      <c r="R161" s="2119"/>
      <c r="S161" s="2141"/>
      <c r="T161" s="2142"/>
      <c r="U161" s="2142"/>
      <c r="V161" s="2142"/>
      <c r="W161" s="2143"/>
      <c r="X161" s="929" t="s">
        <v>1540</v>
      </c>
      <c r="Y161" s="930"/>
      <c r="Z161" s="931"/>
      <c r="AA161" s="922"/>
      <c r="AB161" s="923"/>
      <c r="AC161" s="923"/>
      <c r="AD161" s="923"/>
      <c r="AE161" s="923"/>
      <c r="AF161" s="923"/>
      <c r="AG161" s="924"/>
      <c r="AH161" s="922"/>
      <c r="AI161" s="923"/>
      <c r="AJ161" s="923"/>
      <c r="AK161" s="923"/>
      <c r="AL161" s="923"/>
      <c r="AM161" s="923"/>
      <c r="AN161" s="924"/>
      <c r="AO161" s="922"/>
      <c r="AP161" s="923"/>
      <c r="AQ161" s="923"/>
      <c r="AR161" s="923"/>
      <c r="AS161" s="923"/>
      <c r="AT161" s="923"/>
      <c r="AU161" s="924"/>
      <c r="AV161" s="922"/>
      <c r="AW161" s="923"/>
      <c r="AX161" s="923"/>
      <c r="AY161" s="923"/>
      <c r="AZ161" s="923"/>
      <c r="BA161" s="923"/>
      <c r="BB161" s="924"/>
      <c r="BC161" s="922"/>
      <c r="BD161" s="923"/>
      <c r="BE161" s="925"/>
      <c r="BF161" s="2173"/>
      <c r="BG161" s="2174"/>
      <c r="BH161" s="2175"/>
      <c r="BI161" s="2176"/>
      <c r="BJ161" s="2177"/>
      <c r="BK161" s="2178"/>
      <c r="BL161" s="2178"/>
      <c r="BM161" s="2178"/>
      <c r="BN161" s="2179"/>
    </row>
    <row r="162" spans="2:66" ht="20.25" customHeight="1">
      <c r="B162" s="2112"/>
      <c r="C162" s="2114"/>
      <c r="D162" s="2117"/>
      <c r="E162" s="2081"/>
      <c r="F162" s="2116"/>
      <c r="G162" s="2199"/>
      <c r="H162" s="2200"/>
      <c r="I162" s="932"/>
      <c r="J162" s="933">
        <f>G161</f>
        <v>0</v>
      </c>
      <c r="K162" s="932"/>
      <c r="L162" s="933">
        <f>M161</f>
        <v>0</v>
      </c>
      <c r="M162" s="2201"/>
      <c r="N162" s="2202"/>
      <c r="O162" s="2203"/>
      <c r="P162" s="2204"/>
      <c r="Q162" s="2204"/>
      <c r="R162" s="2200"/>
      <c r="S162" s="2141"/>
      <c r="T162" s="2142"/>
      <c r="U162" s="2142"/>
      <c r="V162" s="2142"/>
      <c r="W162" s="2143"/>
      <c r="X162" s="926" t="s">
        <v>1543</v>
      </c>
      <c r="Y162" s="927"/>
      <c r="Z162" s="928"/>
      <c r="AA162" s="914" t="str">
        <f>IF(AA161="","",VLOOKUP(AA161,'シフト記号表（従来型・ユニット型共通）'!$C$6:$L$47,10,FALSE))</f>
        <v/>
      </c>
      <c r="AB162" s="915" t="str">
        <f>IF(AB161="","",VLOOKUP(AB161,'シフト記号表（従来型・ユニット型共通）'!$C$6:$L$47,10,FALSE))</f>
        <v/>
      </c>
      <c r="AC162" s="915" t="str">
        <f>IF(AC161="","",VLOOKUP(AC161,'シフト記号表（従来型・ユニット型共通）'!$C$6:$L$47,10,FALSE))</f>
        <v/>
      </c>
      <c r="AD162" s="915" t="str">
        <f>IF(AD161="","",VLOOKUP(AD161,'シフト記号表（従来型・ユニット型共通）'!$C$6:$L$47,10,FALSE))</f>
        <v/>
      </c>
      <c r="AE162" s="915" t="str">
        <f>IF(AE161="","",VLOOKUP(AE161,'シフト記号表（従来型・ユニット型共通）'!$C$6:$L$47,10,FALSE))</f>
        <v/>
      </c>
      <c r="AF162" s="915" t="str">
        <f>IF(AF161="","",VLOOKUP(AF161,'シフト記号表（従来型・ユニット型共通）'!$C$6:$L$47,10,FALSE))</f>
        <v/>
      </c>
      <c r="AG162" s="916" t="str">
        <f>IF(AG161="","",VLOOKUP(AG161,'シフト記号表（従来型・ユニット型共通）'!$C$6:$L$47,10,FALSE))</f>
        <v/>
      </c>
      <c r="AH162" s="914" t="str">
        <f>IF(AH161="","",VLOOKUP(AH161,'シフト記号表（従来型・ユニット型共通）'!$C$6:$L$47,10,FALSE))</f>
        <v/>
      </c>
      <c r="AI162" s="915" t="str">
        <f>IF(AI161="","",VLOOKUP(AI161,'シフト記号表（従来型・ユニット型共通）'!$C$6:$L$47,10,FALSE))</f>
        <v/>
      </c>
      <c r="AJ162" s="915" t="str">
        <f>IF(AJ161="","",VLOOKUP(AJ161,'シフト記号表（従来型・ユニット型共通）'!$C$6:$L$47,10,FALSE))</f>
        <v/>
      </c>
      <c r="AK162" s="915" t="str">
        <f>IF(AK161="","",VLOOKUP(AK161,'シフト記号表（従来型・ユニット型共通）'!$C$6:$L$47,10,FALSE))</f>
        <v/>
      </c>
      <c r="AL162" s="915" t="str">
        <f>IF(AL161="","",VLOOKUP(AL161,'シフト記号表（従来型・ユニット型共通）'!$C$6:$L$47,10,FALSE))</f>
        <v/>
      </c>
      <c r="AM162" s="915" t="str">
        <f>IF(AM161="","",VLOOKUP(AM161,'シフト記号表（従来型・ユニット型共通）'!$C$6:$L$47,10,FALSE))</f>
        <v/>
      </c>
      <c r="AN162" s="916" t="str">
        <f>IF(AN161="","",VLOOKUP(AN161,'シフト記号表（従来型・ユニット型共通）'!$C$6:$L$47,10,FALSE))</f>
        <v/>
      </c>
      <c r="AO162" s="914" t="str">
        <f>IF(AO161="","",VLOOKUP(AO161,'シフト記号表（従来型・ユニット型共通）'!$C$6:$L$47,10,FALSE))</f>
        <v/>
      </c>
      <c r="AP162" s="915" t="str">
        <f>IF(AP161="","",VLOOKUP(AP161,'シフト記号表（従来型・ユニット型共通）'!$C$6:$L$47,10,FALSE))</f>
        <v/>
      </c>
      <c r="AQ162" s="915" t="str">
        <f>IF(AQ161="","",VLOOKUP(AQ161,'シフト記号表（従来型・ユニット型共通）'!$C$6:$L$47,10,FALSE))</f>
        <v/>
      </c>
      <c r="AR162" s="915" t="str">
        <f>IF(AR161="","",VLOOKUP(AR161,'シフト記号表（従来型・ユニット型共通）'!$C$6:$L$47,10,FALSE))</f>
        <v/>
      </c>
      <c r="AS162" s="915" t="str">
        <f>IF(AS161="","",VLOOKUP(AS161,'シフト記号表（従来型・ユニット型共通）'!$C$6:$L$47,10,FALSE))</f>
        <v/>
      </c>
      <c r="AT162" s="915" t="str">
        <f>IF(AT161="","",VLOOKUP(AT161,'シフト記号表（従来型・ユニット型共通）'!$C$6:$L$47,10,FALSE))</f>
        <v/>
      </c>
      <c r="AU162" s="916" t="str">
        <f>IF(AU161="","",VLOOKUP(AU161,'シフト記号表（従来型・ユニット型共通）'!$C$6:$L$47,10,FALSE))</f>
        <v/>
      </c>
      <c r="AV162" s="914" t="str">
        <f>IF(AV161="","",VLOOKUP(AV161,'シフト記号表（従来型・ユニット型共通）'!$C$6:$L$47,10,FALSE))</f>
        <v/>
      </c>
      <c r="AW162" s="915" t="str">
        <f>IF(AW161="","",VLOOKUP(AW161,'シフト記号表（従来型・ユニット型共通）'!$C$6:$L$47,10,FALSE))</f>
        <v/>
      </c>
      <c r="AX162" s="915" t="str">
        <f>IF(AX161="","",VLOOKUP(AX161,'シフト記号表（従来型・ユニット型共通）'!$C$6:$L$47,10,FALSE))</f>
        <v/>
      </c>
      <c r="AY162" s="915" t="str">
        <f>IF(AY161="","",VLOOKUP(AY161,'シフト記号表（従来型・ユニット型共通）'!$C$6:$L$47,10,FALSE))</f>
        <v/>
      </c>
      <c r="AZ162" s="915" t="str">
        <f>IF(AZ161="","",VLOOKUP(AZ161,'シフト記号表（従来型・ユニット型共通）'!$C$6:$L$47,10,FALSE))</f>
        <v/>
      </c>
      <c r="BA162" s="915" t="str">
        <f>IF(BA161="","",VLOOKUP(BA161,'シフト記号表（従来型・ユニット型共通）'!$C$6:$L$47,10,FALSE))</f>
        <v/>
      </c>
      <c r="BB162" s="916" t="str">
        <f>IF(BB161="","",VLOOKUP(BB161,'シフト記号表（従来型・ユニット型共通）'!$C$6:$L$47,10,FALSE))</f>
        <v/>
      </c>
      <c r="BC162" s="914" t="str">
        <f>IF(BC161="","",VLOOKUP(BC161,'シフト記号表（従来型・ユニット型共通）'!$C$6:$L$47,10,FALSE))</f>
        <v/>
      </c>
      <c r="BD162" s="915" t="str">
        <f>IF(BD161="","",VLOOKUP(BD161,'シフト記号表（従来型・ユニット型共通）'!$C$6:$L$47,10,FALSE))</f>
        <v/>
      </c>
      <c r="BE162" s="915" t="str">
        <f>IF(BE161="","",VLOOKUP(BE161,'シフト記号表（従来型・ユニット型共通）'!$C$6:$L$47,10,FALSE))</f>
        <v/>
      </c>
      <c r="BF162" s="2196">
        <f>IF($BI$3="４週",SUM(AA162:BB162),IF($BI$3="暦月",SUM(AA162:BE162),""))</f>
        <v>0</v>
      </c>
      <c r="BG162" s="2197"/>
      <c r="BH162" s="2198">
        <f>IF($BI$3="４週",BF162/4,IF($BI$3="暦月",(BF162/($BI$8/7)),""))</f>
        <v>0</v>
      </c>
      <c r="BI162" s="2197"/>
      <c r="BJ162" s="2193"/>
      <c r="BK162" s="2194"/>
      <c r="BL162" s="2194"/>
      <c r="BM162" s="2194"/>
      <c r="BN162" s="2195"/>
    </row>
    <row r="163" spans="2:66" ht="20.25" customHeight="1">
      <c r="B163" s="2111">
        <f>B161+1</f>
        <v>74</v>
      </c>
      <c r="C163" s="2113"/>
      <c r="D163" s="2115"/>
      <c r="E163" s="2081"/>
      <c r="F163" s="2116"/>
      <c r="G163" s="2118"/>
      <c r="H163" s="2119"/>
      <c r="I163" s="909"/>
      <c r="J163" s="910"/>
      <c r="K163" s="909"/>
      <c r="L163" s="910"/>
      <c r="M163" s="2122"/>
      <c r="N163" s="2123"/>
      <c r="O163" s="2171"/>
      <c r="P163" s="2172"/>
      <c r="Q163" s="2172"/>
      <c r="R163" s="2119"/>
      <c r="S163" s="2141"/>
      <c r="T163" s="2142"/>
      <c r="U163" s="2142"/>
      <c r="V163" s="2142"/>
      <c r="W163" s="2143"/>
      <c r="X163" s="929" t="s">
        <v>1540</v>
      </c>
      <c r="Y163" s="930"/>
      <c r="Z163" s="931"/>
      <c r="AA163" s="922"/>
      <c r="AB163" s="923"/>
      <c r="AC163" s="923"/>
      <c r="AD163" s="923"/>
      <c r="AE163" s="923"/>
      <c r="AF163" s="923"/>
      <c r="AG163" s="924"/>
      <c r="AH163" s="922"/>
      <c r="AI163" s="923"/>
      <c r="AJ163" s="923"/>
      <c r="AK163" s="923"/>
      <c r="AL163" s="923"/>
      <c r="AM163" s="923"/>
      <c r="AN163" s="924"/>
      <c r="AO163" s="922"/>
      <c r="AP163" s="923"/>
      <c r="AQ163" s="923"/>
      <c r="AR163" s="923"/>
      <c r="AS163" s="923"/>
      <c r="AT163" s="923"/>
      <c r="AU163" s="924"/>
      <c r="AV163" s="922"/>
      <c r="AW163" s="923"/>
      <c r="AX163" s="923"/>
      <c r="AY163" s="923"/>
      <c r="AZ163" s="923"/>
      <c r="BA163" s="923"/>
      <c r="BB163" s="924"/>
      <c r="BC163" s="922"/>
      <c r="BD163" s="923"/>
      <c r="BE163" s="925"/>
      <c r="BF163" s="2173"/>
      <c r="BG163" s="2174"/>
      <c r="BH163" s="2175"/>
      <c r="BI163" s="2176"/>
      <c r="BJ163" s="2177"/>
      <c r="BK163" s="2178"/>
      <c r="BL163" s="2178"/>
      <c r="BM163" s="2178"/>
      <c r="BN163" s="2179"/>
    </row>
    <row r="164" spans="2:66" ht="20.25" customHeight="1">
      <c r="B164" s="2112"/>
      <c r="C164" s="2114"/>
      <c r="D164" s="2117"/>
      <c r="E164" s="2081"/>
      <c r="F164" s="2116"/>
      <c r="G164" s="2199"/>
      <c r="H164" s="2200"/>
      <c r="I164" s="932"/>
      <c r="J164" s="933">
        <f>G163</f>
        <v>0</v>
      </c>
      <c r="K164" s="932"/>
      <c r="L164" s="933">
        <f>M163</f>
        <v>0</v>
      </c>
      <c r="M164" s="2201"/>
      <c r="N164" s="2202"/>
      <c r="O164" s="2203"/>
      <c r="P164" s="2204"/>
      <c r="Q164" s="2204"/>
      <c r="R164" s="2200"/>
      <c r="S164" s="2141"/>
      <c r="T164" s="2142"/>
      <c r="U164" s="2142"/>
      <c r="V164" s="2142"/>
      <c r="W164" s="2143"/>
      <c r="X164" s="926" t="s">
        <v>1543</v>
      </c>
      <c r="Y164" s="927"/>
      <c r="Z164" s="928"/>
      <c r="AA164" s="914" t="str">
        <f>IF(AA163="","",VLOOKUP(AA163,'シフト記号表（従来型・ユニット型共通）'!$C$6:$L$47,10,FALSE))</f>
        <v/>
      </c>
      <c r="AB164" s="915" t="str">
        <f>IF(AB163="","",VLOOKUP(AB163,'シフト記号表（従来型・ユニット型共通）'!$C$6:$L$47,10,FALSE))</f>
        <v/>
      </c>
      <c r="AC164" s="915" t="str">
        <f>IF(AC163="","",VLOOKUP(AC163,'シフト記号表（従来型・ユニット型共通）'!$C$6:$L$47,10,FALSE))</f>
        <v/>
      </c>
      <c r="AD164" s="915" t="str">
        <f>IF(AD163="","",VLOOKUP(AD163,'シフト記号表（従来型・ユニット型共通）'!$C$6:$L$47,10,FALSE))</f>
        <v/>
      </c>
      <c r="AE164" s="915" t="str">
        <f>IF(AE163="","",VLOOKUP(AE163,'シフト記号表（従来型・ユニット型共通）'!$C$6:$L$47,10,FALSE))</f>
        <v/>
      </c>
      <c r="AF164" s="915" t="str">
        <f>IF(AF163="","",VLOOKUP(AF163,'シフト記号表（従来型・ユニット型共通）'!$C$6:$L$47,10,FALSE))</f>
        <v/>
      </c>
      <c r="AG164" s="916" t="str">
        <f>IF(AG163="","",VLOOKUP(AG163,'シフト記号表（従来型・ユニット型共通）'!$C$6:$L$47,10,FALSE))</f>
        <v/>
      </c>
      <c r="AH164" s="914" t="str">
        <f>IF(AH163="","",VLOOKUP(AH163,'シフト記号表（従来型・ユニット型共通）'!$C$6:$L$47,10,FALSE))</f>
        <v/>
      </c>
      <c r="AI164" s="915" t="str">
        <f>IF(AI163="","",VLOOKUP(AI163,'シフト記号表（従来型・ユニット型共通）'!$C$6:$L$47,10,FALSE))</f>
        <v/>
      </c>
      <c r="AJ164" s="915" t="str">
        <f>IF(AJ163="","",VLOOKUP(AJ163,'シフト記号表（従来型・ユニット型共通）'!$C$6:$L$47,10,FALSE))</f>
        <v/>
      </c>
      <c r="AK164" s="915" t="str">
        <f>IF(AK163="","",VLOOKUP(AK163,'シフト記号表（従来型・ユニット型共通）'!$C$6:$L$47,10,FALSE))</f>
        <v/>
      </c>
      <c r="AL164" s="915" t="str">
        <f>IF(AL163="","",VLOOKUP(AL163,'シフト記号表（従来型・ユニット型共通）'!$C$6:$L$47,10,FALSE))</f>
        <v/>
      </c>
      <c r="AM164" s="915" t="str">
        <f>IF(AM163="","",VLOOKUP(AM163,'シフト記号表（従来型・ユニット型共通）'!$C$6:$L$47,10,FALSE))</f>
        <v/>
      </c>
      <c r="AN164" s="916" t="str">
        <f>IF(AN163="","",VLOOKUP(AN163,'シフト記号表（従来型・ユニット型共通）'!$C$6:$L$47,10,FALSE))</f>
        <v/>
      </c>
      <c r="AO164" s="914" t="str">
        <f>IF(AO163="","",VLOOKUP(AO163,'シフト記号表（従来型・ユニット型共通）'!$C$6:$L$47,10,FALSE))</f>
        <v/>
      </c>
      <c r="AP164" s="915" t="str">
        <f>IF(AP163="","",VLOOKUP(AP163,'シフト記号表（従来型・ユニット型共通）'!$C$6:$L$47,10,FALSE))</f>
        <v/>
      </c>
      <c r="AQ164" s="915" t="str">
        <f>IF(AQ163="","",VLOOKUP(AQ163,'シフト記号表（従来型・ユニット型共通）'!$C$6:$L$47,10,FALSE))</f>
        <v/>
      </c>
      <c r="AR164" s="915" t="str">
        <f>IF(AR163="","",VLOOKUP(AR163,'シフト記号表（従来型・ユニット型共通）'!$C$6:$L$47,10,FALSE))</f>
        <v/>
      </c>
      <c r="AS164" s="915" t="str">
        <f>IF(AS163="","",VLOOKUP(AS163,'シフト記号表（従来型・ユニット型共通）'!$C$6:$L$47,10,FALSE))</f>
        <v/>
      </c>
      <c r="AT164" s="915" t="str">
        <f>IF(AT163="","",VLOOKUP(AT163,'シフト記号表（従来型・ユニット型共通）'!$C$6:$L$47,10,FALSE))</f>
        <v/>
      </c>
      <c r="AU164" s="916" t="str">
        <f>IF(AU163="","",VLOOKUP(AU163,'シフト記号表（従来型・ユニット型共通）'!$C$6:$L$47,10,FALSE))</f>
        <v/>
      </c>
      <c r="AV164" s="914" t="str">
        <f>IF(AV163="","",VLOOKUP(AV163,'シフト記号表（従来型・ユニット型共通）'!$C$6:$L$47,10,FALSE))</f>
        <v/>
      </c>
      <c r="AW164" s="915" t="str">
        <f>IF(AW163="","",VLOOKUP(AW163,'シフト記号表（従来型・ユニット型共通）'!$C$6:$L$47,10,FALSE))</f>
        <v/>
      </c>
      <c r="AX164" s="915" t="str">
        <f>IF(AX163="","",VLOOKUP(AX163,'シフト記号表（従来型・ユニット型共通）'!$C$6:$L$47,10,FALSE))</f>
        <v/>
      </c>
      <c r="AY164" s="915" t="str">
        <f>IF(AY163="","",VLOOKUP(AY163,'シフト記号表（従来型・ユニット型共通）'!$C$6:$L$47,10,FALSE))</f>
        <v/>
      </c>
      <c r="AZ164" s="915" t="str">
        <f>IF(AZ163="","",VLOOKUP(AZ163,'シフト記号表（従来型・ユニット型共通）'!$C$6:$L$47,10,FALSE))</f>
        <v/>
      </c>
      <c r="BA164" s="915" t="str">
        <f>IF(BA163="","",VLOOKUP(BA163,'シフト記号表（従来型・ユニット型共通）'!$C$6:$L$47,10,FALSE))</f>
        <v/>
      </c>
      <c r="BB164" s="916" t="str">
        <f>IF(BB163="","",VLOOKUP(BB163,'シフト記号表（従来型・ユニット型共通）'!$C$6:$L$47,10,FALSE))</f>
        <v/>
      </c>
      <c r="BC164" s="914" t="str">
        <f>IF(BC163="","",VLOOKUP(BC163,'シフト記号表（従来型・ユニット型共通）'!$C$6:$L$47,10,FALSE))</f>
        <v/>
      </c>
      <c r="BD164" s="915" t="str">
        <f>IF(BD163="","",VLOOKUP(BD163,'シフト記号表（従来型・ユニット型共通）'!$C$6:$L$47,10,FALSE))</f>
        <v/>
      </c>
      <c r="BE164" s="915" t="str">
        <f>IF(BE163="","",VLOOKUP(BE163,'シフト記号表（従来型・ユニット型共通）'!$C$6:$L$47,10,FALSE))</f>
        <v/>
      </c>
      <c r="BF164" s="2196">
        <f>IF($BI$3="４週",SUM(AA164:BB164),IF($BI$3="暦月",SUM(AA164:BE164),""))</f>
        <v>0</v>
      </c>
      <c r="BG164" s="2197"/>
      <c r="BH164" s="2198">
        <f>IF($BI$3="４週",BF164/4,IF($BI$3="暦月",(BF164/($BI$8/7)),""))</f>
        <v>0</v>
      </c>
      <c r="BI164" s="2197"/>
      <c r="BJ164" s="2193"/>
      <c r="BK164" s="2194"/>
      <c r="BL164" s="2194"/>
      <c r="BM164" s="2194"/>
      <c r="BN164" s="2195"/>
    </row>
    <row r="165" spans="2:66" ht="20.25" customHeight="1">
      <c r="B165" s="2111">
        <f>B163+1</f>
        <v>75</v>
      </c>
      <c r="C165" s="2113"/>
      <c r="D165" s="2115"/>
      <c r="E165" s="2081"/>
      <c r="F165" s="2116"/>
      <c r="G165" s="2118"/>
      <c r="H165" s="2119"/>
      <c r="I165" s="909"/>
      <c r="J165" s="910"/>
      <c r="K165" s="909"/>
      <c r="L165" s="910"/>
      <c r="M165" s="2122"/>
      <c r="N165" s="2123"/>
      <c r="O165" s="2171"/>
      <c r="P165" s="2172"/>
      <c r="Q165" s="2172"/>
      <c r="R165" s="2119"/>
      <c r="S165" s="2141"/>
      <c r="T165" s="2142"/>
      <c r="U165" s="2142"/>
      <c r="V165" s="2142"/>
      <c r="W165" s="2143"/>
      <c r="X165" s="929" t="s">
        <v>1540</v>
      </c>
      <c r="Y165" s="930"/>
      <c r="Z165" s="931"/>
      <c r="AA165" s="922"/>
      <c r="AB165" s="923"/>
      <c r="AC165" s="923"/>
      <c r="AD165" s="923"/>
      <c r="AE165" s="923"/>
      <c r="AF165" s="923"/>
      <c r="AG165" s="924"/>
      <c r="AH165" s="922"/>
      <c r="AI165" s="923"/>
      <c r="AJ165" s="923"/>
      <c r="AK165" s="923"/>
      <c r="AL165" s="923"/>
      <c r="AM165" s="923"/>
      <c r="AN165" s="924"/>
      <c r="AO165" s="922"/>
      <c r="AP165" s="923"/>
      <c r="AQ165" s="923"/>
      <c r="AR165" s="923"/>
      <c r="AS165" s="923"/>
      <c r="AT165" s="923"/>
      <c r="AU165" s="924"/>
      <c r="AV165" s="922"/>
      <c r="AW165" s="923"/>
      <c r="AX165" s="923"/>
      <c r="AY165" s="923"/>
      <c r="AZ165" s="923"/>
      <c r="BA165" s="923"/>
      <c r="BB165" s="924"/>
      <c r="BC165" s="922"/>
      <c r="BD165" s="923"/>
      <c r="BE165" s="925"/>
      <c r="BF165" s="2173"/>
      <c r="BG165" s="2174"/>
      <c r="BH165" s="2175"/>
      <c r="BI165" s="2176"/>
      <c r="BJ165" s="2177"/>
      <c r="BK165" s="2178"/>
      <c r="BL165" s="2178"/>
      <c r="BM165" s="2178"/>
      <c r="BN165" s="2179"/>
    </row>
    <row r="166" spans="2:66" ht="20.25" customHeight="1">
      <c r="B166" s="2112"/>
      <c r="C166" s="2114"/>
      <c r="D166" s="2117"/>
      <c r="E166" s="2081"/>
      <c r="F166" s="2116"/>
      <c r="G166" s="2199"/>
      <c r="H166" s="2200"/>
      <c r="I166" s="932"/>
      <c r="J166" s="933">
        <f>G165</f>
        <v>0</v>
      </c>
      <c r="K166" s="932"/>
      <c r="L166" s="933">
        <f>M165</f>
        <v>0</v>
      </c>
      <c r="M166" s="2201"/>
      <c r="N166" s="2202"/>
      <c r="O166" s="2203"/>
      <c r="P166" s="2204"/>
      <c r="Q166" s="2204"/>
      <c r="R166" s="2200"/>
      <c r="S166" s="2141"/>
      <c r="T166" s="2142"/>
      <c r="U166" s="2142"/>
      <c r="V166" s="2142"/>
      <c r="W166" s="2143"/>
      <c r="X166" s="926" t="s">
        <v>1543</v>
      </c>
      <c r="Y166" s="927"/>
      <c r="Z166" s="928"/>
      <c r="AA166" s="914" t="str">
        <f>IF(AA165="","",VLOOKUP(AA165,'シフト記号表（従来型・ユニット型共通）'!$C$6:$L$47,10,FALSE))</f>
        <v/>
      </c>
      <c r="AB166" s="915" t="str">
        <f>IF(AB165="","",VLOOKUP(AB165,'シフト記号表（従来型・ユニット型共通）'!$C$6:$L$47,10,FALSE))</f>
        <v/>
      </c>
      <c r="AC166" s="915" t="str">
        <f>IF(AC165="","",VLOOKUP(AC165,'シフト記号表（従来型・ユニット型共通）'!$C$6:$L$47,10,FALSE))</f>
        <v/>
      </c>
      <c r="AD166" s="915" t="str">
        <f>IF(AD165="","",VLOOKUP(AD165,'シフト記号表（従来型・ユニット型共通）'!$C$6:$L$47,10,FALSE))</f>
        <v/>
      </c>
      <c r="AE166" s="915" t="str">
        <f>IF(AE165="","",VLOOKUP(AE165,'シフト記号表（従来型・ユニット型共通）'!$C$6:$L$47,10,FALSE))</f>
        <v/>
      </c>
      <c r="AF166" s="915" t="str">
        <f>IF(AF165="","",VLOOKUP(AF165,'シフト記号表（従来型・ユニット型共通）'!$C$6:$L$47,10,FALSE))</f>
        <v/>
      </c>
      <c r="AG166" s="916" t="str">
        <f>IF(AG165="","",VLOOKUP(AG165,'シフト記号表（従来型・ユニット型共通）'!$C$6:$L$47,10,FALSE))</f>
        <v/>
      </c>
      <c r="AH166" s="914" t="str">
        <f>IF(AH165="","",VLOOKUP(AH165,'シフト記号表（従来型・ユニット型共通）'!$C$6:$L$47,10,FALSE))</f>
        <v/>
      </c>
      <c r="AI166" s="915" t="str">
        <f>IF(AI165="","",VLOOKUP(AI165,'シフト記号表（従来型・ユニット型共通）'!$C$6:$L$47,10,FALSE))</f>
        <v/>
      </c>
      <c r="AJ166" s="915" t="str">
        <f>IF(AJ165="","",VLOOKUP(AJ165,'シフト記号表（従来型・ユニット型共通）'!$C$6:$L$47,10,FALSE))</f>
        <v/>
      </c>
      <c r="AK166" s="915" t="str">
        <f>IF(AK165="","",VLOOKUP(AK165,'シフト記号表（従来型・ユニット型共通）'!$C$6:$L$47,10,FALSE))</f>
        <v/>
      </c>
      <c r="AL166" s="915" t="str">
        <f>IF(AL165="","",VLOOKUP(AL165,'シフト記号表（従来型・ユニット型共通）'!$C$6:$L$47,10,FALSE))</f>
        <v/>
      </c>
      <c r="AM166" s="915" t="str">
        <f>IF(AM165="","",VLOOKUP(AM165,'シフト記号表（従来型・ユニット型共通）'!$C$6:$L$47,10,FALSE))</f>
        <v/>
      </c>
      <c r="AN166" s="916" t="str">
        <f>IF(AN165="","",VLOOKUP(AN165,'シフト記号表（従来型・ユニット型共通）'!$C$6:$L$47,10,FALSE))</f>
        <v/>
      </c>
      <c r="AO166" s="914" t="str">
        <f>IF(AO165="","",VLOOKUP(AO165,'シフト記号表（従来型・ユニット型共通）'!$C$6:$L$47,10,FALSE))</f>
        <v/>
      </c>
      <c r="AP166" s="915" t="str">
        <f>IF(AP165="","",VLOOKUP(AP165,'シフト記号表（従来型・ユニット型共通）'!$C$6:$L$47,10,FALSE))</f>
        <v/>
      </c>
      <c r="AQ166" s="915" t="str">
        <f>IF(AQ165="","",VLOOKUP(AQ165,'シフト記号表（従来型・ユニット型共通）'!$C$6:$L$47,10,FALSE))</f>
        <v/>
      </c>
      <c r="AR166" s="915" t="str">
        <f>IF(AR165="","",VLOOKUP(AR165,'シフト記号表（従来型・ユニット型共通）'!$C$6:$L$47,10,FALSE))</f>
        <v/>
      </c>
      <c r="AS166" s="915" t="str">
        <f>IF(AS165="","",VLOOKUP(AS165,'シフト記号表（従来型・ユニット型共通）'!$C$6:$L$47,10,FALSE))</f>
        <v/>
      </c>
      <c r="AT166" s="915" t="str">
        <f>IF(AT165="","",VLOOKUP(AT165,'シフト記号表（従来型・ユニット型共通）'!$C$6:$L$47,10,FALSE))</f>
        <v/>
      </c>
      <c r="AU166" s="916" t="str">
        <f>IF(AU165="","",VLOOKUP(AU165,'シフト記号表（従来型・ユニット型共通）'!$C$6:$L$47,10,FALSE))</f>
        <v/>
      </c>
      <c r="AV166" s="914" t="str">
        <f>IF(AV165="","",VLOOKUP(AV165,'シフト記号表（従来型・ユニット型共通）'!$C$6:$L$47,10,FALSE))</f>
        <v/>
      </c>
      <c r="AW166" s="915" t="str">
        <f>IF(AW165="","",VLOOKUP(AW165,'シフト記号表（従来型・ユニット型共通）'!$C$6:$L$47,10,FALSE))</f>
        <v/>
      </c>
      <c r="AX166" s="915" t="str">
        <f>IF(AX165="","",VLOOKUP(AX165,'シフト記号表（従来型・ユニット型共通）'!$C$6:$L$47,10,FALSE))</f>
        <v/>
      </c>
      <c r="AY166" s="915" t="str">
        <f>IF(AY165="","",VLOOKUP(AY165,'シフト記号表（従来型・ユニット型共通）'!$C$6:$L$47,10,FALSE))</f>
        <v/>
      </c>
      <c r="AZ166" s="915" t="str">
        <f>IF(AZ165="","",VLOOKUP(AZ165,'シフト記号表（従来型・ユニット型共通）'!$C$6:$L$47,10,FALSE))</f>
        <v/>
      </c>
      <c r="BA166" s="915" t="str">
        <f>IF(BA165="","",VLOOKUP(BA165,'シフト記号表（従来型・ユニット型共通）'!$C$6:$L$47,10,FALSE))</f>
        <v/>
      </c>
      <c r="BB166" s="916" t="str">
        <f>IF(BB165="","",VLOOKUP(BB165,'シフト記号表（従来型・ユニット型共通）'!$C$6:$L$47,10,FALSE))</f>
        <v/>
      </c>
      <c r="BC166" s="914" t="str">
        <f>IF(BC165="","",VLOOKUP(BC165,'シフト記号表（従来型・ユニット型共通）'!$C$6:$L$47,10,FALSE))</f>
        <v/>
      </c>
      <c r="BD166" s="915" t="str">
        <f>IF(BD165="","",VLOOKUP(BD165,'シフト記号表（従来型・ユニット型共通）'!$C$6:$L$47,10,FALSE))</f>
        <v/>
      </c>
      <c r="BE166" s="915" t="str">
        <f>IF(BE165="","",VLOOKUP(BE165,'シフト記号表（従来型・ユニット型共通）'!$C$6:$L$47,10,FALSE))</f>
        <v/>
      </c>
      <c r="BF166" s="2196">
        <f>IF($BI$3="４週",SUM(AA166:BB166),IF($BI$3="暦月",SUM(AA166:BE166),""))</f>
        <v>0</v>
      </c>
      <c r="BG166" s="2197"/>
      <c r="BH166" s="2198">
        <f>IF($BI$3="４週",BF166/4,IF($BI$3="暦月",(BF166/($BI$8/7)),""))</f>
        <v>0</v>
      </c>
      <c r="BI166" s="2197"/>
      <c r="BJ166" s="2193"/>
      <c r="BK166" s="2194"/>
      <c r="BL166" s="2194"/>
      <c r="BM166" s="2194"/>
      <c r="BN166" s="2195"/>
    </row>
    <row r="167" spans="2:66" ht="20.25" customHeight="1">
      <c r="B167" s="2111">
        <f>B165+1</f>
        <v>76</v>
      </c>
      <c r="C167" s="2113"/>
      <c r="D167" s="2115"/>
      <c r="E167" s="2081"/>
      <c r="F167" s="2116"/>
      <c r="G167" s="2118"/>
      <c r="H167" s="2119"/>
      <c r="I167" s="909"/>
      <c r="J167" s="910"/>
      <c r="K167" s="909"/>
      <c r="L167" s="910"/>
      <c r="M167" s="2122"/>
      <c r="N167" s="2123"/>
      <c r="O167" s="2171"/>
      <c r="P167" s="2172"/>
      <c r="Q167" s="2172"/>
      <c r="R167" s="2119"/>
      <c r="S167" s="2141"/>
      <c r="T167" s="2142"/>
      <c r="U167" s="2142"/>
      <c r="V167" s="2142"/>
      <c r="W167" s="2143"/>
      <c r="X167" s="929" t="s">
        <v>1540</v>
      </c>
      <c r="Y167" s="930"/>
      <c r="Z167" s="931"/>
      <c r="AA167" s="922"/>
      <c r="AB167" s="923"/>
      <c r="AC167" s="923"/>
      <c r="AD167" s="923"/>
      <c r="AE167" s="923"/>
      <c r="AF167" s="923"/>
      <c r="AG167" s="924"/>
      <c r="AH167" s="922"/>
      <c r="AI167" s="923"/>
      <c r="AJ167" s="923"/>
      <c r="AK167" s="923"/>
      <c r="AL167" s="923"/>
      <c r="AM167" s="923"/>
      <c r="AN167" s="924"/>
      <c r="AO167" s="922"/>
      <c r="AP167" s="923"/>
      <c r="AQ167" s="923"/>
      <c r="AR167" s="923"/>
      <c r="AS167" s="923"/>
      <c r="AT167" s="923"/>
      <c r="AU167" s="924"/>
      <c r="AV167" s="922"/>
      <c r="AW167" s="923"/>
      <c r="AX167" s="923"/>
      <c r="AY167" s="923"/>
      <c r="AZ167" s="923"/>
      <c r="BA167" s="923"/>
      <c r="BB167" s="924"/>
      <c r="BC167" s="922"/>
      <c r="BD167" s="923"/>
      <c r="BE167" s="925"/>
      <c r="BF167" s="2173"/>
      <c r="BG167" s="2174"/>
      <c r="BH167" s="2175"/>
      <c r="BI167" s="2176"/>
      <c r="BJ167" s="2177"/>
      <c r="BK167" s="2178"/>
      <c r="BL167" s="2178"/>
      <c r="BM167" s="2178"/>
      <c r="BN167" s="2179"/>
    </row>
    <row r="168" spans="2:66" ht="20.25" customHeight="1">
      <c r="B168" s="2112"/>
      <c r="C168" s="2114"/>
      <c r="D168" s="2117"/>
      <c r="E168" s="2081"/>
      <c r="F168" s="2116"/>
      <c r="G168" s="2199"/>
      <c r="H168" s="2200"/>
      <c r="I168" s="932"/>
      <c r="J168" s="933">
        <f>G167</f>
        <v>0</v>
      </c>
      <c r="K168" s="932"/>
      <c r="L168" s="933">
        <f>M167</f>
        <v>0</v>
      </c>
      <c r="M168" s="2201"/>
      <c r="N168" s="2202"/>
      <c r="O168" s="2203"/>
      <c r="P168" s="2204"/>
      <c r="Q168" s="2204"/>
      <c r="R168" s="2200"/>
      <c r="S168" s="2141"/>
      <c r="T168" s="2142"/>
      <c r="U168" s="2142"/>
      <c r="V168" s="2142"/>
      <c r="W168" s="2143"/>
      <c r="X168" s="926" t="s">
        <v>1543</v>
      </c>
      <c r="Y168" s="927"/>
      <c r="Z168" s="928"/>
      <c r="AA168" s="914" t="str">
        <f>IF(AA167="","",VLOOKUP(AA167,'シフト記号表（従来型・ユニット型共通）'!$C$6:$L$47,10,FALSE))</f>
        <v/>
      </c>
      <c r="AB168" s="915" t="str">
        <f>IF(AB167="","",VLOOKUP(AB167,'シフト記号表（従来型・ユニット型共通）'!$C$6:$L$47,10,FALSE))</f>
        <v/>
      </c>
      <c r="AC168" s="915" t="str">
        <f>IF(AC167="","",VLOOKUP(AC167,'シフト記号表（従来型・ユニット型共通）'!$C$6:$L$47,10,FALSE))</f>
        <v/>
      </c>
      <c r="AD168" s="915" t="str">
        <f>IF(AD167="","",VLOOKUP(AD167,'シフト記号表（従来型・ユニット型共通）'!$C$6:$L$47,10,FALSE))</f>
        <v/>
      </c>
      <c r="AE168" s="915" t="str">
        <f>IF(AE167="","",VLOOKUP(AE167,'シフト記号表（従来型・ユニット型共通）'!$C$6:$L$47,10,FALSE))</f>
        <v/>
      </c>
      <c r="AF168" s="915" t="str">
        <f>IF(AF167="","",VLOOKUP(AF167,'シフト記号表（従来型・ユニット型共通）'!$C$6:$L$47,10,FALSE))</f>
        <v/>
      </c>
      <c r="AG168" s="916" t="str">
        <f>IF(AG167="","",VLOOKUP(AG167,'シフト記号表（従来型・ユニット型共通）'!$C$6:$L$47,10,FALSE))</f>
        <v/>
      </c>
      <c r="AH168" s="914" t="str">
        <f>IF(AH167="","",VLOOKUP(AH167,'シフト記号表（従来型・ユニット型共通）'!$C$6:$L$47,10,FALSE))</f>
        <v/>
      </c>
      <c r="AI168" s="915" t="str">
        <f>IF(AI167="","",VLOOKUP(AI167,'シフト記号表（従来型・ユニット型共通）'!$C$6:$L$47,10,FALSE))</f>
        <v/>
      </c>
      <c r="AJ168" s="915" t="str">
        <f>IF(AJ167="","",VLOOKUP(AJ167,'シフト記号表（従来型・ユニット型共通）'!$C$6:$L$47,10,FALSE))</f>
        <v/>
      </c>
      <c r="AK168" s="915" t="str">
        <f>IF(AK167="","",VLOOKUP(AK167,'シフト記号表（従来型・ユニット型共通）'!$C$6:$L$47,10,FALSE))</f>
        <v/>
      </c>
      <c r="AL168" s="915" t="str">
        <f>IF(AL167="","",VLOOKUP(AL167,'シフト記号表（従来型・ユニット型共通）'!$C$6:$L$47,10,FALSE))</f>
        <v/>
      </c>
      <c r="AM168" s="915" t="str">
        <f>IF(AM167="","",VLOOKUP(AM167,'シフト記号表（従来型・ユニット型共通）'!$C$6:$L$47,10,FALSE))</f>
        <v/>
      </c>
      <c r="AN168" s="916" t="str">
        <f>IF(AN167="","",VLOOKUP(AN167,'シフト記号表（従来型・ユニット型共通）'!$C$6:$L$47,10,FALSE))</f>
        <v/>
      </c>
      <c r="AO168" s="914" t="str">
        <f>IF(AO167="","",VLOOKUP(AO167,'シフト記号表（従来型・ユニット型共通）'!$C$6:$L$47,10,FALSE))</f>
        <v/>
      </c>
      <c r="AP168" s="915" t="str">
        <f>IF(AP167="","",VLOOKUP(AP167,'シフト記号表（従来型・ユニット型共通）'!$C$6:$L$47,10,FALSE))</f>
        <v/>
      </c>
      <c r="AQ168" s="915" t="str">
        <f>IF(AQ167="","",VLOOKUP(AQ167,'シフト記号表（従来型・ユニット型共通）'!$C$6:$L$47,10,FALSE))</f>
        <v/>
      </c>
      <c r="AR168" s="915" t="str">
        <f>IF(AR167="","",VLOOKUP(AR167,'シフト記号表（従来型・ユニット型共通）'!$C$6:$L$47,10,FALSE))</f>
        <v/>
      </c>
      <c r="AS168" s="915" t="str">
        <f>IF(AS167="","",VLOOKUP(AS167,'シフト記号表（従来型・ユニット型共通）'!$C$6:$L$47,10,FALSE))</f>
        <v/>
      </c>
      <c r="AT168" s="915" t="str">
        <f>IF(AT167="","",VLOOKUP(AT167,'シフト記号表（従来型・ユニット型共通）'!$C$6:$L$47,10,FALSE))</f>
        <v/>
      </c>
      <c r="AU168" s="916" t="str">
        <f>IF(AU167="","",VLOOKUP(AU167,'シフト記号表（従来型・ユニット型共通）'!$C$6:$L$47,10,FALSE))</f>
        <v/>
      </c>
      <c r="AV168" s="914" t="str">
        <f>IF(AV167="","",VLOOKUP(AV167,'シフト記号表（従来型・ユニット型共通）'!$C$6:$L$47,10,FALSE))</f>
        <v/>
      </c>
      <c r="AW168" s="915" t="str">
        <f>IF(AW167="","",VLOOKUP(AW167,'シフト記号表（従来型・ユニット型共通）'!$C$6:$L$47,10,FALSE))</f>
        <v/>
      </c>
      <c r="AX168" s="915" t="str">
        <f>IF(AX167="","",VLOOKUP(AX167,'シフト記号表（従来型・ユニット型共通）'!$C$6:$L$47,10,FALSE))</f>
        <v/>
      </c>
      <c r="AY168" s="915" t="str">
        <f>IF(AY167="","",VLOOKUP(AY167,'シフト記号表（従来型・ユニット型共通）'!$C$6:$L$47,10,FALSE))</f>
        <v/>
      </c>
      <c r="AZ168" s="915" t="str">
        <f>IF(AZ167="","",VLOOKUP(AZ167,'シフト記号表（従来型・ユニット型共通）'!$C$6:$L$47,10,FALSE))</f>
        <v/>
      </c>
      <c r="BA168" s="915" t="str">
        <f>IF(BA167="","",VLOOKUP(BA167,'シフト記号表（従来型・ユニット型共通）'!$C$6:$L$47,10,FALSE))</f>
        <v/>
      </c>
      <c r="BB168" s="916" t="str">
        <f>IF(BB167="","",VLOOKUP(BB167,'シフト記号表（従来型・ユニット型共通）'!$C$6:$L$47,10,FALSE))</f>
        <v/>
      </c>
      <c r="BC168" s="914" t="str">
        <f>IF(BC167="","",VLOOKUP(BC167,'シフト記号表（従来型・ユニット型共通）'!$C$6:$L$47,10,FALSE))</f>
        <v/>
      </c>
      <c r="BD168" s="915" t="str">
        <f>IF(BD167="","",VLOOKUP(BD167,'シフト記号表（従来型・ユニット型共通）'!$C$6:$L$47,10,FALSE))</f>
        <v/>
      </c>
      <c r="BE168" s="915" t="str">
        <f>IF(BE167="","",VLOOKUP(BE167,'シフト記号表（従来型・ユニット型共通）'!$C$6:$L$47,10,FALSE))</f>
        <v/>
      </c>
      <c r="BF168" s="2196">
        <f>IF($BI$3="４週",SUM(AA168:BB168),IF($BI$3="暦月",SUM(AA168:BE168),""))</f>
        <v>0</v>
      </c>
      <c r="BG168" s="2197"/>
      <c r="BH168" s="2198">
        <f>IF($BI$3="４週",BF168/4,IF($BI$3="暦月",(BF168/($BI$8/7)),""))</f>
        <v>0</v>
      </c>
      <c r="BI168" s="2197"/>
      <c r="BJ168" s="2193"/>
      <c r="BK168" s="2194"/>
      <c r="BL168" s="2194"/>
      <c r="BM168" s="2194"/>
      <c r="BN168" s="2195"/>
    </row>
    <row r="169" spans="2:66" ht="20.25" customHeight="1">
      <c r="B169" s="2111">
        <f>B167+1</f>
        <v>77</v>
      </c>
      <c r="C169" s="2113"/>
      <c r="D169" s="2115"/>
      <c r="E169" s="2081"/>
      <c r="F169" s="2116"/>
      <c r="G169" s="2118"/>
      <c r="H169" s="2119"/>
      <c r="I169" s="909"/>
      <c r="J169" s="910"/>
      <c r="K169" s="909"/>
      <c r="L169" s="910"/>
      <c r="M169" s="2122"/>
      <c r="N169" s="2123"/>
      <c r="O169" s="2171"/>
      <c r="P169" s="2172"/>
      <c r="Q169" s="2172"/>
      <c r="R169" s="2119"/>
      <c r="S169" s="2141"/>
      <c r="T169" s="2142"/>
      <c r="U169" s="2142"/>
      <c r="V169" s="2142"/>
      <c r="W169" s="2143"/>
      <c r="X169" s="929" t="s">
        <v>1540</v>
      </c>
      <c r="Y169" s="930"/>
      <c r="Z169" s="931"/>
      <c r="AA169" s="922"/>
      <c r="AB169" s="923"/>
      <c r="AC169" s="923"/>
      <c r="AD169" s="923"/>
      <c r="AE169" s="923"/>
      <c r="AF169" s="923"/>
      <c r="AG169" s="924"/>
      <c r="AH169" s="922"/>
      <c r="AI169" s="923"/>
      <c r="AJ169" s="923"/>
      <c r="AK169" s="923"/>
      <c r="AL169" s="923"/>
      <c r="AM169" s="923"/>
      <c r="AN169" s="924"/>
      <c r="AO169" s="922"/>
      <c r="AP169" s="923"/>
      <c r="AQ169" s="923"/>
      <c r="AR169" s="923"/>
      <c r="AS169" s="923"/>
      <c r="AT169" s="923"/>
      <c r="AU169" s="924"/>
      <c r="AV169" s="922"/>
      <c r="AW169" s="923"/>
      <c r="AX169" s="923"/>
      <c r="AY169" s="923"/>
      <c r="AZ169" s="923"/>
      <c r="BA169" s="923"/>
      <c r="BB169" s="924"/>
      <c r="BC169" s="922"/>
      <c r="BD169" s="923"/>
      <c r="BE169" s="925"/>
      <c r="BF169" s="2173"/>
      <c r="BG169" s="2174"/>
      <c r="BH169" s="2175"/>
      <c r="BI169" s="2176"/>
      <c r="BJ169" s="2177"/>
      <c r="BK169" s="2178"/>
      <c r="BL169" s="2178"/>
      <c r="BM169" s="2178"/>
      <c r="BN169" s="2179"/>
    </row>
    <row r="170" spans="2:66" ht="20.25" customHeight="1">
      <c r="B170" s="2112"/>
      <c r="C170" s="2114"/>
      <c r="D170" s="2117"/>
      <c r="E170" s="2081"/>
      <c r="F170" s="2116"/>
      <c r="G170" s="2199"/>
      <c r="H170" s="2200"/>
      <c r="I170" s="932"/>
      <c r="J170" s="933">
        <f>G169</f>
        <v>0</v>
      </c>
      <c r="K170" s="932"/>
      <c r="L170" s="933">
        <f>M169</f>
        <v>0</v>
      </c>
      <c r="M170" s="2201"/>
      <c r="N170" s="2202"/>
      <c r="O170" s="2203"/>
      <c r="P170" s="2204"/>
      <c r="Q170" s="2204"/>
      <c r="R170" s="2200"/>
      <c r="S170" s="2141"/>
      <c r="T170" s="2142"/>
      <c r="U170" s="2142"/>
      <c r="V170" s="2142"/>
      <c r="W170" s="2143"/>
      <c r="X170" s="926" t="s">
        <v>1543</v>
      </c>
      <c r="Y170" s="927"/>
      <c r="Z170" s="928"/>
      <c r="AA170" s="914" t="str">
        <f>IF(AA169="","",VLOOKUP(AA169,'シフト記号表（従来型・ユニット型共通）'!$C$6:$L$47,10,FALSE))</f>
        <v/>
      </c>
      <c r="AB170" s="915" t="str">
        <f>IF(AB169="","",VLOOKUP(AB169,'シフト記号表（従来型・ユニット型共通）'!$C$6:$L$47,10,FALSE))</f>
        <v/>
      </c>
      <c r="AC170" s="915" t="str">
        <f>IF(AC169="","",VLOOKUP(AC169,'シフト記号表（従来型・ユニット型共通）'!$C$6:$L$47,10,FALSE))</f>
        <v/>
      </c>
      <c r="AD170" s="915" t="str">
        <f>IF(AD169="","",VLOOKUP(AD169,'シフト記号表（従来型・ユニット型共通）'!$C$6:$L$47,10,FALSE))</f>
        <v/>
      </c>
      <c r="AE170" s="915" t="str">
        <f>IF(AE169="","",VLOOKUP(AE169,'シフト記号表（従来型・ユニット型共通）'!$C$6:$L$47,10,FALSE))</f>
        <v/>
      </c>
      <c r="AF170" s="915" t="str">
        <f>IF(AF169="","",VLOOKUP(AF169,'シフト記号表（従来型・ユニット型共通）'!$C$6:$L$47,10,FALSE))</f>
        <v/>
      </c>
      <c r="AG170" s="916" t="str">
        <f>IF(AG169="","",VLOOKUP(AG169,'シフト記号表（従来型・ユニット型共通）'!$C$6:$L$47,10,FALSE))</f>
        <v/>
      </c>
      <c r="AH170" s="914" t="str">
        <f>IF(AH169="","",VLOOKUP(AH169,'シフト記号表（従来型・ユニット型共通）'!$C$6:$L$47,10,FALSE))</f>
        <v/>
      </c>
      <c r="AI170" s="915" t="str">
        <f>IF(AI169="","",VLOOKUP(AI169,'シフト記号表（従来型・ユニット型共通）'!$C$6:$L$47,10,FALSE))</f>
        <v/>
      </c>
      <c r="AJ170" s="915" t="str">
        <f>IF(AJ169="","",VLOOKUP(AJ169,'シフト記号表（従来型・ユニット型共通）'!$C$6:$L$47,10,FALSE))</f>
        <v/>
      </c>
      <c r="AK170" s="915" t="str">
        <f>IF(AK169="","",VLOOKUP(AK169,'シフト記号表（従来型・ユニット型共通）'!$C$6:$L$47,10,FALSE))</f>
        <v/>
      </c>
      <c r="AL170" s="915" t="str">
        <f>IF(AL169="","",VLOOKUP(AL169,'シフト記号表（従来型・ユニット型共通）'!$C$6:$L$47,10,FALSE))</f>
        <v/>
      </c>
      <c r="AM170" s="915" t="str">
        <f>IF(AM169="","",VLOOKUP(AM169,'シフト記号表（従来型・ユニット型共通）'!$C$6:$L$47,10,FALSE))</f>
        <v/>
      </c>
      <c r="AN170" s="916" t="str">
        <f>IF(AN169="","",VLOOKUP(AN169,'シフト記号表（従来型・ユニット型共通）'!$C$6:$L$47,10,FALSE))</f>
        <v/>
      </c>
      <c r="AO170" s="914" t="str">
        <f>IF(AO169="","",VLOOKUP(AO169,'シフト記号表（従来型・ユニット型共通）'!$C$6:$L$47,10,FALSE))</f>
        <v/>
      </c>
      <c r="AP170" s="915" t="str">
        <f>IF(AP169="","",VLOOKUP(AP169,'シフト記号表（従来型・ユニット型共通）'!$C$6:$L$47,10,FALSE))</f>
        <v/>
      </c>
      <c r="AQ170" s="915" t="str">
        <f>IF(AQ169="","",VLOOKUP(AQ169,'シフト記号表（従来型・ユニット型共通）'!$C$6:$L$47,10,FALSE))</f>
        <v/>
      </c>
      <c r="AR170" s="915" t="str">
        <f>IF(AR169="","",VLOOKUP(AR169,'シフト記号表（従来型・ユニット型共通）'!$C$6:$L$47,10,FALSE))</f>
        <v/>
      </c>
      <c r="AS170" s="915" t="str">
        <f>IF(AS169="","",VLOOKUP(AS169,'シフト記号表（従来型・ユニット型共通）'!$C$6:$L$47,10,FALSE))</f>
        <v/>
      </c>
      <c r="AT170" s="915" t="str">
        <f>IF(AT169="","",VLOOKUP(AT169,'シフト記号表（従来型・ユニット型共通）'!$C$6:$L$47,10,FALSE))</f>
        <v/>
      </c>
      <c r="AU170" s="916" t="str">
        <f>IF(AU169="","",VLOOKUP(AU169,'シフト記号表（従来型・ユニット型共通）'!$C$6:$L$47,10,FALSE))</f>
        <v/>
      </c>
      <c r="AV170" s="914" t="str">
        <f>IF(AV169="","",VLOOKUP(AV169,'シフト記号表（従来型・ユニット型共通）'!$C$6:$L$47,10,FALSE))</f>
        <v/>
      </c>
      <c r="AW170" s="915" t="str">
        <f>IF(AW169="","",VLOOKUP(AW169,'シフト記号表（従来型・ユニット型共通）'!$C$6:$L$47,10,FALSE))</f>
        <v/>
      </c>
      <c r="AX170" s="915" t="str">
        <f>IF(AX169="","",VLOOKUP(AX169,'シフト記号表（従来型・ユニット型共通）'!$C$6:$L$47,10,FALSE))</f>
        <v/>
      </c>
      <c r="AY170" s="915" t="str">
        <f>IF(AY169="","",VLOOKUP(AY169,'シフト記号表（従来型・ユニット型共通）'!$C$6:$L$47,10,FALSE))</f>
        <v/>
      </c>
      <c r="AZ170" s="915" t="str">
        <f>IF(AZ169="","",VLOOKUP(AZ169,'シフト記号表（従来型・ユニット型共通）'!$C$6:$L$47,10,FALSE))</f>
        <v/>
      </c>
      <c r="BA170" s="915" t="str">
        <f>IF(BA169="","",VLOOKUP(BA169,'シフト記号表（従来型・ユニット型共通）'!$C$6:$L$47,10,FALSE))</f>
        <v/>
      </c>
      <c r="BB170" s="916" t="str">
        <f>IF(BB169="","",VLOOKUP(BB169,'シフト記号表（従来型・ユニット型共通）'!$C$6:$L$47,10,FALSE))</f>
        <v/>
      </c>
      <c r="BC170" s="914" t="str">
        <f>IF(BC169="","",VLOOKUP(BC169,'シフト記号表（従来型・ユニット型共通）'!$C$6:$L$47,10,FALSE))</f>
        <v/>
      </c>
      <c r="BD170" s="915" t="str">
        <f>IF(BD169="","",VLOOKUP(BD169,'シフト記号表（従来型・ユニット型共通）'!$C$6:$L$47,10,FALSE))</f>
        <v/>
      </c>
      <c r="BE170" s="915" t="str">
        <f>IF(BE169="","",VLOOKUP(BE169,'シフト記号表（従来型・ユニット型共通）'!$C$6:$L$47,10,FALSE))</f>
        <v/>
      </c>
      <c r="BF170" s="2196">
        <f>IF($BI$3="４週",SUM(AA170:BB170),IF($BI$3="暦月",SUM(AA170:BE170),""))</f>
        <v>0</v>
      </c>
      <c r="BG170" s="2197"/>
      <c r="BH170" s="2198">
        <f>IF($BI$3="４週",BF170/4,IF($BI$3="暦月",(BF170/($BI$8/7)),""))</f>
        <v>0</v>
      </c>
      <c r="BI170" s="2197"/>
      <c r="BJ170" s="2193"/>
      <c r="BK170" s="2194"/>
      <c r="BL170" s="2194"/>
      <c r="BM170" s="2194"/>
      <c r="BN170" s="2195"/>
    </row>
    <row r="171" spans="2:66" ht="20.25" customHeight="1">
      <c r="B171" s="2111">
        <f>B169+1</f>
        <v>78</v>
      </c>
      <c r="C171" s="2113"/>
      <c r="D171" s="2115"/>
      <c r="E171" s="2081"/>
      <c r="F171" s="2116"/>
      <c r="G171" s="2118"/>
      <c r="H171" s="2119"/>
      <c r="I171" s="909"/>
      <c r="J171" s="910"/>
      <c r="K171" s="909"/>
      <c r="L171" s="910"/>
      <c r="M171" s="2122"/>
      <c r="N171" s="2123"/>
      <c r="O171" s="2171"/>
      <c r="P171" s="2172"/>
      <c r="Q171" s="2172"/>
      <c r="R171" s="2119"/>
      <c r="S171" s="2141"/>
      <c r="T171" s="2142"/>
      <c r="U171" s="2142"/>
      <c r="V171" s="2142"/>
      <c r="W171" s="2143"/>
      <c r="X171" s="929" t="s">
        <v>1540</v>
      </c>
      <c r="Y171" s="930"/>
      <c r="Z171" s="931"/>
      <c r="AA171" s="922"/>
      <c r="AB171" s="923"/>
      <c r="AC171" s="923"/>
      <c r="AD171" s="923"/>
      <c r="AE171" s="923"/>
      <c r="AF171" s="923"/>
      <c r="AG171" s="924"/>
      <c r="AH171" s="922"/>
      <c r="AI171" s="923"/>
      <c r="AJ171" s="923"/>
      <c r="AK171" s="923"/>
      <c r="AL171" s="923"/>
      <c r="AM171" s="923"/>
      <c r="AN171" s="924"/>
      <c r="AO171" s="922"/>
      <c r="AP171" s="923"/>
      <c r="AQ171" s="923"/>
      <c r="AR171" s="923"/>
      <c r="AS171" s="923"/>
      <c r="AT171" s="923"/>
      <c r="AU171" s="924"/>
      <c r="AV171" s="922"/>
      <c r="AW171" s="923"/>
      <c r="AX171" s="923"/>
      <c r="AY171" s="923"/>
      <c r="AZ171" s="923"/>
      <c r="BA171" s="923"/>
      <c r="BB171" s="924"/>
      <c r="BC171" s="922"/>
      <c r="BD171" s="923"/>
      <c r="BE171" s="925"/>
      <c r="BF171" s="2173"/>
      <c r="BG171" s="2174"/>
      <c r="BH171" s="2175"/>
      <c r="BI171" s="2176"/>
      <c r="BJ171" s="2177"/>
      <c r="BK171" s="2178"/>
      <c r="BL171" s="2178"/>
      <c r="BM171" s="2178"/>
      <c r="BN171" s="2179"/>
    </row>
    <row r="172" spans="2:66" ht="20.25" customHeight="1">
      <c r="B172" s="2112"/>
      <c r="C172" s="2114"/>
      <c r="D172" s="2117"/>
      <c r="E172" s="2081"/>
      <c r="F172" s="2116"/>
      <c r="G172" s="2199"/>
      <c r="H172" s="2200"/>
      <c r="I172" s="932"/>
      <c r="J172" s="933">
        <f>G171</f>
        <v>0</v>
      </c>
      <c r="K172" s="932"/>
      <c r="L172" s="933">
        <f>M171</f>
        <v>0</v>
      </c>
      <c r="M172" s="2201"/>
      <c r="N172" s="2202"/>
      <c r="O172" s="2203"/>
      <c r="P172" s="2204"/>
      <c r="Q172" s="2204"/>
      <c r="R172" s="2200"/>
      <c r="S172" s="2141"/>
      <c r="T172" s="2142"/>
      <c r="U172" s="2142"/>
      <c r="V172" s="2142"/>
      <c r="W172" s="2143"/>
      <c r="X172" s="926" t="s">
        <v>1543</v>
      </c>
      <c r="Y172" s="927"/>
      <c r="Z172" s="928"/>
      <c r="AA172" s="914" t="str">
        <f>IF(AA171="","",VLOOKUP(AA171,'シフト記号表（従来型・ユニット型共通）'!$C$6:$L$47,10,FALSE))</f>
        <v/>
      </c>
      <c r="AB172" s="915" t="str">
        <f>IF(AB171="","",VLOOKUP(AB171,'シフト記号表（従来型・ユニット型共通）'!$C$6:$L$47,10,FALSE))</f>
        <v/>
      </c>
      <c r="AC172" s="915" t="str">
        <f>IF(AC171="","",VLOOKUP(AC171,'シフト記号表（従来型・ユニット型共通）'!$C$6:$L$47,10,FALSE))</f>
        <v/>
      </c>
      <c r="AD172" s="915" t="str">
        <f>IF(AD171="","",VLOOKUP(AD171,'シフト記号表（従来型・ユニット型共通）'!$C$6:$L$47,10,FALSE))</f>
        <v/>
      </c>
      <c r="AE172" s="915" t="str">
        <f>IF(AE171="","",VLOOKUP(AE171,'シフト記号表（従来型・ユニット型共通）'!$C$6:$L$47,10,FALSE))</f>
        <v/>
      </c>
      <c r="AF172" s="915" t="str">
        <f>IF(AF171="","",VLOOKUP(AF171,'シフト記号表（従来型・ユニット型共通）'!$C$6:$L$47,10,FALSE))</f>
        <v/>
      </c>
      <c r="AG172" s="916" t="str">
        <f>IF(AG171="","",VLOOKUP(AG171,'シフト記号表（従来型・ユニット型共通）'!$C$6:$L$47,10,FALSE))</f>
        <v/>
      </c>
      <c r="AH172" s="914" t="str">
        <f>IF(AH171="","",VLOOKUP(AH171,'シフト記号表（従来型・ユニット型共通）'!$C$6:$L$47,10,FALSE))</f>
        <v/>
      </c>
      <c r="AI172" s="915" t="str">
        <f>IF(AI171="","",VLOOKUP(AI171,'シフト記号表（従来型・ユニット型共通）'!$C$6:$L$47,10,FALSE))</f>
        <v/>
      </c>
      <c r="AJ172" s="915" t="str">
        <f>IF(AJ171="","",VLOOKUP(AJ171,'シフト記号表（従来型・ユニット型共通）'!$C$6:$L$47,10,FALSE))</f>
        <v/>
      </c>
      <c r="AK172" s="915" t="str">
        <f>IF(AK171="","",VLOOKUP(AK171,'シフト記号表（従来型・ユニット型共通）'!$C$6:$L$47,10,FALSE))</f>
        <v/>
      </c>
      <c r="AL172" s="915" t="str">
        <f>IF(AL171="","",VLOOKUP(AL171,'シフト記号表（従来型・ユニット型共通）'!$C$6:$L$47,10,FALSE))</f>
        <v/>
      </c>
      <c r="AM172" s="915" t="str">
        <f>IF(AM171="","",VLOOKUP(AM171,'シフト記号表（従来型・ユニット型共通）'!$C$6:$L$47,10,FALSE))</f>
        <v/>
      </c>
      <c r="AN172" s="916" t="str">
        <f>IF(AN171="","",VLOOKUP(AN171,'シフト記号表（従来型・ユニット型共通）'!$C$6:$L$47,10,FALSE))</f>
        <v/>
      </c>
      <c r="AO172" s="914" t="str">
        <f>IF(AO171="","",VLOOKUP(AO171,'シフト記号表（従来型・ユニット型共通）'!$C$6:$L$47,10,FALSE))</f>
        <v/>
      </c>
      <c r="AP172" s="915" t="str">
        <f>IF(AP171="","",VLOOKUP(AP171,'シフト記号表（従来型・ユニット型共通）'!$C$6:$L$47,10,FALSE))</f>
        <v/>
      </c>
      <c r="AQ172" s="915" t="str">
        <f>IF(AQ171="","",VLOOKUP(AQ171,'シフト記号表（従来型・ユニット型共通）'!$C$6:$L$47,10,FALSE))</f>
        <v/>
      </c>
      <c r="AR172" s="915" t="str">
        <f>IF(AR171="","",VLOOKUP(AR171,'シフト記号表（従来型・ユニット型共通）'!$C$6:$L$47,10,FALSE))</f>
        <v/>
      </c>
      <c r="AS172" s="915" t="str">
        <f>IF(AS171="","",VLOOKUP(AS171,'シフト記号表（従来型・ユニット型共通）'!$C$6:$L$47,10,FALSE))</f>
        <v/>
      </c>
      <c r="AT172" s="915" t="str">
        <f>IF(AT171="","",VLOOKUP(AT171,'シフト記号表（従来型・ユニット型共通）'!$C$6:$L$47,10,FALSE))</f>
        <v/>
      </c>
      <c r="AU172" s="916" t="str">
        <f>IF(AU171="","",VLOOKUP(AU171,'シフト記号表（従来型・ユニット型共通）'!$C$6:$L$47,10,FALSE))</f>
        <v/>
      </c>
      <c r="AV172" s="914" t="str">
        <f>IF(AV171="","",VLOOKUP(AV171,'シフト記号表（従来型・ユニット型共通）'!$C$6:$L$47,10,FALSE))</f>
        <v/>
      </c>
      <c r="AW172" s="915" t="str">
        <f>IF(AW171="","",VLOOKUP(AW171,'シフト記号表（従来型・ユニット型共通）'!$C$6:$L$47,10,FALSE))</f>
        <v/>
      </c>
      <c r="AX172" s="915" t="str">
        <f>IF(AX171="","",VLOOKUP(AX171,'シフト記号表（従来型・ユニット型共通）'!$C$6:$L$47,10,FALSE))</f>
        <v/>
      </c>
      <c r="AY172" s="915" t="str">
        <f>IF(AY171="","",VLOOKUP(AY171,'シフト記号表（従来型・ユニット型共通）'!$C$6:$L$47,10,FALSE))</f>
        <v/>
      </c>
      <c r="AZ172" s="915" t="str">
        <f>IF(AZ171="","",VLOOKUP(AZ171,'シフト記号表（従来型・ユニット型共通）'!$C$6:$L$47,10,FALSE))</f>
        <v/>
      </c>
      <c r="BA172" s="915" t="str">
        <f>IF(BA171="","",VLOOKUP(BA171,'シフト記号表（従来型・ユニット型共通）'!$C$6:$L$47,10,FALSE))</f>
        <v/>
      </c>
      <c r="BB172" s="916" t="str">
        <f>IF(BB171="","",VLOOKUP(BB171,'シフト記号表（従来型・ユニット型共通）'!$C$6:$L$47,10,FALSE))</f>
        <v/>
      </c>
      <c r="BC172" s="914" t="str">
        <f>IF(BC171="","",VLOOKUP(BC171,'シフト記号表（従来型・ユニット型共通）'!$C$6:$L$47,10,FALSE))</f>
        <v/>
      </c>
      <c r="BD172" s="915" t="str">
        <f>IF(BD171="","",VLOOKUP(BD171,'シフト記号表（従来型・ユニット型共通）'!$C$6:$L$47,10,FALSE))</f>
        <v/>
      </c>
      <c r="BE172" s="915" t="str">
        <f>IF(BE171="","",VLOOKUP(BE171,'シフト記号表（従来型・ユニット型共通）'!$C$6:$L$47,10,FALSE))</f>
        <v/>
      </c>
      <c r="BF172" s="2196">
        <f>IF($BI$3="４週",SUM(AA172:BB172),IF($BI$3="暦月",SUM(AA172:BE172),""))</f>
        <v>0</v>
      </c>
      <c r="BG172" s="2197"/>
      <c r="BH172" s="2198">
        <f>IF($BI$3="４週",BF172/4,IF($BI$3="暦月",(BF172/($BI$8/7)),""))</f>
        <v>0</v>
      </c>
      <c r="BI172" s="2197"/>
      <c r="BJ172" s="2193"/>
      <c r="BK172" s="2194"/>
      <c r="BL172" s="2194"/>
      <c r="BM172" s="2194"/>
      <c r="BN172" s="2195"/>
    </row>
    <row r="173" spans="2:66" ht="20.25" customHeight="1">
      <c r="B173" s="2111">
        <f>B171+1</f>
        <v>79</v>
      </c>
      <c r="C173" s="2113"/>
      <c r="D173" s="2115"/>
      <c r="E173" s="2081"/>
      <c r="F173" s="2116"/>
      <c r="G173" s="2118"/>
      <c r="H173" s="2119"/>
      <c r="I173" s="909"/>
      <c r="J173" s="910"/>
      <c r="K173" s="909"/>
      <c r="L173" s="910"/>
      <c r="M173" s="2122"/>
      <c r="N173" s="2123"/>
      <c r="O173" s="2171"/>
      <c r="P173" s="2172"/>
      <c r="Q173" s="2172"/>
      <c r="R173" s="2119"/>
      <c r="S173" s="2141"/>
      <c r="T173" s="2142"/>
      <c r="U173" s="2142"/>
      <c r="V173" s="2142"/>
      <c r="W173" s="2143"/>
      <c r="X173" s="929" t="s">
        <v>1540</v>
      </c>
      <c r="Y173" s="930"/>
      <c r="Z173" s="931"/>
      <c r="AA173" s="922"/>
      <c r="AB173" s="923"/>
      <c r="AC173" s="923"/>
      <c r="AD173" s="923"/>
      <c r="AE173" s="923"/>
      <c r="AF173" s="923"/>
      <c r="AG173" s="924"/>
      <c r="AH173" s="922"/>
      <c r="AI173" s="923"/>
      <c r="AJ173" s="923"/>
      <c r="AK173" s="923"/>
      <c r="AL173" s="923"/>
      <c r="AM173" s="923"/>
      <c r="AN173" s="924"/>
      <c r="AO173" s="922"/>
      <c r="AP173" s="923"/>
      <c r="AQ173" s="923"/>
      <c r="AR173" s="923"/>
      <c r="AS173" s="923"/>
      <c r="AT173" s="923"/>
      <c r="AU173" s="924"/>
      <c r="AV173" s="922"/>
      <c r="AW173" s="923"/>
      <c r="AX173" s="923"/>
      <c r="AY173" s="923"/>
      <c r="AZ173" s="923"/>
      <c r="BA173" s="923"/>
      <c r="BB173" s="924"/>
      <c r="BC173" s="922"/>
      <c r="BD173" s="923"/>
      <c r="BE173" s="925"/>
      <c r="BF173" s="2173"/>
      <c r="BG173" s="2174"/>
      <c r="BH173" s="2175"/>
      <c r="BI173" s="2176"/>
      <c r="BJ173" s="2177"/>
      <c r="BK173" s="2178"/>
      <c r="BL173" s="2178"/>
      <c r="BM173" s="2178"/>
      <c r="BN173" s="2179"/>
    </row>
    <row r="174" spans="2:66" ht="20.25" customHeight="1">
      <c r="B174" s="2112"/>
      <c r="C174" s="2114"/>
      <c r="D174" s="2117"/>
      <c r="E174" s="2081"/>
      <c r="F174" s="2116"/>
      <c r="G174" s="2199"/>
      <c r="H174" s="2200"/>
      <c r="I174" s="932"/>
      <c r="J174" s="933">
        <f>G173</f>
        <v>0</v>
      </c>
      <c r="K174" s="932"/>
      <c r="L174" s="933">
        <f>M173</f>
        <v>0</v>
      </c>
      <c r="M174" s="2201"/>
      <c r="N174" s="2202"/>
      <c r="O174" s="2203"/>
      <c r="P174" s="2204"/>
      <c r="Q174" s="2204"/>
      <c r="R174" s="2200"/>
      <c r="S174" s="2141"/>
      <c r="T174" s="2142"/>
      <c r="U174" s="2142"/>
      <c r="V174" s="2142"/>
      <c r="W174" s="2143"/>
      <c r="X174" s="926" t="s">
        <v>1543</v>
      </c>
      <c r="Y174" s="927"/>
      <c r="Z174" s="928"/>
      <c r="AA174" s="914" t="str">
        <f>IF(AA173="","",VLOOKUP(AA173,'シフト記号表（従来型・ユニット型共通）'!$C$6:$L$47,10,FALSE))</f>
        <v/>
      </c>
      <c r="AB174" s="915" t="str">
        <f>IF(AB173="","",VLOOKUP(AB173,'シフト記号表（従来型・ユニット型共通）'!$C$6:$L$47,10,FALSE))</f>
        <v/>
      </c>
      <c r="AC174" s="915" t="str">
        <f>IF(AC173="","",VLOOKUP(AC173,'シフト記号表（従来型・ユニット型共通）'!$C$6:$L$47,10,FALSE))</f>
        <v/>
      </c>
      <c r="AD174" s="915" t="str">
        <f>IF(AD173="","",VLOOKUP(AD173,'シフト記号表（従来型・ユニット型共通）'!$C$6:$L$47,10,FALSE))</f>
        <v/>
      </c>
      <c r="AE174" s="915" t="str">
        <f>IF(AE173="","",VLOOKUP(AE173,'シフト記号表（従来型・ユニット型共通）'!$C$6:$L$47,10,FALSE))</f>
        <v/>
      </c>
      <c r="AF174" s="915" t="str">
        <f>IF(AF173="","",VLOOKUP(AF173,'シフト記号表（従来型・ユニット型共通）'!$C$6:$L$47,10,FALSE))</f>
        <v/>
      </c>
      <c r="AG174" s="916" t="str">
        <f>IF(AG173="","",VLOOKUP(AG173,'シフト記号表（従来型・ユニット型共通）'!$C$6:$L$47,10,FALSE))</f>
        <v/>
      </c>
      <c r="AH174" s="914" t="str">
        <f>IF(AH173="","",VLOOKUP(AH173,'シフト記号表（従来型・ユニット型共通）'!$C$6:$L$47,10,FALSE))</f>
        <v/>
      </c>
      <c r="AI174" s="915" t="str">
        <f>IF(AI173="","",VLOOKUP(AI173,'シフト記号表（従来型・ユニット型共通）'!$C$6:$L$47,10,FALSE))</f>
        <v/>
      </c>
      <c r="AJ174" s="915" t="str">
        <f>IF(AJ173="","",VLOOKUP(AJ173,'シフト記号表（従来型・ユニット型共通）'!$C$6:$L$47,10,FALSE))</f>
        <v/>
      </c>
      <c r="AK174" s="915" t="str">
        <f>IF(AK173="","",VLOOKUP(AK173,'シフト記号表（従来型・ユニット型共通）'!$C$6:$L$47,10,FALSE))</f>
        <v/>
      </c>
      <c r="AL174" s="915" t="str">
        <f>IF(AL173="","",VLOOKUP(AL173,'シフト記号表（従来型・ユニット型共通）'!$C$6:$L$47,10,FALSE))</f>
        <v/>
      </c>
      <c r="AM174" s="915" t="str">
        <f>IF(AM173="","",VLOOKUP(AM173,'シフト記号表（従来型・ユニット型共通）'!$C$6:$L$47,10,FALSE))</f>
        <v/>
      </c>
      <c r="AN174" s="916" t="str">
        <f>IF(AN173="","",VLOOKUP(AN173,'シフト記号表（従来型・ユニット型共通）'!$C$6:$L$47,10,FALSE))</f>
        <v/>
      </c>
      <c r="AO174" s="914" t="str">
        <f>IF(AO173="","",VLOOKUP(AO173,'シフト記号表（従来型・ユニット型共通）'!$C$6:$L$47,10,FALSE))</f>
        <v/>
      </c>
      <c r="AP174" s="915" t="str">
        <f>IF(AP173="","",VLOOKUP(AP173,'シフト記号表（従来型・ユニット型共通）'!$C$6:$L$47,10,FALSE))</f>
        <v/>
      </c>
      <c r="AQ174" s="915" t="str">
        <f>IF(AQ173="","",VLOOKUP(AQ173,'シフト記号表（従来型・ユニット型共通）'!$C$6:$L$47,10,FALSE))</f>
        <v/>
      </c>
      <c r="AR174" s="915" t="str">
        <f>IF(AR173="","",VLOOKUP(AR173,'シフト記号表（従来型・ユニット型共通）'!$C$6:$L$47,10,FALSE))</f>
        <v/>
      </c>
      <c r="AS174" s="915" t="str">
        <f>IF(AS173="","",VLOOKUP(AS173,'シフト記号表（従来型・ユニット型共通）'!$C$6:$L$47,10,FALSE))</f>
        <v/>
      </c>
      <c r="AT174" s="915" t="str">
        <f>IF(AT173="","",VLOOKUP(AT173,'シフト記号表（従来型・ユニット型共通）'!$C$6:$L$47,10,FALSE))</f>
        <v/>
      </c>
      <c r="AU174" s="916" t="str">
        <f>IF(AU173="","",VLOOKUP(AU173,'シフト記号表（従来型・ユニット型共通）'!$C$6:$L$47,10,FALSE))</f>
        <v/>
      </c>
      <c r="AV174" s="914" t="str">
        <f>IF(AV173="","",VLOOKUP(AV173,'シフト記号表（従来型・ユニット型共通）'!$C$6:$L$47,10,FALSE))</f>
        <v/>
      </c>
      <c r="AW174" s="915" t="str">
        <f>IF(AW173="","",VLOOKUP(AW173,'シフト記号表（従来型・ユニット型共通）'!$C$6:$L$47,10,FALSE))</f>
        <v/>
      </c>
      <c r="AX174" s="915" t="str">
        <f>IF(AX173="","",VLOOKUP(AX173,'シフト記号表（従来型・ユニット型共通）'!$C$6:$L$47,10,FALSE))</f>
        <v/>
      </c>
      <c r="AY174" s="915" t="str">
        <f>IF(AY173="","",VLOOKUP(AY173,'シフト記号表（従来型・ユニット型共通）'!$C$6:$L$47,10,FALSE))</f>
        <v/>
      </c>
      <c r="AZ174" s="915" t="str">
        <f>IF(AZ173="","",VLOOKUP(AZ173,'シフト記号表（従来型・ユニット型共通）'!$C$6:$L$47,10,FALSE))</f>
        <v/>
      </c>
      <c r="BA174" s="915" t="str">
        <f>IF(BA173="","",VLOOKUP(BA173,'シフト記号表（従来型・ユニット型共通）'!$C$6:$L$47,10,FALSE))</f>
        <v/>
      </c>
      <c r="BB174" s="916" t="str">
        <f>IF(BB173="","",VLOOKUP(BB173,'シフト記号表（従来型・ユニット型共通）'!$C$6:$L$47,10,FALSE))</f>
        <v/>
      </c>
      <c r="BC174" s="914" t="str">
        <f>IF(BC173="","",VLOOKUP(BC173,'シフト記号表（従来型・ユニット型共通）'!$C$6:$L$47,10,FALSE))</f>
        <v/>
      </c>
      <c r="BD174" s="915" t="str">
        <f>IF(BD173="","",VLOOKUP(BD173,'シフト記号表（従来型・ユニット型共通）'!$C$6:$L$47,10,FALSE))</f>
        <v/>
      </c>
      <c r="BE174" s="915" t="str">
        <f>IF(BE173="","",VLOOKUP(BE173,'シフト記号表（従来型・ユニット型共通）'!$C$6:$L$47,10,FALSE))</f>
        <v/>
      </c>
      <c r="BF174" s="2196">
        <f>IF($BI$3="４週",SUM(AA174:BB174),IF($BI$3="暦月",SUM(AA174:BE174),""))</f>
        <v>0</v>
      </c>
      <c r="BG174" s="2197"/>
      <c r="BH174" s="2198">
        <f>IF($BI$3="４週",BF174/4,IF($BI$3="暦月",(BF174/($BI$8/7)),""))</f>
        <v>0</v>
      </c>
      <c r="BI174" s="2197"/>
      <c r="BJ174" s="2193"/>
      <c r="BK174" s="2194"/>
      <c r="BL174" s="2194"/>
      <c r="BM174" s="2194"/>
      <c r="BN174" s="2195"/>
    </row>
    <row r="175" spans="2:66" ht="20.25" customHeight="1">
      <c r="B175" s="2111">
        <f>B173+1</f>
        <v>80</v>
      </c>
      <c r="C175" s="2113"/>
      <c r="D175" s="2115"/>
      <c r="E175" s="2081"/>
      <c r="F175" s="2116"/>
      <c r="G175" s="2118"/>
      <c r="H175" s="2119"/>
      <c r="I175" s="909"/>
      <c r="J175" s="910"/>
      <c r="K175" s="909"/>
      <c r="L175" s="910"/>
      <c r="M175" s="2122"/>
      <c r="N175" s="2123"/>
      <c r="O175" s="2171"/>
      <c r="P175" s="2172"/>
      <c r="Q175" s="2172"/>
      <c r="R175" s="2119"/>
      <c r="S175" s="2141"/>
      <c r="T175" s="2142"/>
      <c r="U175" s="2142"/>
      <c r="V175" s="2142"/>
      <c r="W175" s="2143"/>
      <c r="X175" s="929" t="s">
        <v>1540</v>
      </c>
      <c r="Y175" s="930"/>
      <c r="Z175" s="931"/>
      <c r="AA175" s="922"/>
      <c r="AB175" s="923"/>
      <c r="AC175" s="923"/>
      <c r="AD175" s="923"/>
      <c r="AE175" s="923"/>
      <c r="AF175" s="923"/>
      <c r="AG175" s="924"/>
      <c r="AH175" s="922"/>
      <c r="AI175" s="923"/>
      <c r="AJ175" s="923"/>
      <c r="AK175" s="923"/>
      <c r="AL175" s="923"/>
      <c r="AM175" s="923"/>
      <c r="AN175" s="924"/>
      <c r="AO175" s="922"/>
      <c r="AP175" s="923"/>
      <c r="AQ175" s="923"/>
      <c r="AR175" s="923"/>
      <c r="AS175" s="923"/>
      <c r="AT175" s="923"/>
      <c r="AU175" s="924"/>
      <c r="AV175" s="922"/>
      <c r="AW175" s="923"/>
      <c r="AX175" s="923"/>
      <c r="AY175" s="923"/>
      <c r="AZ175" s="923"/>
      <c r="BA175" s="923"/>
      <c r="BB175" s="924"/>
      <c r="BC175" s="922"/>
      <c r="BD175" s="923"/>
      <c r="BE175" s="925"/>
      <c r="BF175" s="2173"/>
      <c r="BG175" s="2174"/>
      <c r="BH175" s="2175"/>
      <c r="BI175" s="2176"/>
      <c r="BJ175" s="2177"/>
      <c r="BK175" s="2178"/>
      <c r="BL175" s="2178"/>
      <c r="BM175" s="2178"/>
      <c r="BN175" s="2179"/>
    </row>
    <row r="176" spans="2:66" ht="20.25" customHeight="1">
      <c r="B176" s="2112"/>
      <c r="C176" s="2114"/>
      <c r="D176" s="2117"/>
      <c r="E176" s="2081"/>
      <c r="F176" s="2116"/>
      <c r="G176" s="2199"/>
      <c r="H176" s="2200"/>
      <c r="I176" s="932"/>
      <c r="J176" s="933">
        <f>G175</f>
        <v>0</v>
      </c>
      <c r="K176" s="932"/>
      <c r="L176" s="933">
        <f>M175</f>
        <v>0</v>
      </c>
      <c r="M176" s="2201"/>
      <c r="N176" s="2202"/>
      <c r="O176" s="2203"/>
      <c r="P176" s="2204"/>
      <c r="Q176" s="2204"/>
      <c r="R176" s="2200"/>
      <c r="S176" s="2141"/>
      <c r="T176" s="2142"/>
      <c r="U176" s="2142"/>
      <c r="V176" s="2142"/>
      <c r="W176" s="2143"/>
      <c r="X176" s="926" t="s">
        <v>1543</v>
      </c>
      <c r="Y176" s="927"/>
      <c r="Z176" s="928"/>
      <c r="AA176" s="914" t="str">
        <f>IF(AA175="","",VLOOKUP(AA175,'シフト記号表（従来型・ユニット型共通）'!$C$6:$L$47,10,FALSE))</f>
        <v/>
      </c>
      <c r="AB176" s="915" t="str">
        <f>IF(AB175="","",VLOOKUP(AB175,'シフト記号表（従来型・ユニット型共通）'!$C$6:$L$47,10,FALSE))</f>
        <v/>
      </c>
      <c r="AC176" s="915" t="str">
        <f>IF(AC175="","",VLOOKUP(AC175,'シフト記号表（従来型・ユニット型共通）'!$C$6:$L$47,10,FALSE))</f>
        <v/>
      </c>
      <c r="AD176" s="915" t="str">
        <f>IF(AD175="","",VLOOKUP(AD175,'シフト記号表（従来型・ユニット型共通）'!$C$6:$L$47,10,FALSE))</f>
        <v/>
      </c>
      <c r="AE176" s="915" t="str">
        <f>IF(AE175="","",VLOOKUP(AE175,'シフト記号表（従来型・ユニット型共通）'!$C$6:$L$47,10,FALSE))</f>
        <v/>
      </c>
      <c r="AF176" s="915" t="str">
        <f>IF(AF175="","",VLOOKUP(AF175,'シフト記号表（従来型・ユニット型共通）'!$C$6:$L$47,10,FALSE))</f>
        <v/>
      </c>
      <c r="AG176" s="916" t="str">
        <f>IF(AG175="","",VLOOKUP(AG175,'シフト記号表（従来型・ユニット型共通）'!$C$6:$L$47,10,FALSE))</f>
        <v/>
      </c>
      <c r="AH176" s="914" t="str">
        <f>IF(AH175="","",VLOOKUP(AH175,'シフト記号表（従来型・ユニット型共通）'!$C$6:$L$47,10,FALSE))</f>
        <v/>
      </c>
      <c r="AI176" s="915" t="str">
        <f>IF(AI175="","",VLOOKUP(AI175,'シフト記号表（従来型・ユニット型共通）'!$C$6:$L$47,10,FALSE))</f>
        <v/>
      </c>
      <c r="AJ176" s="915" t="str">
        <f>IF(AJ175="","",VLOOKUP(AJ175,'シフト記号表（従来型・ユニット型共通）'!$C$6:$L$47,10,FALSE))</f>
        <v/>
      </c>
      <c r="AK176" s="915" t="str">
        <f>IF(AK175="","",VLOOKUP(AK175,'シフト記号表（従来型・ユニット型共通）'!$C$6:$L$47,10,FALSE))</f>
        <v/>
      </c>
      <c r="AL176" s="915" t="str">
        <f>IF(AL175="","",VLOOKUP(AL175,'シフト記号表（従来型・ユニット型共通）'!$C$6:$L$47,10,FALSE))</f>
        <v/>
      </c>
      <c r="AM176" s="915" t="str">
        <f>IF(AM175="","",VLOOKUP(AM175,'シフト記号表（従来型・ユニット型共通）'!$C$6:$L$47,10,FALSE))</f>
        <v/>
      </c>
      <c r="AN176" s="916" t="str">
        <f>IF(AN175="","",VLOOKUP(AN175,'シフト記号表（従来型・ユニット型共通）'!$C$6:$L$47,10,FALSE))</f>
        <v/>
      </c>
      <c r="AO176" s="914" t="str">
        <f>IF(AO175="","",VLOOKUP(AO175,'シフト記号表（従来型・ユニット型共通）'!$C$6:$L$47,10,FALSE))</f>
        <v/>
      </c>
      <c r="AP176" s="915" t="str">
        <f>IF(AP175="","",VLOOKUP(AP175,'シフト記号表（従来型・ユニット型共通）'!$C$6:$L$47,10,FALSE))</f>
        <v/>
      </c>
      <c r="AQ176" s="915" t="str">
        <f>IF(AQ175="","",VLOOKUP(AQ175,'シフト記号表（従来型・ユニット型共通）'!$C$6:$L$47,10,FALSE))</f>
        <v/>
      </c>
      <c r="AR176" s="915" t="str">
        <f>IF(AR175="","",VLOOKUP(AR175,'シフト記号表（従来型・ユニット型共通）'!$C$6:$L$47,10,FALSE))</f>
        <v/>
      </c>
      <c r="AS176" s="915" t="str">
        <f>IF(AS175="","",VLOOKUP(AS175,'シフト記号表（従来型・ユニット型共通）'!$C$6:$L$47,10,FALSE))</f>
        <v/>
      </c>
      <c r="AT176" s="915" t="str">
        <f>IF(AT175="","",VLOOKUP(AT175,'シフト記号表（従来型・ユニット型共通）'!$C$6:$L$47,10,FALSE))</f>
        <v/>
      </c>
      <c r="AU176" s="916" t="str">
        <f>IF(AU175="","",VLOOKUP(AU175,'シフト記号表（従来型・ユニット型共通）'!$C$6:$L$47,10,FALSE))</f>
        <v/>
      </c>
      <c r="AV176" s="914" t="str">
        <f>IF(AV175="","",VLOOKUP(AV175,'シフト記号表（従来型・ユニット型共通）'!$C$6:$L$47,10,FALSE))</f>
        <v/>
      </c>
      <c r="AW176" s="915" t="str">
        <f>IF(AW175="","",VLOOKUP(AW175,'シフト記号表（従来型・ユニット型共通）'!$C$6:$L$47,10,FALSE))</f>
        <v/>
      </c>
      <c r="AX176" s="915" t="str">
        <f>IF(AX175="","",VLOOKUP(AX175,'シフト記号表（従来型・ユニット型共通）'!$C$6:$L$47,10,FALSE))</f>
        <v/>
      </c>
      <c r="AY176" s="915" t="str">
        <f>IF(AY175="","",VLOOKUP(AY175,'シフト記号表（従来型・ユニット型共通）'!$C$6:$L$47,10,FALSE))</f>
        <v/>
      </c>
      <c r="AZ176" s="915" t="str">
        <f>IF(AZ175="","",VLOOKUP(AZ175,'シフト記号表（従来型・ユニット型共通）'!$C$6:$L$47,10,FALSE))</f>
        <v/>
      </c>
      <c r="BA176" s="915" t="str">
        <f>IF(BA175="","",VLOOKUP(BA175,'シフト記号表（従来型・ユニット型共通）'!$C$6:$L$47,10,FALSE))</f>
        <v/>
      </c>
      <c r="BB176" s="916" t="str">
        <f>IF(BB175="","",VLOOKUP(BB175,'シフト記号表（従来型・ユニット型共通）'!$C$6:$L$47,10,FALSE))</f>
        <v/>
      </c>
      <c r="BC176" s="914" t="str">
        <f>IF(BC175="","",VLOOKUP(BC175,'シフト記号表（従来型・ユニット型共通）'!$C$6:$L$47,10,FALSE))</f>
        <v/>
      </c>
      <c r="BD176" s="915" t="str">
        <f>IF(BD175="","",VLOOKUP(BD175,'シフト記号表（従来型・ユニット型共通）'!$C$6:$L$47,10,FALSE))</f>
        <v/>
      </c>
      <c r="BE176" s="915" t="str">
        <f>IF(BE175="","",VLOOKUP(BE175,'シフト記号表（従来型・ユニット型共通）'!$C$6:$L$47,10,FALSE))</f>
        <v/>
      </c>
      <c r="BF176" s="2196">
        <f>IF($BI$3="４週",SUM(AA176:BB176),IF($BI$3="暦月",SUM(AA176:BE176),""))</f>
        <v>0</v>
      </c>
      <c r="BG176" s="2197"/>
      <c r="BH176" s="2198">
        <f>IF($BI$3="４週",BF176/4,IF($BI$3="暦月",(BF176/($BI$8/7)),""))</f>
        <v>0</v>
      </c>
      <c r="BI176" s="2197"/>
      <c r="BJ176" s="2193"/>
      <c r="BK176" s="2194"/>
      <c r="BL176" s="2194"/>
      <c r="BM176" s="2194"/>
      <c r="BN176" s="2195"/>
    </row>
    <row r="177" spans="2:66" ht="20.25" customHeight="1">
      <c r="B177" s="2111">
        <f>B175+1</f>
        <v>81</v>
      </c>
      <c r="C177" s="2113"/>
      <c r="D177" s="2115"/>
      <c r="E177" s="2081"/>
      <c r="F177" s="2116"/>
      <c r="G177" s="2118"/>
      <c r="H177" s="2119"/>
      <c r="I177" s="909"/>
      <c r="J177" s="910"/>
      <c r="K177" s="909"/>
      <c r="L177" s="910"/>
      <c r="M177" s="2122"/>
      <c r="N177" s="2123"/>
      <c r="O177" s="2171"/>
      <c r="P177" s="2172"/>
      <c r="Q177" s="2172"/>
      <c r="R177" s="2119"/>
      <c r="S177" s="2141"/>
      <c r="T177" s="2142"/>
      <c r="U177" s="2142"/>
      <c r="V177" s="2142"/>
      <c r="W177" s="2143"/>
      <c r="X177" s="929" t="s">
        <v>1540</v>
      </c>
      <c r="Y177" s="930"/>
      <c r="Z177" s="931"/>
      <c r="AA177" s="922"/>
      <c r="AB177" s="923"/>
      <c r="AC177" s="923"/>
      <c r="AD177" s="923"/>
      <c r="AE177" s="923"/>
      <c r="AF177" s="923"/>
      <c r="AG177" s="924"/>
      <c r="AH177" s="922"/>
      <c r="AI177" s="923"/>
      <c r="AJ177" s="923"/>
      <c r="AK177" s="923"/>
      <c r="AL177" s="923"/>
      <c r="AM177" s="923"/>
      <c r="AN177" s="924"/>
      <c r="AO177" s="922"/>
      <c r="AP177" s="923"/>
      <c r="AQ177" s="923"/>
      <c r="AR177" s="923"/>
      <c r="AS177" s="923"/>
      <c r="AT177" s="923"/>
      <c r="AU177" s="924"/>
      <c r="AV177" s="922"/>
      <c r="AW177" s="923"/>
      <c r="AX177" s="923"/>
      <c r="AY177" s="923"/>
      <c r="AZ177" s="923"/>
      <c r="BA177" s="923"/>
      <c r="BB177" s="924"/>
      <c r="BC177" s="922"/>
      <c r="BD177" s="923"/>
      <c r="BE177" s="925"/>
      <c r="BF177" s="2173"/>
      <c r="BG177" s="2174"/>
      <c r="BH177" s="2175"/>
      <c r="BI177" s="2176"/>
      <c r="BJ177" s="2177"/>
      <c r="BK177" s="2178"/>
      <c r="BL177" s="2178"/>
      <c r="BM177" s="2178"/>
      <c r="BN177" s="2179"/>
    </row>
    <row r="178" spans="2:66" ht="20.25" customHeight="1">
      <c r="B178" s="2112"/>
      <c r="C178" s="2114"/>
      <c r="D178" s="2117"/>
      <c r="E178" s="2081"/>
      <c r="F178" s="2116"/>
      <c r="G178" s="2199"/>
      <c r="H178" s="2200"/>
      <c r="I178" s="932"/>
      <c r="J178" s="933">
        <f>G177</f>
        <v>0</v>
      </c>
      <c r="K178" s="932"/>
      <c r="L178" s="933">
        <f>M177</f>
        <v>0</v>
      </c>
      <c r="M178" s="2201"/>
      <c r="N178" s="2202"/>
      <c r="O178" s="2203"/>
      <c r="P178" s="2204"/>
      <c r="Q178" s="2204"/>
      <c r="R178" s="2200"/>
      <c r="S178" s="2141"/>
      <c r="T178" s="2142"/>
      <c r="U178" s="2142"/>
      <c r="V178" s="2142"/>
      <c r="W178" s="2143"/>
      <c r="X178" s="926" t="s">
        <v>1543</v>
      </c>
      <c r="Y178" s="927"/>
      <c r="Z178" s="928"/>
      <c r="AA178" s="914" t="str">
        <f>IF(AA177="","",VLOOKUP(AA177,'シフト記号表（従来型・ユニット型共通）'!$C$6:$L$47,10,FALSE))</f>
        <v/>
      </c>
      <c r="AB178" s="915" t="str">
        <f>IF(AB177="","",VLOOKUP(AB177,'シフト記号表（従来型・ユニット型共通）'!$C$6:$L$47,10,FALSE))</f>
        <v/>
      </c>
      <c r="AC178" s="915" t="str">
        <f>IF(AC177="","",VLOOKUP(AC177,'シフト記号表（従来型・ユニット型共通）'!$C$6:$L$47,10,FALSE))</f>
        <v/>
      </c>
      <c r="AD178" s="915" t="str">
        <f>IF(AD177="","",VLOOKUP(AD177,'シフト記号表（従来型・ユニット型共通）'!$C$6:$L$47,10,FALSE))</f>
        <v/>
      </c>
      <c r="AE178" s="915" t="str">
        <f>IF(AE177="","",VLOOKUP(AE177,'シフト記号表（従来型・ユニット型共通）'!$C$6:$L$47,10,FALSE))</f>
        <v/>
      </c>
      <c r="AF178" s="915" t="str">
        <f>IF(AF177="","",VLOOKUP(AF177,'シフト記号表（従来型・ユニット型共通）'!$C$6:$L$47,10,FALSE))</f>
        <v/>
      </c>
      <c r="AG178" s="916" t="str">
        <f>IF(AG177="","",VLOOKUP(AG177,'シフト記号表（従来型・ユニット型共通）'!$C$6:$L$47,10,FALSE))</f>
        <v/>
      </c>
      <c r="AH178" s="914" t="str">
        <f>IF(AH177="","",VLOOKUP(AH177,'シフト記号表（従来型・ユニット型共通）'!$C$6:$L$47,10,FALSE))</f>
        <v/>
      </c>
      <c r="AI178" s="915" t="str">
        <f>IF(AI177="","",VLOOKUP(AI177,'シフト記号表（従来型・ユニット型共通）'!$C$6:$L$47,10,FALSE))</f>
        <v/>
      </c>
      <c r="AJ178" s="915" t="str">
        <f>IF(AJ177="","",VLOOKUP(AJ177,'シフト記号表（従来型・ユニット型共通）'!$C$6:$L$47,10,FALSE))</f>
        <v/>
      </c>
      <c r="AK178" s="915" t="str">
        <f>IF(AK177="","",VLOOKUP(AK177,'シフト記号表（従来型・ユニット型共通）'!$C$6:$L$47,10,FALSE))</f>
        <v/>
      </c>
      <c r="AL178" s="915" t="str">
        <f>IF(AL177="","",VLOOKUP(AL177,'シフト記号表（従来型・ユニット型共通）'!$C$6:$L$47,10,FALSE))</f>
        <v/>
      </c>
      <c r="AM178" s="915" t="str">
        <f>IF(AM177="","",VLOOKUP(AM177,'シフト記号表（従来型・ユニット型共通）'!$C$6:$L$47,10,FALSE))</f>
        <v/>
      </c>
      <c r="AN178" s="916" t="str">
        <f>IF(AN177="","",VLOOKUP(AN177,'シフト記号表（従来型・ユニット型共通）'!$C$6:$L$47,10,FALSE))</f>
        <v/>
      </c>
      <c r="AO178" s="914" t="str">
        <f>IF(AO177="","",VLOOKUP(AO177,'シフト記号表（従来型・ユニット型共通）'!$C$6:$L$47,10,FALSE))</f>
        <v/>
      </c>
      <c r="AP178" s="915" t="str">
        <f>IF(AP177="","",VLOOKUP(AP177,'シフト記号表（従来型・ユニット型共通）'!$C$6:$L$47,10,FALSE))</f>
        <v/>
      </c>
      <c r="AQ178" s="915" t="str">
        <f>IF(AQ177="","",VLOOKUP(AQ177,'シフト記号表（従来型・ユニット型共通）'!$C$6:$L$47,10,FALSE))</f>
        <v/>
      </c>
      <c r="AR178" s="915" t="str">
        <f>IF(AR177="","",VLOOKUP(AR177,'シフト記号表（従来型・ユニット型共通）'!$C$6:$L$47,10,FALSE))</f>
        <v/>
      </c>
      <c r="AS178" s="915" t="str">
        <f>IF(AS177="","",VLOOKUP(AS177,'シフト記号表（従来型・ユニット型共通）'!$C$6:$L$47,10,FALSE))</f>
        <v/>
      </c>
      <c r="AT178" s="915" t="str">
        <f>IF(AT177="","",VLOOKUP(AT177,'シフト記号表（従来型・ユニット型共通）'!$C$6:$L$47,10,FALSE))</f>
        <v/>
      </c>
      <c r="AU178" s="916" t="str">
        <f>IF(AU177="","",VLOOKUP(AU177,'シフト記号表（従来型・ユニット型共通）'!$C$6:$L$47,10,FALSE))</f>
        <v/>
      </c>
      <c r="AV178" s="914" t="str">
        <f>IF(AV177="","",VLOOKUP(AV177,'シフト記号表（従来型・ユニット型共通）'!$C$6:$L$47,10,FALSE))</f>
        <v/>
      </c>
      <c r="AW178" s="915" t="str">
        <f>IF(AW177="","",VLOOKUP(AW177,'シフト記号表（従来型・ユニット型共通）'!$C$6:$L$47,10,FALSE))</f>
        <v/>
      </c>
      <c r="AX178" s="915" t="str">
        <f>IF(AX177="","",VLOOKUP(AX177,'シフト記号表（従来型・ユニット型共通）'!$C$6:$L$47,10,FALSE))</f>
        <v/>
      </c>
      <c r="AY178" s="915" t="str">
        <f>IF(AY177="","",VLOOKUP(AY177,'シフト記号表（従来型・ユニット型共通）'!$C$6:$L$47,10,FALSE))</f>
        <v/>
      </c>
      <c r="AZ178" s="915" t="str">
        <f>IF(AZ177="","",VLOOKUP(AZ177,'シフト記号表（従来型・ユニット型共通）'!$C$6:$L$47,10,FALSE))</f>
        <v/>
      </c>
      <c r="BA178" s="915" t="str">
        <f>IF(BA177="","",VLOOKUP(BA177,'シフト記号表（従来型・ユニット型共通）'!$C$6:$L$47,10,FALSE))</f>
        <v/>
      </c>
      <c r="BB178" s="916" t="str">
        <f>IF(BB177="","",VLOOKUP(BB177,'シフト記号表（従来型・ユニット型共通）'!$C$6:$L$47,10,FALSE))</f>
        <v/>
      </c>
      <c r="BC178" s="914" t="str">
        <f>IF(BC177="","",VLOOKUP(BC177,'シフト記号表（従来型・ユニット型共通）'!$C$6:$L$47,10,FALSE))</f>
        <v/>
      </c>
      <c r="BD178" s="915" t="str">
        <f>IF(BD177="","",VLOOKUP(BD177,'シフト記号表（従来型・ユニット型共通）'!$C$6:$L$47,10,FALSE))</f>
        <v/>
      </c>
      <c r="BE178" s="915" t="str">
        <f>IF(BE177="","",VLOOKUP(BE177,'シフト記号表（従来型・ユニット型共通）'!$C$6:$L$47,10,FALSE))</f>
        <v/>
      </c>
      <c r="BF178" s="2196">
        <f>IF($BI$3="４週",SUM(AA178:BB178),IF($BI$3="暦月",SUM(AA178:BE178),""))</f>
        <v>0</v>
      </c>
      <c r="BG178" s="2197"/>
      <c r="BH178" s="2198">
        <f>IF($BI$3="４週",BF178/4,IF($BI$3="暦月",(BF178/($BI$8/7)),""))</f>
        <v>0</v>
      </c>
      <c r="BI178" s="2197"/>
      <c r="BJ178" s="2193"/>
      <c r="BK178" s="2194"/>
      <c r="BL178" s="2194"/>
      <c r="BM178" s="2194"/>
      <c r="BN178" s="2195"/>
    </row>
    <row r="179" spans="2:66" ht="20.25" customHeight="1">
      <c r="B179" s="2111">
        <f>B177+1</f>
        <v>82</v>
      </c>
      <c r="C179" s="2113"/>
      <c r="D179" s="2115"/>
      <c r="E179" s="2081"/>
      <c r="F179" s="2116"/>
      <c r="G179" s="2118"/>
      <c r="H179" s="2119"/>
      <c r="I179" s="909"/>
      <c r="J179" s="910"/>
      <c r="K179" s="909"/>
      <c r="L179" s="910"/>
      <c r="M179" s="2122"/>
      <c r="N179" s="2123"/>
      <c r="O179" s="2171"/>
      <c r="P179" s="2172"/>
      <c r="Q179" s="2172"/>
      <c r="R179" s="2119"/>
      <c r="S179" s="2141"/>
      <c r="T179" s="2142"/>
      <c r="U179" s="2142"/>
      <c r="V179" s="2142"/>
      <c r="W179" s="2143"/>
      <c r="X179" s="929" t="s">
        <v>1540</v>
      </c>
      <c r="Y179" s="930"/>
      <c r="Z179" s="931"/>
      <c r="AA179" s="922"/>
      <c r="AB179" s="923"/>
      <c r="AC179" s="923"/>
      <c r="AD179" s="923"/>
      <c r="AE179" s="923"/>
      <c r="AF179" s="923"/>
      <c r="AG179" s="924"/>
      <c r="AH179" s="922"/>
      <c r="AI179" s="923"/>
      <c r="AJ179" s="923"/>
      <c r="AK179" s="923"/>
      <c r="AL179" s="923"/>
      <c r="AM179" s="923"/>
      <c r="AN179" s="924"/>
      <c r="AO179" s="922"/>
      <c r="AP179" s="923"/>
      <c r="AQ179" s="923"/>
      <c r="AR179" s="923"/>
      <c r="AS179" s="923"/>
      <c r="AT179" s="923"/>
      <c r="AU179" s="924"/>
      <c r="AV179" s="922"/>
      <c r="AW179" s="923"/>
      <c r="AX179" s="923"/>
      <c r="AY179" s="923"/>
      <c r="AZ179" s="923"/>
      <c r="BA179" s="923"/>
      <c r="BB179" s="924"/>
      <c r="BC179" s="922"/>
      <c r="BD179" s="923"/>
      <c r="BE179" s="925"/>
      <c r="BF179" s="2173"/>
      <c r="BG179" s="2174"/>
      <c r="BH179" s="2175"/>
      <c r="BI179" s="2176"/>
      <c r="BJ179" s="2177"/>
      <c r="BK179" s="2178"/>
      <c r="BL179" s="2178"/>
      <c r="BM179" s="2178"/>
      <c r="BN179" s="2179"/>
    </row>
    <row r="180" spans="2:66" ht="20.25" customHeight="1">
      <c r="B180" s="2112"/>
      <c r="C180" s="2114"/>
      <c r="D180" s="2117"/>
      <c r="E180" s="2081"/>
      <c r="F180" s="2116"/>
      <c r="G180" s="2199"/>
      <c r="H180" s="2200"/>
      <c r="I180" s="932"/>
      <c r="J180" s="933">
        <f>G179</f>
        <v>0</v>
      </c>
      <c r="K180" s="932"/>
      <c r="L180" s="933">
        <f>M179</f>
        <v>0</v>
      </c>
      <c r="M180" s="2201"/>
      <c r="N180" s="2202"/>
      <c r="O180" s="2203"/>
      <c r="P180" s="2204"/>
      <c r="Q180" s="2204"/>
      <c r="R180" s="2200"/>
      <c r="S180" s="2141"/>
      <c r="T180" s="2142"/>
      <c r="U180" s="2142"/>
      <c r="V180" s="2142"/>
      <c r="W180" s="2143"/>
      <c r="X180" s="926" t="s">
        <v>1543</v>
      </c>
      <c r="Y180" s="927"/>
      <c r="Z180" s="928"/>
      <c r="AA180" s="914" t="str">
        <f>IF(AA179="","",VLOOKUP(AA179,'シフト記号表（従来型・ユニット型共通）'!$C$6:$L$47,10,FALSE))</f>
        <v/>
      </c>
      <c r="AB180" s="915" t="str">
        <f>IF(AB179="","",VLOOKUP(AB179,'シフト記号表（従来型・ユニット型共通）'!$C$6:$L$47,10,FALSE))</f>
        <v/>
      </c>
      <c r="AC180" s="915" t="str">
        <f>IF(AC179="","",VLOOKUP(AC179,'シフト記号表（従来型・ユニット型共通）'!$C$6:$L$47,10,FALSE))</f>
        <v/>
      </c>
      <c r="AD180" s="915" t="str">
        <f>IF(AD179="","",VLOOKUP(AD179,'シフト記号表（従来型・ユニット型共通）'!$C$6:$L$47,10,FALSE))</f>
        <v/>
      </c>
      <c r="AE180" s="915" t="str">
        <f>IF(AE179="","",VLOOKUP(AE179,'シフト記号表（従来型・ユニット型共通）'!$C$6:$L$47,10,FALSE))</f>
        <v/>
      </c>
      <c r="AF180" s="915" t="str">
        <f>IF(AF179="","",VLOOKUP(AF179,'シフト記号表（従来型・ユニット型共通）'!$C$6:$L$47,10,FALSE))</f>
        <v/>
      </c>
      <c r="AG180" s="916" t="str">
        <f>IF(AG179="","",VLOOKUP(AG179,'シフト記号表（従来型・ユニット型共通）'!$C$6:$L$47,10,FALSE))</f>
        <v/>
      </c>
      <c r="AH180" s="914" t="str">
        <f>IF(AH179="","",VLOOKUP(AH179,'シフト記号表（従来型・ユニット型共通）'!$C$6:$L$47,10,FALSE))</f>
        <v/>
      </c>
      <c r="AI180" s="915" t="str">
        <f>IF(AI179="","",VLOOKUP(AI179,'シフト記号表（従来型・ユニット型共通）'!$C$6:$L$47,10,FALSE))</f>
        <v/>
      </c>
      <c r="AJ180" s="915" t="str">
        <f>IF(AJ179="","",VLOOKUP(AJ179,'シフト記号表（従来型・ユニット型共通）'!$C$6:$L$47,10,FALSE))</f>
        <v/>
      </c>
      <c r="AK180" s="915" t="str">
        <f>IF(AK179="","",VLOOKUP(AK179,'シフト記号表（従来型・ユニット型共通）'!$C$6:$L$47,10,FALSE))</f>
        <v/>
      </c>
      <c r="AL180" s="915" t="str">
        <f>IF(AL179="","",VLOOKUP(AL179,'シフト記号表（従来型・ユニット型共通）'!$C$6:$L$47,10,FALSE))</f>
        <v/>
      </c>
      <c r="AM180" s="915" t="str">
        <f>IF(AM179="","",VLOOKUP(AM179,'シフト記号表（従来型・ユニット型共通）'!$C$6:$L$47,10,FALSE))</f>
        <v/>
      </c>
      <c r="AN180" s="916" t="str">
        <f>IF(AN179="","",VLOOKUP(AN179,'シフト記号表（従来型・ユニット型共通）'!$C$6:$L$47,10,FALSE))</f>
        <v/>
      </c>
      <c r="AO180" s="914" t="str">
        <f>IF(AO179="","",VLOOKUP(AO179,'シフト記号表（従来型・ユニット型共通）'!$C$6:$L$47,10,FALSE))</f>
        <v/>
      </c>
      <c r="AP180" s="915" t="str">
        <f>IF(AP179="","",VLOOKUP(AP179,'シフト記号表（従来型・ユニット型共通）'!$C$6:$L$47,10,FALSE))</f>
        <v/>
      </c>
      <c r="AQ180" s="915" t="str">
        <f>IF(AQ179="","",VLOOKUP(AQ179,'シフト記号表（従来型・ユニット型共通）'!$C$6:$L$47,10,FALSE))</f>
        <v/>
      </c>
      <c r="AR180" s="915" t="str">
        <f>IF(AR179="","",VLOOKUP(AR179,'シフト記号表（従来型・ユニット型共通）'!$C$6:$L$47,10,FALSE))</f>
        <v/>
      </c>
      <c r="AS180" s="915" t="str">
        <f>IF(AS179="","",VLOOKUP(AS179,'シフト記号表（従来型・ユニット型共通）'!$C$6:$L$47,10,FALSE))</f>
        <v/>
      </c>
      <c r="AT180" s="915" t="str">
        <f>IF(AT179="","",VLOOKUP(AT179,'シフト記号表（従来型・ユニット型共通）'!$C$6:$L$47,10,FALSE))</f>
        <v/>
      </c>
      <c r="AU180" s="916" t="str">
        <f>IF(AU179="","",VLOOKUP(AU179,'シフト記号表（従来型・ユニット型共通）'!$C$6:$L$47,10,FALSE))</f>
        <v/>
      </c>
      <c r="AV180" s="914" t="str">
        <f>IF(AV179="","",VLOOKUP(AV179,'シフト記号表（従来型・ユニット型共通）'!$C$6:$L$47,10,FALSE))</f>
        <v/>
      </c>
      <c r="AW180" s="915" t="str">
        <f>IF(AW179="","",VLOOKUP(AW179,'シフト記号表（従来型・ユニット型共通）'!$C$6:$L$47,10,FALSE))</f>
        <v/>
      </c>
      <c r="AX180" s="915" t="str">
        <f>IF(AX179="","",VLOOKUP(AX179,'シフト記号表（従来型・ユニット型共通）'!$C$6:$L$47,10,FALSE))</f>
        <v/>
      </c>
      <c r="AY180" s="915" t="str">
        <f>IF(AY179="","",VLOOKUP(AY179,'シフト記号表（従来型・ユニット型共通）'!$C$6:$L$47,10,FALSE))</f>
        <v/>
      </c>
      <c r="AZ180" s="915" t="str">
        <f>IF(AZ179="","",VLOOKUP(AZ179,'シフト記号表（従来型・ユニット型共通）'!$C$6:$L$47,10,FALSE))</f>
        <v/>
      </c>
      <c r="BA180" s="915" t="str">
        <f>IF(BA179="","",VLOOKUP(BA179,'シフト記号表（従来型・ユニット型共通）'!$C$6:$L$47,10,FALSE))</f>
        <v/>
      </c>
      <c r="BB180" s="916" t="str">
        <f>IF(BB179="","",VLOOKUP(BB179,'シフト記号表（従来型・ユニット型共通）'!$C$6:$L$47,10,FALSE))</f>
        <v/>
      </c>
      <c r="BC180" s="914" t="str">
        <f>IF(BC179="","",VLOOKUP(BC179,'シフト記号表（従来型・ユニット型共通）'!$C$6:$L$47,10,FALSE))</f>
        <v/>
      </c>
      <c r="BD180" s="915" t="str">
        <f>IF(BD179="","",VLOOKUP(BD179,'シフト記号表（従来型・ユニット型共通）'!$C$6:$L$47,10,FALSE))</f>
        <v/>
      </c>
      <c r="BE180" s="915" t="str">
        <f>IF(BE179="","",VLOOKUP(BE179,'シフト記号表（従来型・ユニット型共通）'!$C$6:$L$47,10,FALSE))</f>
        <v/>
      </c>
      <c r="BF180" s="2196">
        <f>IF($BI$3="４週",SUM(AA180:BB180),IF($BI$3="暦月",SUM(AA180:BE180),""))</f>
        <v>0</v>
      </c>
      <c r="BG180" s="2197"/>
      <c r="BH180" s="2198">
        <f>IF($BI$3="４週",BF180/4,IF($BI$3="暦月",(BF180/($BI$8/7)),""))</f>
        <v>0</v>
      </c>
      <c r="BI180" s="2197"/>
      <c r="BJ180" s="2193"/>
      <c r="BK180" s="2194"/>
      <c r="BL180" s="2194"/>
      <c r="BM180" s="2194"/>
      <c r="BN180" s="2195"/>
    </row>
    <row r="181" spans="2:66" ht="20.25" customHeight="1">
      <c r="B181" s="2111">
        <f>B179+1</f>
        <v>83</v>
      </c>
      <c r="C181" s="2113"/>
      <c r="D181" s="2115"/>
      <c r="E181" s="2081"/>
      <c r="F181" s="2116"/>
      <c r="G181" s="2118"/>
      <c r="H181" s="2119"/>
      <c r="I181" s="909"/>
      <c r="J181" s="910"/>
      <c r="K181" s="909"/>
      <c r="L181" s="910"/>
      <c r="M181" s="2122"/>
      <c r="N181" s="2123"/>
      <c r="O181" s="2171"/>
      <c r="P181" s="2172"/>
      <c r="Q181" s="2172"/>
      <c r="R181" s="2119"/>
      <c r="S181" s="2141"/>
      <c r="T181" s="2142"/>
      <c r="U181" s="2142"/>
      <c r="V181" s="2142"/>
      <c r="W181" s="2143"/>
      <c r="X181" s="929" t="s">
        <v>1540</v>
      </c>
      <c r="Y181" s="930"/>
      <c r="Z181" s="931"/>
      <c r="AA181" s="922"/>
      <c r="AB181" s="923"/>
      <c r="AC181" s="923"/>
      <c r="AD181" s="923"/>
      <c r="AE181" s="923"/>
      <c r="AF181" s="923"/>
      <c r="AG181" s="924"/>
      <c r="AH181" s="922"/>
      <c r="AI181" s="923"/>
      <c r="AJ181" s="923"/>
      <c r="AK181" s="923"/>
      <c r="AL181" s="923"/>
      <c r="AM181" s="923"/>
      <c r="AN181" s="924"/>
      <c r="AO181" s="922"/>
      <c r="AP181" s="923"/>
      <c r="AQ181" s="923"/>
      <c r="AR181" s="923"/>
      <c r="AS181" s="923"/>
      <c r="AT181" s="923"/>
      <c r="AU181" s="924"/>
      <c r="AV181" s="922"/>
      <c r="AW181" s="923"/>
      <c r="AX181" s="923"/>
      <c r="AY181" s="923"/>
      <c r="AZ181" s="923"/>
      <c r="BA181" s="923"/>
      <c r="BB181" s="924"/>
      <c r="BC181" s="922"/>
      <c r="BD181" s="923"/>
      <c r="BE181" s="925"/>
      <c r="BF181" s="2173"/>
      <c r="BG181" s="2174"/>
      <c r="BH181" s="2175"/>
      <c r="BI181" s="2176"/>
      <c r="BJ181" s="2177"/>
      <c r="BK181" s="2178"/>
      <c r="BL181" s="2178"/>
      <c r="BM181" s="2178"/>
      <c r="BN181" s="2179"/>
    </row>
    <row r="182" spans="2:66" ht="20.25" customHeight="1">
      <c r="B182" s="2112"/>
      <c r="C182" s="2114"/>
      <c r="D182" s="2117"/>
      <c r="E182" s="2081"/>
      <c r="F182" s="2116"/>
      <c r="G182" s="2199"/>
      <c r="H182" s="2200"/>
      <c r="I182" s="932"/>
      <c r="J182" s="933">
        <f>G181</f>
        <v>0</v>
      </c>
      <c r="K182" s="932"/>
      <c r="L182" s="933">
        <f>M181</f>
        <v>0</v>
      </c>
      <c r="M182" s="2201"/>
      <c r="N182" s="2202"/>
      <c r="O182" s="2203"/>
      <c r="P182" s="2204"/>
      <c r="Q182" s="2204"/>
      <c r="R182" s="2200"/>
      <c r="S182" s="2141"/>
      <c r="T182" s="2142"/>
      <c r="U182" s="2142"/>
      <c r="V182" s="2142"/>
      <c r="W182" s="2143"/>
      <c r="X182" s="926" t="s">
        <v>1543</v>
      </c>
      <c r="Y182" s="927"/>
      <c r="Z182" s="928"/>
      <c r="AA182" s="914" t="str">
        <f>IF(AA181="","",VLOOKUP(AA181,'シフト記号表（従来型・ユニット型共通）'!$C$6:$L$47,10,FALSE))</f>
        <v/>
      </c>
      <c r="AB182" s="915" t="str">
        <f>IF(AB181="","",VLOOKUP(AB181,'シフト記号表（従来型・ユニット型共通）'!$C$6:$L$47,10,FALSE))</f>
        <v/>
      </c>
      <c r="AC182" s="915" t="str">
        <f>IF(AC181="","",VLOOKUP(AC181,'シフト記号表（従来型・ユニット型共通）'!$C$6:$L$47,10,FALSE))</f>
        <v/>
      </c>
      <c r="AD182" s="915" t="str">
        <f>IF(AD181="","",VLOOKUP(AD181,'シフト記号表（従来型・ユニット型共通）'!$C$6:$L$47,10,FALSE))</f>
        <v/>
      </c>
      <c r="AE182" s="915" t="str">
        <f>IF(AE181="","",VLOOKUP(AE181,'シフト記号表（従来型・ユニット型共通）'!$C$6:$L$47,10,FALSE))</f>
        <v/>
      </c>
      <c r="AF182" s="915" t="str">
        <f>IF(AF181="","",VLOOKUP(AF181,'シフト記号表（従来型・ユニット型共通）'!$C$6:$L$47,10,FALSE))</f>
        <v/>
      </c>
      <c r="AG182" s="916" t="str">
        <f>IF(AG181="","",VLOOKUP(AG181,'シフト記号表（従来型・ユニット型共通）'!$C$6:$L$47,10,FALSE))</f>
        <v/>
      </c>
      <c r="AH182" s="914" t="str">
        <f>IF(AH181="","",VLOOKUP(AH181,'シフト記号表（従来型・ユニット型共通）'!$C$6:$L$47,10,FALSE))</f>
        <v/>
      </c>
      <c r="AI182" s="915" t="str">
        <f>IF(AI181="","",VLOOKUP(AI181,'シフト記号表（従来型・ユニット型共通）'!$C$6:$L$47,10,FALSE))</f>
        <v/>
      </c>
      <c r="AJ182" s="915" t="str">
        <f>IF(AJ181="","",VLOOKUP(AJ181,'シフト記号表（従来型・ユニット型共通）'!$C$6:$L$47,10,FALSE))</f>
        <v/>
      </c>
      <c r="AK182" s="915" t="str">
        <f>IF(AK181="","",VLOOKUP(AK181,'シフト記号表（従来型・ユニット型共通）'!$C$6:$L$47,10,FALSE))</f>
        <v/>
      </c>
      <c r="AL182" s="915" t="str">
        <f>IF(AL181="","",VLOOKUP(AL181,'シフト記号表（従来型・ユニット型共通）'!$C$6:$L$47,10,FALSE))</f>
        <v/>
      </c>
      <c r="AM182" s="915" t="str">
        <f>IF(AM181="","",VLOOKUP(AM181,'シフト記号表（従来型・ユニット型共通）'!$C$6:$L$47,10,FALSE))</f>
        <v/>
      </c>
      <c r="AN182" s="916" t="str">
        <f>IF(AN181="","",VLOOKUP(AN181,'シフト記号表（従来型・ユニット型共通）'!$C$6:$L$47,10,FALSE))</f>
        <v/>
      </c>
      <c r="AO182" s="914" t="str">
        <f>IF(AO181="","",VLOOKUP(AO181,'シフト記号表（従来型・ユニット型共通）'!$C$6:$L$47,10,FALSE))</f>
        <v/>
      </c>
      <c r="AP182" s="915" t="str">
        <f>IF(AP181="","",VLOOKUP(AP181,'シフト記号表（従来型・ユニット型共通）'!$C$6:$L$47,10,FALSE))</f>
        <v/>
      </c>
      <c r="AQ182" s="915" t="str">
        <f>IF(AQ181="","",VLOOKUP(AQ181,'シフト記号表（従来型・ユニット型共通）'!$C$6:$L$47,10,FALSE))</f>
        <v/>
      </c>
      <c r="AR182" s="915" t="str">
        <f>IF(AR181="","",VLOOKUP(AR181,'シフト記号表（従来型・ユニット型共通）'!$C$6:$L$47,10,FALSE))</f>
        <v/>
      </c>
      <c r="AS182" s="915" t="str">
        <f>IF(AS181="","",VLOOKUP(AS181,'シフト記号表（従来型・ユニット型共通）'!$C$6:$L$47,10,FALSE))</f>
        <v/>
      </c>
      <c r="AT182" s="915" t="str">
        <f>IF(AT181="","",VLOOKUP(AT181,'シフト記号表（従来型・ユニット型共通）'!$C$6:$L$47,10,FALSE))</f>
        <v/>
      </c>
      <c r="AU182" s="916" t="str">
        <f>IF(AU181="","",VLOOKUP(AU181,'シフト記号表（従来型・ユニット型共通）'!$C$6:$L$47,10,FALSE))</f>
        <v/>
      </c>
      <c r="AV182" s="914" t="str">
        <f>IF(AV181="","",VLOOKUP(AV181,'シフト記号表（従来型・ユニット型共通）'!$C$6:$L$47,10,FALSE))</f>
        <v/>
      </c>
      <c r="AW182" s="915" t="str">
        <f>IF(AW181="","",VLOOKUP(AW181,'シフト記号表（従来型・ユニット型共通）'!$C$6:$L$47,10,FALSE))</f>
        <v/>
      </c>
      <c r="AX182" s="915" t="str">
        <f>IF(AX181="","",VLOOKUP(AX181,'シフト記号表（従来型・ユニット型共通）'!$C$6:$L$47,10,FALSE))</f>
        <v/>
      </c>
      <c r="AY182" s="915" t="str">
        <f>IF(AY181="","",VLOOKUP(AY181,'シフト記号表（従来型・ユニット型共通）'!$C$6:$L$47,10,FALSE))</f>
        <v/>
      </c>
      <c r="AZ182" s="915" t="str">
        <f>IF(AZ181="","",VLOOKUP(AZ181,'シフト記号表（従来型・ユニット型共通）'!$C$6:$L$47,10,FALSE))</f>
        <v/>
      </c>
      <c r="BA182" s="915" t="str">
        <f>IF(BA181="","",VLOOKUP(BA181,'シフト記号表（従来型・ユニット型共通）'!$C$6:$L$47,10,FALSE))</f>
        <v/>
      </c>
      <c r="BB182" s="916" t="str">
        <f>IF(BB181="","",VLOOKUP(BB181,'シフト記号表（従来型・ユニット型共通）'!$C$6:$L$47,10,FALSE))</f>
        <v/>
      </c>
      <c r="BC182" s="914" t="str">
        <f>IF(BC181="","",VLOOKUP(BC181,'シフト記号表（従来型・ユニット型共通）'!$C$6:$L$47,10,FALSE))</f>
        <v/>
      </c>
      <c r="BD182" s="915" t="str">
        <f>IF(BD181="","",VLOOKUP(BD181,'シフト記号表（従来型・ユニット型共通）'!$C$6:$L$47,10,FALSE))</f>
        <v/>
      </c>
      <c r="BE182" s="915" t="str">
        <f>IF(BE181="","",VLOOKUP(BE181,'シフト記号表（従来型・ユニット型共通）'!$C$6:$L$47,10,FALSE))</f>
        <v/>
      </c>
      <c r="BF182" s="2196">
        <f>IF($BI$3="４週",SUM(AA182:BB182),IF($BI$3="暦月",SUM(AA182:BE182),""))</f>
        <v>0</v>
      </c>
      <c r="BG182" s="2197"/>
      <c r="BH182" s="2198">
        <f>IF($BI$3="４週",BF182/4,IF($BI$3="暦月",(BF182/($BI$8/7)),""))</f>
        <v>0</v>
      </c>
      <c r="BI182" s="2197"/>
      <c r="BJ182" s="2193"/>
      <c r="BK182" s="2194"/>
      <c r="BL182" s="2194"/>
      <c r="BM182" s="2194"/>
      <c r="BN182" s="2195"/>
    </row>
    <row r="183" spans="2:66" ht="20.25" customHeight="1">
      <c r="B183" s="2111">
        <f>B181+1</f>
        <v>84</v>
      </c>
      <c r="C183" s="2113"/>
      <c r="D183" s="2115"/>
      <c r="E183" s="2081"/>
      <c r="F183" s="2116"/>
      <c r="G183" s="2118"/>
      <c r="H183" s="2119"/>
      <c r="I183" s="909"/>
      <c r="J183" s="910"/>
      <c r="K183" s="909"/>
      <c r="L183" s="910"/>
      <c r="M183" s="2122"/>
      <c r="N183" s="2123"/>
      <c r="O183" s="2171"/>
      <c r="P183" s="2172"/>
      <c r="Q183" s="2172"/>
      <c r="R183" s="2119"/>
      <c r="S183" s="2141"/>
      <c r="T183" s="2142"/>
      <c r="U183" s="2142"/>
      <c r="V183" s="2142"/>
      <c r="W183" s="2143"/>
      <c r="X183" s="929" t="s">
        <v>1540</v>
      </c>
      <c r="Y183" s="930"/>
      <c r="Z183" s="931"/>
      <c r="AA183" s="922"/>
      <c r="AB183" s="923"/>
      <c r="AC183" s="923"/>
      <c r="AD183" s="923"/>
      <c r="AE183" s="923"/>
      <c r="AF183" s="923"/>
      <c r="AG183" s="924"/>
      <c r="AH183" s="922"/>
      <c r="AI183" s="923"/>
      <c r="AJ183" s="923"/>
      <c r="AK183" s="923"/>
      <c r="AL183" s="923"/>
      <c r="AM183" s="923"/>
      <c r="AN183" s="924"/>
      <c r="AO183" s="922"/>
      <c r="AP183" s="923"/>
      <c r="AQ183" s="923"/>
      <c r="AR183" s="923"/>
      <c r="AS183" s="923"/>
      <c r="AT183" s="923"/>
      <c r="AU183" s="924"/>
      <c r="AV183" s="922"/>
      <c r="AW183" s="923"/>
      <c r="AX183" s="923"/>
      <c r="AY183" s="923"/>
      <c r="AZ183" s="923"/>
      <c r="BA183" s="923"/>
      <c r="BB183" s="924"/>
      <c r="BC183" s="922"/>
      <c r="BD183" s="923"/>
      <c r="BE183" s="925"/>
      <c r="BF183" s="2173"/>
      <c r="BG183" s="2174"/>
      <c r="BH183" s="2175"/>
      <c r="BI183" s="2176"/>
      <c r="BJ183" s="2177"/>
      <c r="BK183" s="2178"/>
      <c r="BL183" s="2178"/>
      <c r="BM183" s="2178"/>
      <c r="BN183" s="2179"/>
    </row>
    <row r="184" spans="2:66" ht="20.25" customHeight="1">
      <c r="B184" s="2112"/>
      <c r="C184" s="2114"/>
      <c r="D184" s="2117"/>
      <c r="E184" s="2081"/>
      <c r="F184" s="2116"/>
      <c r="G184" s="2199"/>
      <c r="H184" s="2200"/>
      <c r="I184" s="932"/>
      <c r="J184" s="933">
        <f>G183</f>
        <v>0</v>
      </c>
      <c r="K184" s="932"/>
      <c r="L184" s="933">
        <f>M183</f>
        <v>0</v>
      </c>
      <c r="M184" s="2201"/>
      <c r="N184" s="2202"/>
      <c r="O184" s="2203"/>
      <c r="P184" s="2204"/>
      <c r="Q184" s="2204"/>
      <c r="R184" s="2200"/>
      <c r="S184" s="2141"/>
      <c r="T184" s="2142"/>
      <c r="U184" s="2142"/>
      <c r="V184" s="2142"/>
      <c r="W184" s="2143"/>
      <c r="X184" s="926" t="s">
        <v>1543</v>
      </c>
      <c r="Y184" s="927"/>
      <c r="Z184" s="928"/>
      <c r="AA184" s="914" t="str">
        <f>IF(AA183="","",VLOOKUP(AA183,'シフト記号表（従来型・ユニット型共通）'!$C$6:$L$47,10,FALSE))</f>
        <v/>
      </c>
      <c r="AB184" s="915" t="str">
        <f>IF(AB183="","",VLOOKUP(AB183,'シフト記号表（従来型・ユニット型共通）'!$C$6:$L$47,10,FALSE))</f>
        <v/>
      </c>
      <c r="AC184" s="915" t="str">
        <f>IF(AC183="","",VLOOKUP(AC183,'シフト記号表（従来型・ユニット型共通）'!$C$6:$L$47,10,FALSE))</f>
        <v/>
      </c>
      <c r="AD184" s="915" t="str">
        <f>IF(AD183="","",VLOOKUP(AD183,'シフト記号表（従来型・ユニット型共通）'!$C$6:$L$47,10,FALSE))</f>
        <v/>
      </c>
      <c r="AE184" s="915" t="str">
        <f>IF(AE183="","",VLOOKUP(AE183,'シフト記号表（従来型・ユニット型共通）'!$C$6:$L$47,10,FALSE))</f>
        <v/>
      </c>
      <c r="AF184" s="915" t="str">
        <f>IF(AF183="","",VLOOKUP(AF183,'シフト記号表（従来型・ユニット型共通）'!$C$6:$L$47,10,FALSE))</f>
        <v/>
      </c>
      <c r="AG184" s="916" t="str">
        <f>IF(AG183="","",VLOOKUP(AG183,'シフト記号表（従来型・ユニット型共通）'!$C$6:$L$47,10,FALSE))</f>
        <v/>
      </c>
      <c r="AH184" s="914" t="str">
        <f>IF(AH183="","",VLOOKUP(AH183,'シフト記号表（従来型・ユニット型共通）'!$C$6:$L$47,10,FALSE))</f>
        <v/>
      </c>
      <c r="AI184" s="915" t="str">
        <f>IF(AI183="","",VLOOKUP(AI183,'シフト記号表（従来型・ユニット型共通）'!$C$6:$L$47,10,FALSE))</f>
        <v/>
      </c>
      <c r="AJ184" s="915" t="str">
        <f>IF(AJ183="","",VLOOKUP(AJ183,'シフト記号表（従来型・ユニット型共通）'!$C$6:$L$47,10,FALSE))</f>
        <v/>
      </c>
      <c r="AK184" s="915" t="str">
        <f>IF(AK183="","",VLOOKUP(AK183,'シフト記号表（従来型・ユニット型共通）'!$C$6:$L$47,10,FALSE))</f>
        <v/>
      </c>
      <c r="AL184" s="915" t="str">
        <f>IF(AL183="","",VLOOKUP(AL183,'シフト記号表（従来型・ユニット型共通）'!$C$6:$L$47,10,FALSE))</f>
        <v/>
      </c>
      <c r="AM184" s="915" t="str">
        <f>IF(AM183="","",VLOOKUP(AM183,'シフト記号表（従来型・ユニット型共通）'!$C$6:$L$47,10,FALSE))</f>
        <v/>
      </c>
      <c r="AN184" s="916" t="str">
        <f>IF(AN183="","",VLOOKUP(AN183,'シフト記号表（従来型・ユニット型共通）'!$C$6:$L$47,10,FALSE))</f>
        <v/>
      </c>
      <c r="AO184" s="914" t="str">
        <f>IF(AO183="","",VLOOKUP(AO183,'シフト記号表（従来型・ユニット型共通）'!$C$6:$L$47,10,FALSE))</f>
        <v/>
      </c>
      <c r="AP184" s="915" t="str">
        <f>IF(AP183="","",VLOOKUP(AP183,'シフト記号表（従来型・ユニット型共通）'!$C$6:$L$47,10,FALSE))</f>
        <v/>
      </c>
      <c r="AQ184" s="915" t="str">
        <f>IF(AQ183="","",VLOOKUP(AQ183,'シフト記号表（従来型・ユニット型共通）'!$C$6:$L$47,10,FALSE))</f>
        <v/>
      </c>
      <c r="AR184" s="915" t="str">
        <f>IF(AR183="","",VLOOKUP(AR183,'シフト記号表（従来型・ユニット型共通）'!$C$6:$L$47,10,FALSE))</f>
        <v/>
      </c>
      <c r="AS184" s="915" t="str">
        <f>IF(AS183="","",VLOOKUP(AS183,'シフト記号表（従来型・ユニット型共通）'!$C$6:$L$47,10,FALSE))</f>
        <v/>
      </c>
      <c r="AT184" s="915" t="str">
        <f>IF(AT183="","",VLOOKUP(AT183,'シフト記号表（従来型・ユニット型共通）'!$C$6:$L$47,10,FALSE))</f>
        <v/>
      </c>
      <c r="AU184" s="916" t="str">
        <f>IF(AU183="","",VLOOKUP(AU183,'シフト記号表（従来型・ユニット型共通）'!$C$6:$L$47,10,FALSE))</f>
        <v/>
      </c>
      <c r="AV184" s="914" t="str">
        <f>IF(AV183="","",VLOOKUP(AV183,'シフト記号表（従来型・ユニット型共通）'!$C$6:$L$47,10,FALSE))</f>
        <v/>
      </c>
      <c r="AW184" s="915" t="str">
        <f>IF(AW183="","",VLOOKUP(AW183,'シフト記号表（従来型・ユニット型共通）'!$C$6:$L$47,10,FALSE))</f>
        <v/>
      </c>
      <c r="AX184" s="915" t="str">
        <f>IF(AX183="","",VLOOKUP(AX183,'シフト記号表（従来型・ユニット型共通）'!$C$6:$L$47,10,FALSE))</f>
        <v/>
      </c>
      <c r="AY184" s="915" t="str">
        <f>IF(AY183="","",VLOOKUP(AY183,'シフト記号表（従来型・ユニット型共通）'!$C$6:$L$47,10,FALSE))</f>
        <v/>
      </c>
      <c r="AZ184" s="915" t="str">
        <f>IF(AZ183="","",VLOOKUP(AZ183,'シフト記号表（従来型・ユニット型共通）'!$C$6:$L$47,10,FALSE))</f>
        <v/>
      </c>
      <c r="BA184" s="915" t="str">
        <f>IF(BA183="","",VLOOKUP(BA183,'シフト記号表（従来型・ユニット型共通）'!$C$6:$L$47,10,FALSE))</f>
        <v/>
      </c>
      <c r="BB184" s="916" t="str">
        <f>IF(BB183="","",VLOOKUP(BB183,'シフト記号表（従来型・ユニット型共通）'!$C$6:$L$47,10,FALSE))</f>
        <v/>
      </c>
      <c r="BC184" s="914" t="str">
        <f>IF(BC183="","",VLOOKUP(BC183,'シフト記号表（従来型・ユニット型共通）'!$C$6:$L$47,10,FALSE))</f>
        <v/>
      </c>
      <c r="BD184" s="915" t="str">
        <f>IF(BD183="","",VLOOKUP(BD183,'シフト記号表（従来型・ユニット型共通）'!$C$6:$L$47,10,FALSE))</f>
        <v/>
      </c>
      <c r="BE184" s="915" t="str">
        <f>IF(BE183="","",VLOOKUP(BE183,'シフト記号表（従来型・ユニット型共通）'!$C$6:$L$47,10,FALSE))</f>
        <v/>
      </c>
      <c r="BF184" s="2196">
        <f>IF($BI$3="４週",SUM(AA184:BB184),IF($BI$3="暦月",SUM(AA184:BE184),""))</f>
        <v>0</v>
      </c>
      <c r="BG184" s="2197"/>
      <c r="BH184" s="2198">
        <f>IF($BI$3="４週",BF184/4,IF($BI$3="暦月",(BF184/($BI$8/7)),""))</f>
        <v>0</v>
      </c>
      <c r="BI184" s="2197"/>
      <c r="BJ184" s="2193"/>
      <c r="BK184" s="2194"/>
      <c r="BL184" s="2194"/>
      <c r="BM184" s="2194"/>
      <c r="BN184" s="2195"/>
    </row>
    <row r="185" spans="2:66" ht="20.25" customHeight="1">
      <c r="B185" s="2111">
        <f>B183+1</f>
        <v>85</v>
      </c>
      <c r="C185" s="2113"/>
      <c r="D185" s="2115"/>
      <c r="E185" s="2081"/>
      <c r="F185" s="2116"/>
      <c r="G185" s="2118"/>
      <c r="H185" s="2119"/>
      <c r="I185" s="909"/>
      <c r="J185" s="910"/>
      <c r="K185" s="909"/>
      <c r="L185" s="910"/>
      <c r="M185" s="2122"/>
      <c r="N185" s="2123"/>
      <c r="O185" s="2171"/>
      <c r="P185" s="2172"/>
      <c r="Q185" s="2172"/>
      <c r="R185" s="2119"/>
      <c r="S185" s="2141"/>
      <c r="T185" s="2142"/>
      <c r="U185" s="2142"/>
      <c r="V185" s="2142"/>
      <c r="W185" s="2143"/>
      <c r="X185" s="929" t="s">
        <v>1540</v>
      </c>
      <c r="Y185" s="930"/>
      <c r="Z185" s="931"/>
      <c r="AA185" s="922"/>
      <c r="AB185" s="923"/>
      <c r="AC185" s="923"/>
      <c r="AD185" s="923"/>
      <c r="AE185" s="923"/>
      <c r="AF185" s="923"/>
      <c r="AG185" s="924"/>
      <c r="AH185" s="922"/>
      <c r="AI185" s="923"/>
      <c r="AJ185" s="923"/>
      <c r="AK185" s="923"/>
      <c r="AL185" s="923"/>
      <c r="AM185" s="923"/>
      <c r="AN185" s="924"/>
      <c r="AO185" s="922"/>
      <c r="AP185" s="923"/>
      <c r="AQ185" s="923"/>
      <c r="AR185" s="923"/>
      <c r="AS185" s="923"/>
      <c r="AT185" s="923"/>
      <c r="AU185" s="924"/>
      <c r="AV185" s="922"/>
      <c r="AW185" s="923"/>
      <c r="AX185" s="923"/>
      <c r="AY185" s="923"/>
      <c r="AZ185" s="923"/>
      <c r="BA185" s="923"/>
      <c r="BB185" s="924"/>
      <c r="BC185" s="922"/>
      <c r="BD185" s="923"/>
      <c r="BE185" s="925"/>
      <c r="BF185" s="2173"/>
      <c r="BG185" s="2174"/>
      <c r="BH185" s="2175"/>
      <c r="BI185" s="2176"/>
      <c r="BJ185" s="2177"/>
      <c r="BK185" s="2178"/>
      <c r="BL185" s="2178"/>
      <c r="BM185" s="2178"/>
      <c r="BN185" s="2179"/>
    </row>
    <row r="186" spans="2:66" ht="20.25" customHeight="1">
      <c r="B186" s="2112"/>
      <c r="C186" s="2114"/>
      <c r="D186" s="2117"/>
      <c r="E186" s="2081"/>
      <c r="F186" s="2116"/>
      <c r="G186" s="2199"/>
      <c r="H186" s="2200"/>
      <c r="I186" s="932"/>
      <c r="J186" s="933">
        <f>G185</f>
        <v>0</v>
      </c>
      <c r="K186" s="932"/>
      <c r="L186" s="933">
        <f>M185</f>
        <v>0</v>
      </c>
      <c r="M186" s="2201"/>
      <c r="N186" s="2202"/>
      <c r="O186" s="2203"/>
      <c r="P186" s="2204"/>
      <c r="Q186" s="2204"/>
      <c r="R186" s="2200"/>
      <c r="S186" s="2141"/>
      <c r="T186" s="2142"/>
      <c r="U186" s="2142"/>
      <c r="V186" s="2142"/>
      <c r="W186" s="2143"/>
      <c r="X186" s="926" t="s">
        <v>1543</v>
      </c>
      <c r="Y186" s="927"/>
      <c r="Z186" s="928"/>
      <c r="AA186" s="914" t="str">
        <f>IF(AA185="","",VLOOKUP(AA185,'シフト記号表（従来型・ユニット型共通）'!$C$6:$L$47,10,FALSE))</f>
        <v/>
      </c>
      <c r="AB186" s="915" t="str">
        <f>IF(AB185="","",VLOOKUP(AB185,'シフト記号表（従来型・ユニット型共通）'!$C$6:$L$47,10,FALSE))</f>
        <v/>
      </c>
      <c r="AC186" s="915" t="str">
        <f>IF(AC185="","",VLOOKUP(AC185,'シフト記号表（従来型・ユニット型共通）'!$C$6:$L$47,10,FALSE))</f>
        <v/>
      </c>
      <c r="AD186" s="915" t="str">
        <f>IF(AD185="","",VLOOKUP(AD185,'シフト記号表（従来型・ユニット型共通）'!$C$6:$L$47,10,FALSE))</f>
        <v/>
      </c>
      <c r="AE186" s="915" t="str">
        <f>IF(AE185="","",VLOOKUP(AE185,'シフト記号表（従来型・ユニット型共通）'!$C$6:$L$47,10,FALSE))</f>
        <v/>
      </c>
      <c r="AF186" s="915" t="str">
        <f>IF(AF185="","",VLOOKUP(AF185,'シフト記号表（従来型・ユニット型共通）'!$C$6:$L$47,10,FALSE))</f>
        <v/>
      </c>
      <c r="AG186" s="916" t="str">
        <f>IF(AG185="","",VLOOKUP(AG185,'シフト記号表（従来型・ユニット型共通）'!$C$6:$L$47,10,FALSE))</f>
        <v/>
      </c>
      <c r="AH186" s="914" t="str">
        <f>IF(AH185="","",VLOOKUP(AH185,'シフト記号表（従来型・ユニット型共通）'!$C$6:$L$47,10,FALSE))</f>
        <v/>
      </c>
      <c r="AI186" s="915" t="str">
        <f>IF(AI185="","",VLOOKUP(AI185,'シフト記号表（従来型・ユニット型共通）'!$C$6:$L$47,10,FALSE))</f>
        <v/>
      </c>
      <c r="AJ186" s="915" t="str">
        <f>IF(AJ185="","",VLOOKUP(AJ185,'シフト記号表（従来型・ユニット型共通）'!$C$6:$L$47,10,FALSE))</f>
        <v/>
      </c>
      <c r="AK186" s="915" t="str">
        <f>IF(AK185="","",VLOOKUP(AK185,'シフト記号表（従来型・ユニット型共通）'!$C$6:$L$47,10,FALSE))</f>
        <v/>
      </c>
      <c r="AL186" s="915" t="str">
        <f>IF(AL185="","",VLOOKUP(AL185,'シフト記号表（従来型・ユニット型共通）'!$C$6:$L$47,10,FALSE))</f>
        <v/>
      </c>
      <c r="AM186" s="915" t="str">
        <f>IF(AM185="","",VLOOKUP(AM185,'シフト記号表（従来型・ユニット型共通）'!$C$6:$L$47,10,FALSE))</f>
        <v/>
      </c>
      <c r="AN186" s="916" t="str">
        <f>IF(AN185="","",VLOOKUP(AN185,'シフト記号表（従来型・ユニット型共通）'!$C$6:$L$47,10,FALSE))</f>
        <v/>
      </c>
      <c r="AO186" s="914" t="str">
        <f>IF(AO185="","",VLOOKUP(AO185,'シフト記号表（従来型・ユニット型共通）'!$C$6:$L$47,10,FALSE))</f>
        <v/>
      </c>
      <c r="AP186" s="915" t="str">
        <f>IF(AP185="","",VLOOKUP(AP185,'シフト記号表（従来型・ユニット型共通）'!$C$6:$L$47,10,FALSE))</f>
        <v/>
      </c>
      <c r="AQ186" s="915" t="str">
        <f>IF(AQ185="","",VLOOKUP(AQ185,'シフト記号表（従来型・ユニット型共通）'!$C$6:$L$47,10,FALSE))</f>
        <v/>
      </c>
      <c r="AR186" s="915" t="str">
        <f>IF(AR185="","",VLOOKUP(AR185,'シフト記号表（従来型・ユニット型共通）'!$C$6:$L$47,10,FALSE))</f>
        <v/>
      </c>
      <c r="AS186" s="915" t="str">
        <f>IF(AS185="","",VLOOKUP(AS185,'シフト記号表（従来型・ユニット型共通）'!$C$6:$L$47,10,FALSE))</f>
        <v/>
      </c>
      <c r="AT186" s="915" t="str">
        <f>IF(AT185="","",VLOOKUP(AT185,'シフト記号表（従来型・ユニット型共通）'!$C$6:$L$47,10,FALSE))</f>
        <v/>
      </c>
      <c r="AU186" s="916" t="str">
        <f>IF(AU185="","",VLOOKUP(AU185,'シフト記号表（従来型・ユニット型共通）'!$C$6:$L$47,10,FALSE))</f>
        <v/>
      </c>
      <c r="AV186" s="914" t="str">
        <f>IF(AV185="","",VLOOKUP(AV185,'シフト記号表（従来型・ユニット型共通）'!$C$6:$L$47,10,FALSE))</f>
        <v/>
      </c>
      <c r="AW186" s="915" t="str">
        <f>IF(AW185="","",VLOOKUP(AW185,'シフト記号表（従来型・ユニット型共通）'!$C$6:$L$47,10,FALSE))</f>
        <v/>
      </c>
      <c r="AX186" s="915" t="str">
        <f>IF(AX185="","",VLOOKUP(AX185,'シフト記号表（従来型・ユニット型共通）'!$C$6:$L$47,10,FALSE))</f>
        <v/>
      </c>
      <c r="AY186" s="915" t="str">
        <f>IF(AY185="","",VLOOKUP(AY185,'シフト記号表（従来型・ユニット型共通）'!$C$6:$L$47,10,FALSE))</f>
        <v/>
      </c>
      <c r="AZ186" s="915" t="str">
        <f>IF(AZ185="","",VLOOKUP(AZ185,'シフト記号表（従来型・ユニット型共通）'!$C$6:$L$47,10,FALSE))</f>
        <v/>
      </c>
      <c r="BA186" s="915" t="str">
        <f>IF(BA185="","",VLOOKUP(BA185,'シフト記号表（従来型・ユニット型共通）'!$C$6:$L$47,10,FALSE))</f>
        <v/>
      </c>
      <c r="BB186" s="916" t="str">
        <f>IF(BB185="","",VLOOKUP(BB185,'シフト記号表（従来型・ユニット型共通）'!$C$6:$L$47,10,FALSE))</f>
        <v/>
      </c>
      <c r="BC186" s="914" t="str">
        <f>IF(BC185="","",VLOOKUP(BC185,'シフト記号表（従来型・ユニット型共通）'!$C$6:$L$47,10,FALSE))</f>
        <v/>
      </c>
      <c r="BD186" s="915" t="str">
        <f>IF(BD185="","",VLOOKUP(BD185,'シフト記号表（従来型・ユニット型共通）'!$C$6:$L$47,10,FALSE))</f>
        <v/>
      </c>
      <c r="BE186" s="915" t="str">
        <f>IF(BE185="","",VLOOKUP(BE185,'シフト記号表（従来型・ユニット型共通）'!$C$6:$L$47,10,FALSE))</f>
        <v/>
      </c>
      <c r="BF186" s="2196">
        <f>IF($BI$3="４週",SUM(AA186:BB186),IF($BI$3="暦月",SUM(AA186:BE186),""))</f>
        <v>0</v>
      </c>
      <c r="BG186" s="2197"/>
      <c r="BH186" s="2198">
        <f>IF($BI$3="４週",BF186/4,IF($BI$3="暦月",(BF186/($BI$8/7)),""))</f>
        <v>0</v>
      </c>
      <c r="BI186" s="2197"/>
      <c r="BJ186" s="2193"/>
      <c r="BK186" s="2194"/>
      <c r="BL186" s="2194"/>
      <c r="BM186" s="2194"/>
      <c r="BN186" s="2195"/>
    </row>
    <row r="187" spans="2:66" ht="20.25" customHeight="1">
      <c r="B187" s="2111">
        <f>B185+1</f>
        <v>86</v>
      </c>
      <c r="C187" s="2113"/>
      <c r="D187" s="2115"/>
      <c r="E187" s="2081"/>
      <c r="F187" s="2116"/>
      <c r="G187" s="2118"/>
      <c r="H187" s="2119"/>
      <c r="I187" s="909"/>
      <c r="J187" s="910"/>
      <c r="K187" s="909"/>
      <c r="L187" s="910"/>
      <c r="M187" s="2122"/>
      <c r="N187" s="2123"/>
      <c r="O187" s="2171"/>
      <c r="P187" s="2172"/>
      <c r="Q187" s="2172"/>
      <c r="R187" s="2119"/>
      <c r="S187" s="2141"/>
      <c r="T187" s="2142"/>
      <c r="U187" s="2142"/>
      <c r="V187" s="2142"/>
      <c r="W187" s="2143"/>
      <c r="X187" s="929" t="s">
        <v>1540</v>
      </c>
      <c r="Y187" s="930"/>
      <c r="Z187" s="931"/>
      <c r="AA187" s="922"/>
      <c r="AB187" s="923"/>
      <c r="AC187" s="923"/>
      <c r="AD187" s="923"/>
      <c r="AE187" s="923"/>
      <c r="AF187" s="923"/>
      <c r="AG187" s="924"/>
      <c r="AH187" s="922"/>
      <c r="AI187" s="923"/>
      <c r="AJ187" s="923"/>
      <c r="AK187" s="923"/>
      <c r="AL187" s="923"/>
      <c r="AM187" s="923"/>
      <c r="AN187" s="924"/>
      <c r="AO187" s="922"/>
      <c r="AP187" s="923"/>
      <c r="AQ187" s="923"/>
      <c r="AR187" s="923"/>
      <c r="AS187" s="923"/>
      <c r="AT187" s="923"/>
      <c r="AU187" s="924"/>
      <c r="AV187" s="922"/>
      <c r="AW187" s="923"/>
      <c r="AX187" s="923"/>
      <c r="AY187" s="923"/>
      <c r="AZ187" s="923"/>
      <c r="BA187" s="923"/>
      <c r="BB187" s="924"/>
      <c r="BC187" s="922"/>
      <c r="BD187" s="923"/>
      <c r="BE187" s="925"/>
      <c r="BF187" s="2173"/>
      <c r="BG187" s="2174"/>
      <c r="BH187" s="2175"/>
      <c r="BI187" s="2176"/>
      <c r="BJ187" s="2177"/>
      <c r="BK187" s="2178"/>
      <c r="BL187" s="2178"/>
      <c r="BM187" s="2178"/>
      <c r="BN187" s="2179"/>
    </row>
    <row r="188" spans="2:66" ht="20.25" customHeight="1">
      <c r="B188" s="2112"/>
      <c r="C188" s="2114"/>
      <c r="D188" s="2117"/>
      <c r="E188" s="2081"/>
      <c r="F188" s="2116"/>
      <c r="G188" s="2199"/>
      <c r="H188" s="2200"/>
      <c r="I188" s="932"/>
      <c r="J188" s="933">
        <f>G187</f>
        <v>0</v>
      </c>
      <c r="K188" s="932"/>
      <c r="L188" s="933">
        <f>M187</f>
        <v>0</v>
      </c>
      <c r="M188" s="2201"/>
      <c r="N188" s="2202"/>
      <c r="O188" s="2203"/>
      <c r="P188" s="2204"/>
      <c r="Q188" s="2204"/>
      <c r="R188" s="2200"/>
      <c r="S188" s="2141"/>
      <c r="T188" s="2142"/>
      <c r="U188" s="2142"/>
      <c r="V188" s="2142"/>
      <c r="W188" s="2143"/>
      <c r="X188" s="926" t="s">
        <v>1543</v>
      </c>
      <c r="Y188" s="927"/>
      <c r="Z188" s="928"/>
      <c r="AA188" s="914" t="str">
        <f>IF(AA187="","",VLOOKUP(AA187,'シフト記号表（従来型・ユニット型共通）'!$C$6:$L$47,10,FALSE))</f>
        <v/>
      </c>
      <c r="AB188" s="915" t="str">
        <f>IF(AB187="","",VLOOKUP(AB187,'シフト記号表（従来型・ユニット型共通）'!$C$6:$L$47,10,FALSE))</f>
        <v/>
      </c>
      <c r="AC188" s="915" t="str">
        <f>IF(AC187="","",VLOOKUP(AC187,'シフト記号表（従来型・ユニット型共通）'!$C$6:$L$47,10,FALSE))</f>
        <v/>
      </c>
      <c r="AD188" s="915" t="str">
        <f>IF(AD187="","",VLOOKUP(AD187,'シフト記号表（従来型・ユニット型共通）'!$C$6:$L$47,10,FALSE))</f>
        <v/>
      </c>
      <c r="AE188" s="915" t="str">
        <f>IF(AE187="","",VLOOKUP(AE187,'シフト記号表（従来型・ユニット型共通）'!$C$6:$L$47,10,FALSE))</f>
        <v/>
      </c>
      <c r="AF188" s="915" t="str">
        <f>IF(AF187="","",VLOOKUP(AF187,'シフト記号表（従来型・ユニット型共通）'!$C$6:$L$47,10,FALSE))</f>
        <v/>
      </c>
      <c r="AG188" s="916" t="str">
        <f>IF(AG187="","",VLOOKUP(AG187,'シフト記号表（従来型・ユニット型共通）'!$C$6:$L$47,10,FALSE))</f>
        <v/>
      </c>
      <c r="AH188" s="914" t="str">
        <f>IF(AH187="","",VLOOKUP(AH187,'シフト記号表（従来型・ユニット型共通）'!$C$6:$L$47,10,FALSE))</f>
        <v/>
      </c>
      <c r="AI188" s="915" t="str">
        <f>IF(AI187="","",VLOOKUP(AI187,'シフト記号表（従来型・ユニット型共通）'!$C$6:$L$47,10,FALSE))</f>
        <v/>
      </c>
      <c r="AJ188" s="915" t="str">
        <f>IF(AJ187="","",VLOOKUP(AJ187,'シフト記号表（従来型・ユニット型共通）'!$C$6:$L$47,10,FALSE))</f>
        <v/>
      </c>
      <c r="AK188" s="915" t="str">
        <f>IF(AK187="","",VLOOKUP(AK187,'シフト記号表（従来型・ユニット型共通）'!$C$6:$L$47,10,FALSE))</f>
        <v/>
      </c>
      <c r="AL188" s="915" t="str">
        <f>IF(AL187="","",VLOOKUP(AL187,'シフト記号表（従来型・ユニット型共通）'!$C$6:$L$47,10,FALSE))</f>
        <v/>
      </c>
      <c r="AM188" s="915" t="str">
        <f>IF(AM187="","",VLOOKUP(AM187,'シフト記号表（従来型・ユニット型共通）'!$C$6:$L$47,10,FALSE))</f>
        <v/>
      </c>
      <c r="AN188" s="916" t="str">
        <f>IF(AN187="","",VLOOKUP(AN187,'シフト記号表（従来型・ユニット型共通）'!$C$6:$L$47,10,FALSE))</f>
        <v/>
      </c>
      <c r="AO188" s="914" t="str">
        <f>IF(AO187="","",VLOOKUP(AO187,'シフト記号表（従来型・ユニット型共通）'!$C$6:$L$47,10,FALSE))</f>
        <v/>
      </c>
      <c r="AP188" s="915" t="str">
        <f>IF(AP187="","",VLOOKUP(AP187,'シフト記号表（従来型・ユニット型共通）'!$C$6:$L$47,10,FALSE))</f>
        <v/>
      </c>
      <c r="AQ188" s="915" t="str">
        <f>IF(AQ187="","",VLOOKUP(AQ187,'シフト記号表（従来型・ユニット型共通）'!$C$6:$L$47,10,FALSE))</f>
        <v/>
      </c>
      <c r="AR188" s="915" t="str">
        <f>IF(AR187="","",VLOOKUP(AR187,'シフト記号表（従来型・ユニット型共通）'!$C$6:$L$47,10,FALSE))</f>
        <v/>
      </c>
      <c r="AS188" s="915" t="str">
        <f>IF(AS187="","",VLOOKUP(AS187,'シフト記号表（従来型・ユニット型共通）'!$C$6:$L$47,10,FALSE))</f>
        <v/>
      </c>
      <c r="AT188" s="915" t="str">
        <f>IF(AT187="","",VLOOKUP(AT187,'シフト記号表（従来型・ユニット型共通）'!$C$6:$L$47,10,FALSE))</f>
        <v/>
      </c>
      <c r="AU188" s="916" t="str">
        <f>IF(AU187="","",VLOOKUP(AU187,'シフト記号表（従来型・ユニット型共通）'!$C$6:$L$47,10,FALSE))</f>
        <v/>
      </c>
      <c r="AV188" s="914" t="str">
        <f>IF(AV187="","",VLOOKUP(AV187,'シフト記号表（従来型・ユニット型共通）'!$C$6:$L$47,10,FALSE))</f>
        <v/>
      </c>
      <c r="AW188" s="915" t="str">
        <f>IF(AW187="","",VLOOKUP(AW187,'シフト記号表（従来型・ユニット型共通）'!$C$6:$L$47,10,FALSE))</f>
        <v/>
      </c>
      <c r="AX188" s="915" t="str">
        <f>IF(AX187="","",VLOOKUP(AX187,'シフト記号表（従来型・ユニット型共通）'!$C$6:$L$47,10,FALSE))</f>
        <v/>
      </c>
      <c r="AY188" s="915" t="str">
        <f>IF(AY187="","",VLOOKUP(AY187,'シフト記号表（従来型・ユニット型共通）'!$C$6:$L$47,10,FALSE))</f>
        <v/>
      </c>
      <c r="AZ188" s="915" t="str">
        <f>IF(AZ187="","",VLOOKUP(AZ187,'シフト記号表（従来型・ユニット型共通）'!$C$6:$L$47,10,FALSE))</f>
        <v/>
      </c>
      <c r="BA188" s="915" t="str">
        <f>IF(BA187="","",VLOOKUP(BA187,'シフト記号表（従来型・ユニット型共通）'!$C$6:$L$47,10,FALSE))</f>
        <v/>
      </c>
      <c r="BB188" s="916" t="str">
        <f>IF(BB187="","",VLOOKUP(BB187,'シフト記号表（従来型・ユニット型共通）'!$C$6:$L$47,10,FALSE))</f>
        <v/>
      </c>
      <c r="BC188" s="914" t="str">
        <f>IF(BC187="","",VLOOKUP(BC187,'シフト記号表（従来型・ユニット型共通）'!$C$6:$L$47,10,FALSE))</f>
        <v/>
      </c>
      <c r="BD188" s="915" t="str">
        <f>IF(BD187="","",VLOOKUP(BD187,'シフト記号表（従来型・ユニット型共通）'!$C$6:$L$47,10,FALSE))</f>
        <v/>
      </c>
      <c r="BE188" s="915" t="str">
        <f>IF(BE187="","",VLOOKUP(BE187,'シフト記号表（従来型・ユニット型共通）'!$C$6:$L$47,10,FALSE))</f>
        <v/>
      </c>
      <c r="BF188" s="2196">
        <f>IF($BI$3="４週",SUM(AA188:BB188),IF($BI$3="暦月",SUM(AA188:BE188),""))</f>
        <v>0</v>
      </c>
      <c r="BG188" s="2197"/>
      <c r="BH188" s="2198">
        <f>IF($BI$3="４週",BF188/4,IF($BI$3="暦月",(BF188/($BI$8/7)),""))</f>
        <v>0</v>
      </c>
      <c r="BI188" s="2197"/>
      <c r="BJ188" s="2193"/>
      <c r="BK188" s="2194"/>
      <c r="BL188" s="2194"/>
      <c r="BM188" s="2194"/>
      <c r="BN188" s="2195"/>
    </row>
    <row r="189" spans="2:66" ht="20.25" customHeight="1">
      <c r="B189" s="2111">
        <f>B187+1</f>
        <v>87</v>
      </c>
      <c r="C189" s="2113"/>
      <c r="D189" s="2115"/>
      <c r="E189" s="2081"/>
      <c r="F189" s="2116"/>
      <c r="G189" s="2118"/>
      <c r="H189" s="2119"/>
      <c r="I189" s="909"/>
      <c r="J189" s="910"/>
      <c r="K189" s="909"/>
      <c r="L189" s="910"/>
      <c r="M189" s="2122"/>
      <c r="N189" s="2123"/>
      <c r="O189" s="2171"/>
      <c r="P189" s="2172"/>
      <c r="Q189" s="2172"/>
      <c r="R189" s="2119"/>
      <c r="S189" s="2141"/>
      <c r="T189" s="2142"/>
      <c r="U189" s="2142"/>
      <c r="V189" s="2142"/>
      <c r="W189" s="2143"/>
      <c r="X189" s="929" t="s">
        <v>1540</v>
      </c>
      <c r="Y189" s="930"/>
      <c r="Z189" s="931"/>
      <c r="AA189" s="922"/>
      <c r="AB189" s="923"/>
      <c r="AC189" s="923"/>
      <c r="AD189" s="923"/>
      <c r="AE189" s="923"/>
      <c r="AF189" s="923"/>
      <c r="AG189" s="924"/>
      <c r="AH189" s="922"/>
      <c r="AI189" s="923"/>
      <c r="AJ189" s="923"/>
      <c r="AK189" s="923"/>
      <c r="AL189" s="923"/>
      <c r="AM189" s="923"/>
      <c r="AN189" s="924"/>
      <c r="AO189" s="922"/>
      <c r="AP189" s="923"/>
      <c r="AQ189" s="923"/>
      <c r="AR189" s="923"/>
      <c r="AS189" s="923"/>
      <c r="AT189" s="923"/>
      <c r="AU189" s="924"/>
      <c r="AV189" s="922"/>
      <c r="AW189" s="923"/>
      <c r="AX189" s="923"/>
      <c r="AY189" s="923"/>
      <c r="AZ189" s="923"/>
      <c r="BA189" s="923"/>
      <c r="BB189" s="924"/>
      <c r="BC189" s="922"/>
      <c r="BD189" s="923"/>
      <c r="BE189" s="925"/>
      <c r="BF189" s="2173"/>
      <c r="BG189" s="2174"/>
      <c r="BH189" s="2175"/>
      <c r="BI189" s="2176"/>
      <c r="BJ189" s="2177"/>
      <c r="BK189" s="2178"/>
      <c r="BL189" s="2178"/>
      <c r="BM189" s="2178"/>
      <c r="BN189" s="2179"/>
    </row>
    <row r="190" spans="2:66" ht="20.25" customHeight="1">
      <c r="B190" s="2112"/>
      <c r="C190" s="2114"/>
      <c r="D190" s="2117"/>
      <c r="E190" s="2081"/>
      <c r="F190" s="2116"/>
      <c r="G190" s="2199"/>
      <c r="H190" s="2200"/>
      <c r="I190" s="932"/>
      <c r="J190" s="933">
        <f>G189</f>
        <v>0</v>
      </c>
      <c r="K190" s="932"/>
      <c r="L190" s="933">
        <f>M189</f>
        <v>0</v>
      </c>
      <c r="M190" s="2201"/>
      <c r="N190" s="2202"/>
      <c r="O190" s="2203"/>
      <c r="P190" s="2204"/>
      <c r="Q190" s="2204"/>
      <c r="R190" s="2200"/>
      <c r="S190" s="2141"/>
      <c r="T190" s="2142"/>
      <c r="U190" s="2142"/>
      <c r="V190" s="2142"/>
      <c r="W190" s="2143"/>
      <c r="X190" s="926" t="s">
        <v>1543</v>
      </c>
      <c r="Y190" s="927"/>
      <c r="Z190" s="928"/>
      <c r="AA190" s="914" t="str">
        <f>IF(AA189="","",VLOOKUP(AA189,'シフト記号表（従来型・ユニット型共通）'!$C$6:$L$47,10,FALSE))</f>
        <v/>
      </c>
      <c r="AB190" s="915" t="str">
        <f>IF(AB189="","",VLOOKUP(AB189,'シフト記号表（従来型・ユニット型共通）'!$C$6:$L$47,10,FALSE))</f>
        <v/>
      </c>
      <c r="AC190" s="915" t="str">
        <f>IF(AC189="","",VLOOKUP(AC189,'シフト記号表（従来型・ユニット型共通）'!$C$6:$L$47,10,FALSE))</f>
        <v/>
      </c>
      <c r="AD190" s="915" t="str">
        <f>IF(AD189="","",VLOOKUP(AD189,'シフト記号表（従来型・ユニット型共通）'!$C$6:$L$47,10,FALSE))</f>
        <v/>
      </c>
      <c r="AE190" s="915" t="str">
        <f>IF(AE189="","",VLOOKUP(AE189,'シフト記号表（従来型・ユニット型共通）'!$C$6:$L$47,10,FALSE))</f>
        <v/>
      </c>
      <c r="AF190" s="915" t="str">
        <f>IF(AF189="","",VLOOKUP(AF189,'シフト記号表（従来型・ユニット型共通）'!$C$6:$L$47,10,FALSE))</f>
        <v/>
      </c>
      <c r="AG190" s="916" t="str">
        <f>IF(AG189="","",VLOOKUP(AG189,'シフト記号表（従来型・ユニット型共通）'!$C$6:$L$47,10,FALSE))</f>
        <v/>
      </c>
      <c r="AH190" s="914" t="str">
        <f>IF(AH189="","",VLOOKUP(AH189,'シフト記号表（従来型・ユニット型共通）'!$C$6:$L$47,10,FALSE))</f>
        <v/>
      </c>
      <c r="AI190" s="915" t="str">
        <f>IF(AI189="","",VLOOKUP(AI189,'シフト記号表（従来型・ユニット型共通）'!$C$6:$L$47,10,FALSE))</f>
        <v/>
      </c>
      <c r="AJ190" s="915" t="str">
        <f>IF(AJ189="","",VLOOKUP(AJ189,'シフト記号表（従来型・ユニット型共通）'!$C$6:$L$47,10,FALSE))</f>
        <v/>
      </c>
      <c r="AK190" s="915" t="str">
        <f>IF(AK189="","",VLOOKUP(AK189,'シフト記号表（従来型・ユニット型共通）'!$C$6:$L$47,10,FALSE))</f>
        <v/>
      </c>
      <c r="AL190" s="915" t="str">
        <f>IF(AL189="","",VLOOKUP(AL189,'シフト記号表（従来型・ユニット型共通）'!$C$6:$L$47,10,FALSE))</f>
        <v/>
      </c>
      <c r="AM190" s="915" t="str">
        <f>IF(AM189="","",VLOOKUP(AM189,'シフト記号表（従来型・ユニット型共通）'!$C$6:$L$47,10,FALSE))</f>
        <v/>
      </c>
      <c r="AN190" s="916" t="str">
        <f>IF(AN189="","",VLOOKUP(AN189,'シフト記号表（従来型・ユニット型共通）'!$C$6:$L$47,10,FALSE))</f>
        <v/>
      </c>
      <c r="AO190" s="914" t="str">
        <f>IF(AO189="","",VLOOKUP(AO189,'シフト記号表（従来型・ユニット型共通）'!$C$6:$L$47,10,FALSE))</f>
        <v/>
      </c>
      <c r="AP190" s="915" t="str">
        <f>IF(AP189="","",VLOOKUP(AP189,'シフト記号表（従来型・ユニット型共通）'!$C$6:$L$47,10,FALSE))</f>
        <v/>
      </c>
      <c r="AQ190" s="915" t="str">
        <f>IF(AQ189="","",VLOOKUP(AQ189,'シフト記号表（従来型・ユニット型共通）'!$C$6:$L$47,10,FALSE))</f>
        <v/>
      </c>
      <c r="AR190" s="915" t="str">
        <f>IF(AR189="","",VLOOKUP(AR189,'シフト記号表（従来型・ユニット型共通）'!$C$6:$L$47,10,FALSE))</f>
        <v/>
      </c>
      <c r="AS190" s="915" t="str">
        <f>IF(AS189="","",VLOOKUP(AS189,'シフト記号表（従来型・ユニット型共通）'!$C$6:$L$47,10,FALSE))</f>
        <v/>
      </c>
      <c r="AT190" s="915" t="str">
        <f>IF(AT189="","",VLOOKUP(AT189,'シフト記号表（従来型・ユニット型共通）'!$C$6:$L$47,10,FALSE))</f>
        <v/>
      </c>
      <c r="AU190" s="916" t="str">
        <f>IF(AU189="","",VLOOKUP(AU189,'シフト記号表（従来型・ユニット型共通）'!$C$6:$L$47,10,FALSE))</f>
        <v/>
      </c>
      <c r="AV190" s="914" t="str">
        <f>IF(AV189="","",VLOOKUP(AV189,'シフト記号表（従来型・ユニット型共通）'!$C$6:$L$47,10,FALSE))</f>
        <v/>
      </c>
      <c r="AW190" s="915" t="str">
        <f>IF(AW189="","",VLOOKUP(AW189,'シフト記号表（従来型・ユニット型共通）'!$C$6:$L$47,10,FALSE))</f>
        <v/>
      </c>
      <c r="AX190" s="915" t="str">
        <f>IF(AX189="","",VLOOKUP(AX189,'シフト記号表（従来型・ユニット型共通）'!$C$6:$L$47,10,FALSE))</f>
        <v/>
      </c>
      <c r="AY190" s="915" t="str">
        <f>IF(AY189="","",VLOOKUP(AY189,'シフト記号表（従来型・ユニット型共通）'!$C$6:$L$47,10,FALSE))</f>
        <v/>
      </c>
      <c r="AZ190" s="915" t="str">
        <f>IF(AZ189="","",VLOOKUP(AZ189,'シフト記号表（従来型・ユニット型共通）'!$C$6:$L$47,10,FALSE))</f>
        <v/>
      </c>
      <c r="BA190" s="915" t="str">
        <f>IF(BA189="","",VLOOKUP(BA189,'シフト記号表（従来型・ユニット型共通）'!$C$6:$L$47,10,FALSE))</f>
        <v/>
      </c>
      <c r="BB190" s="916" t="str">
        <f>IF(BB189="","",VLOOKUP(BB189,'シフト記号表（従来型・ユニット型共通）'!$C$6:$L$47,10,FALSE))</f>
        <v/>
      </c>
      <c r="BC190" s="914" t="str">
        <f>IF(BC189="","",VLOOKUP(BC189,'シフト記号表（従来型・ユニット型共通）'!$C$6:$L$47,10,FALSE))</f>
        <v/>
      </c>
      <c r="BD190" s="915" t="str">
        <f>IF(BD189="","",VLOOKUP(BD189,'シフト記号表（従来型・ユニット型共通）'!$C$6:$L$47,10,FALSE))</f>
        <v/>
      </c>
      <c r="BE190" s="915" t="str">
        <f>IF(BE189="","",VLOOKUP(BE189,'シフト記号表（従来型・ユニット型共通）'!$C$6:$L$47,10,FALSE))</f>
        <v/>
      </c>
      <c r="BF190" s="2196">
        <f>IF($BI$3="４週",SUM(AA190:BB190),IF($BI$3="暦月",SUM(AA190:BE190),""))</f>
        <v>0</v>
      </c>
      <c r="BG190" s="2197"/>
      <c r="BH190" s="2198">
        <f>IF($BI$3="４週",BF190/4,IF($BI$3="暦月",(BF190/($BI$8/7)),""))</f>
        <v>0</v>
      </c>
      <c r="BI190" s="2197"/>
      <c r="BJ190" s="2193"/>
      <c r="BK190" s="2194"/>
      <c r="BL190" s="2194"/>
      <c r="BM190" s="2194"/>
      <c r="BN190" s="2195"/>
    </row>
    <row r="191" spans="2:66" ht="20.25" customHeight="1">
      <c r="B191" s="2111">
        <f>B189+1</f>
        <v>88</v>
      </c>
      <c r="C191" s="2113"/>
      <c r="D191" s="2115"/>
      <c r="E191" s="2081"/>
      <c r="F191" s="2116"/>
      <c r="G191" s="2118"/>
      <c r="H191" s="2119"/>
      <c r="I191" s="909"/>
      <c r="J191" s="910"/>
      <c r="K191" s="909"/>
      <c r="L191" s="910"/>
      <c r="M191" s="2122"/>
      <c r="N191" s="2123"/>
      <c r="O191" s="2171"/>
      <c r="P191" s="2172"/>
      <c r="Q191" s="2172"/>
      <c r="R191" s="2119"/>
      <c r="S191" s="2141"/>
      <c r="T191" s="2142"/>
      <c r="U191" s="2142"/>
      <c r="V191" s="2142"/>
      <c r="W191" s="2143"/>
      <c r="X191" s="929" t="s">
        <v>1540</v>
      </c>
      <c r="Y191" s="930"/>
      <c r="Z191" s="931"/>
      <c r="AA191" s="922"/>
      <c r="AB191" s="923"/>
      <c r="AC191" s="923"/>
      <c r="AD191" s="923"/>
      <c r="AE191" s="923"/>
      <c r="AF191" s="923"/>
      <c r="AG191" s="924"/>
      <c r="AH191" s="922"/>
      <c r="AI191" s="923"/>
      <c r="AJ191" s="923"/>
      <c r="AK191" s="923"/>
      <c r="AL191" s="923"/>
      <c r="AM191" s="923"/>
      <c r="AN191" s="924"/>
      <c r="AO191" s="922"/>
      <c r="AP191" s="923"/>
      <c r="AQ191" s="923"/>
      <c r="AR191" s="923"/>
      <c r="AS191" s="923"/>
      <c r="AT191" s="923"/>
      <c r="AU191" s="924"/>
      <c r="AV191" s="922"/>
      <c r="AW191" s="923"/>
      <c r="AX191" s="923"/>
      <c r="AY191" s="923"/>
      <c r="AZ191" s="923"/>
      <c r="BA191" s="923"/>
      <c r="BB191" s="924"/>
      <c r="BC191" s="922"/>
      <c r="BD191" s="923"/>
      <c r="BE191" s="925"/>
      <c r="BF191" s="2173"/>
      <c r="BG191" s="2174"/>
      <c r="BH191" s="2175"/>
      <c r="BI191" s="2176"/>
      <c r="BJ191" s="2177"/>
      <c r="BK191" s="2178"/>
      <c r="BL191" s="2178"/>
      <c r="BM191" s="2178"/>
      <c r="BN191" s="2179"/>
    </row>
    <row r="192" spans="2:66" ht="20.25" customHeight="1">
      <c r="B192" s="2112"/>
      <c r="C192" s="2114"/>
      <c r="D192" s="2117"/>
      <c r="E192" s="2081"/>
      <c r="F192" s="2116"/>
      <c r="G192" s="2199"/>
      <c r="H192" s="2200"/>
      <c r="I192" s="932"/>
      <c r="J192" s="933">
        <f>G191</f>
        <v>0</v>
      </c>
      <c r="K192" s="932"/>
      <c r="L192" s="933">
        <f>M191</f>
        <v>0</v>
      </c>
      <c r="M192" s="2201"/>
      <c r="N192" s="2202"/>
      <c r="O192" s="2203"/>
      <c r="P192" s="2204"/>
      <c r="Q192" s="2204"/>
      <c r="R192" s="2200"/>
      <c r="S192" s="2141"/>
      <c r="T192" s="2142"/>
      <c r="U192" s="2142"/>
      <c r="V192" s="2142"/>
      <c r="W192" s="2143"/>
      <c r="X192" s="926" t="s">
        <v>1543</v>
      </c>
      <c r="Y192" s="927"/>
      <c r="Z192" s="928"/>
      <c r="AA192" s="914" t="str">
        <f>IF(AA191="","",VLOOKUP(AA191,'シフト記号表（従来型・ユニット型共通）'!$C$6:$L$47,10,FALSE))</f>
        <v/>
      </c>
      <c r="AB192" s="915" t="str">
        <f>IF(AB191="","",VLOOKUP(AB191,'シフト記号表（従来型・ユニット型共通）'!$C$6:$L$47,10,FALSE))</f>
        <v/>
      </c>
      <c r="AC192" s="915" t="str">
        <f>IF(AC191="","",VLOOKUP(AC191,'シフト記号表（従来型・ユニット型共通）'!$C$6:$L$47,10,FALSE))</f>
        <v/>
      </c>
      <c r="AD192" s="915" t="str">
        <f>IF(AD191="","",VLOOKUP(AD191,'シフト記号表（従来型・ユニット型共通）'!$C$6:$L$47,10,FALSE))</f>
        <v/>
      </c>
      <c r="AE192" s="915" t="str">
        <f>IF(AE191="","",VLOOKUP(AE191,'シフト記号表（従来型・ユニット型共通）'!$C$6:$L$47,10,FALSE))</f>
        <v/>
      </c>
      <c r="AF192" s="915" t="str">
        <f>IF(AF191="","",VLOOKUP(AF191,'シフト記号表（従来型・ユニット型共通）'!$C$6:$L$47,10,FALSE))</f>
        <v/>
      </c>
      <c r="AG192" s="916" t="str">
        <f>IF(AG191="","",VLOOKUP(AG191,'シフト記号表（従来型・ユニット型共通）'!$C$6:$L$47,10,FALSE))</f>
        <v/>
      </c>
      <c r="AH192" s="914" t="str">
        <f>IF(AH191="","",VLOOKUP(AH191,'シフト記号表（従来型・ユニット型共通）'!$C$6:$L$47,10,FALSE))</f>
        <v/>
      </c>
      <c r="AI192" s="915" t="str">
        <f>IF(AI191="","",VLOOKUP(AI191,'シフト記号表（従来型・ユニット型共通）'!$C$6:$L$47,10,FALSE))</f>
        <v/>
      </c>
      <c r="AJ192" s="915" t="str">
        <f>IF(AJ191="","",VLOOKUP(AJ191,'シフト記号表（従来型・ユニット型共通）'!$C$6:$L$47,10,FALSE))</f>
        <v/>
      </c>
      <c r="AK192" s="915" t="str">
        <f>IF(AK191="","",VLOOKUP(AK191,'シフト記号表（従来型・ユニット型共通）'!$C$6:$L$47,10,FALSE))</f>
        <v/>
      </c>
      <c r="AL192" s="915" t="str">
        <f>IF(AL191="","",VLOOKUP(AL191,'シフト記号表（従来型・ユニット型共通）'!$C$6:$L$47,10,FALSE))</f>
        <v/>
      </c>
      <c r="AM192" s="915" t="str">
        <f>IF(AM191="","",VLOOKUP(AM191,'シフト記号表（従来型・ユニット型共通）'!$C$6:$L$47,10,FALSE))</f>
        <v/>
      </c>
      <c r="AN192" s="916" t="str">
        <f>IF(AN191="","",VLOOKUP(AN191,'シフト記号表（従来型・ユニット型共通）'!$C$6:$L$47,10,FALSE))</f>
        <v/>
      </c>
      <c r="AO192" s="914" t="str">
        <f>IF(AO191="","",VLOOKUP(AO191,'シフト記号表（従来型・ユニット型共通）'!$C$6:$L$47,10,FALSE))</f>
        <v/>
      </c>
      <c r="AP192" s="915" t="str">
        <f>IF(AP191="","",VLOOKUP(AP191,'シフト記号表（従来型・ユニット型共通）'!$C$6:$L$47,10,FALSE))</f>
        <v/>
      </c>
      <c r="AQ192" s="915" t="str">
        <f>IF(AQ191="","",VLOOKUP(AQ191,'シフト記号表（従来型・ユニット型共通）'!$C$6:$L$47,10,FALSE))</f>
        <v/>
      </c>
      <c r="AR192" s="915" t="str">
        <f>IF(AR191="","",VLOOKUP(AR191,'シフト記号表（従来型・ユニット型共通）'!$C$6:$L$47,10,FALSE))</f>
        <v/>
      </c>
      <c r="AS192" s="915" t="str">
        <f>IF(AS191="","",VLOOKUP(AS191,'シフト記号表（従来型・ユニット型共通）'!$C$6:$L$47,10,FALSE))</f>
        <v/>
      </c>
      <c r="AT192" s="915" t="str">
        <f>IF(AT191="","",VLOOKUP(AT191,'シフト記号表（従来型・ユニット型共通）'!$C$6:$L$47,10,FALSE))</f>
        <v/>
      </c>
      <c r="AU192" s="916" t="str">
        <f>IF(AU191="","",VLOOKUP(AU191,'シフト記号表（従来型・ユニット型共通）'!$C$6:$L$47,10,FALSE))</f>
        <v/>
      </c>
      <c r="AV192" s="914" t="str">
        <f>IF(AV191="","",VLOOKUP(AV191,'シフト記号表（従来型・ユニット型共通）'!$C$6:$L$47,10,FALSE))</f>
        <v/>
      </c>
      <c r="AW192" s="915" t="str">
        <f>IF(AW191="","",VLOOKUP(AW191,'シフト記号表（従来型・ユニット型共通）'!$C$6:$L$47,10,FALSE))</f>
        <v/>
      </c>
      <c r="AX192" s="915" t="str">
        <f>IF(AX191="","",VLOOKUP(AX191,'シフト記号表（従来型・ユニット型共通）'!$C$6:$L$47,10,FALSE))</f>
        <v/>
      </c>
      <c r="AY192" s="915" t="str">
        <f>IF(AY191="","",VLOOKUP(AY191,'シフト記号表（従来型・ユニット型共通）'!$C$6:$L$47,10,FALSE))</f>
        <v/>
      </c>
      <c r="AZ192" s="915" t="str">
        <f>IF(AZ191="","",VLOOKUP(AZ191,'シフト記号表（従来型・ユニット型共通）'!$C$6:$L$47,10,FALSE))</f>
        <v/>
      </c>
      <c r="BA192" s="915" t="str">
        <f>IF(BA191="","",VLOOKUP(BA191,'シフト記号表（従来型・ユニット型共通）'!$C$6:$L$47,10,FALSE))</f>
        <v/>
      </c>
      <c r="BB192" s="916" t="str">
        <f>IF(BB191="","",VLOOKUP(BB191,'シフト記号表（従来型・ユニット型共通）'!$C$6:$L$47,10,FALSE))</f>
        <v/>
      </c>
      <c r="BC192" s="914" t="str">
        <f>IF(BC191="","",VLOOKUP(BC191,'シフト記号表（従来型・ユニット型共通）'!$C$6:$L$47,10,FALSE))</f>
        <v/>
      </c>
      <c r="BD192" s="915" t="str">
        <f>IF(BD191="","",VLOOKUP(BD191,'シフト記号表（従来型・ユニット型共通）'!$C$6:$L$47,10,FALSE))</f>
        <v/>
      </c>
      <c r="BE192" s="915" t="str">
        <f>IF(BE191="","",VLOOKUP(BE191,'シフト記号表（従来型・ユニット型共通）'!$C$6:$L$47,10,FALSE))</f>
        <v/>
      </c>
      <c r="BF192" s="2196">
        <f>IF($BI$3="４週",SUM(AA192:BB192),IF($BI$3="暦月",SUM(AA192:BE192),""))</f>
        <v>0</v>
      </c>
      <c r="BG192" s="2197"/>
      <c r="BH192" s="2198">
        <f>IF($BI$3="４週",BF192/4,IF($BI$3="暦月",(BF192/($BI$8/7)),""))</f>
        <v>0</v>
      </c>
      <c r="BI192" s="2197"/>
      <c r="BJ192" s="2193"/>
      <c r="BK192" s="2194"/>
      <c r="BL192" s="2194"/>
      <c r="BM192" s="2194"/>
      <c r="BN192" s="2195"/>
    </row>
    <row r="193" spans="2:66" ht="20.25" customHeight="1">
      <c r="B193" s="2111">
        <f>B191+1</f>
        <v>89</v>
      </c>
      <c r="C193" s="2113"/>
      <c r="D193" s="2115"/>
      <c r="E193" s="2081"/>
      <c r="F193" s="2116"/>
      <c r="G193" s="2118"/>
      <c r="H193" s="2119"/>
      <c r="I193" s="909"/>
      <c r="J193" s="910"/>
      <c r="K193" s="909"/>
      <c r="L193" s="910"/>
      <c r="M193" s="2122"/>
      <c r="N193" s="2123"/>
      <c r="O193" s="2171"/>
      <c r="P193" s="2172"/>
      <c r="Q193" s="2172"/>
      <c r="R193" s="2119"/>
      <c r="S193" s="2141"/>
      <c r="T193" s="2142"/>
      <c r="U193" s="2142"/>
      <c r="V193" s="2142"/>
      <c r="W193" s="2143"/>
      <c r="X193" s="929" t="s">
        <v>1540</v>
      </c>
      <c r="Y193" s="930"/>
      <c r="Z193" s="931"/>
      <c r="AA193" s="922"/>
      <c r="AB193" s="923"/>
      <c r="AC193" s="923"/>
      <c r="AD193" s="923"/>
      <c r="AE193" s="923"/>
      <c r="AF193" s="923"/>
      <c r="AG193" s="924"/>
      <c r="AH193" s="922"/>
      <c r="AI193" s="923"/>
      <c r="AJ193" s="923"/>
      <c r="AK193" s="923"/>
      <c r="AL193" s="923"/>
      <c r="AM193" s="923"/>
      <c r="AN193" s="924"/>
      <c r="AO193" s="922"/>
      <c r="AP193" s="923"/>
      <c r="AQ193" s="923"/>
      <c r="AR193" s="923"/>
      <c r="AS193" s="923"/>
      <c r="AT193" s="923"/>
      <c r="AU193" s="924"/>
      <c r="AV193" s="922"/>
      <c r="AW193" s="923"/>
      <c r="AX193" s="923"/>
      <c r="AY193" s="923"/>
      <c r="AZ193" s="923"/>
      <c r="BA193" s="923"/>
      <c r="BB193" s="924"/>
      <c r="BC193" s="922"/>
      <c r="BD193" s="923"/>
      <c r="BE193" s="925"/>
      <c r="BF193" s="2173"/>
      <c r="BG193" s="2174"/>
      <c r="BH193" s="2175"/>
      <c r="BI193" s="2176"/>
      <c r="BJ193" s="2177"/>
      <c r="BK193" s="2178"/>
      <c r="BL193" s="2178"/>
      <c r="BM193" s="2178"/>
      <c r="BN193" s="2179"/>
    </row>
    <row r="194" spans="2:66" ht="20.25" customHeight="1">
      <c r="B194" s="2112"/>
      <c r="C194" s="2114"/>
      <c r="D194" s="2117"/>
      <c r="E194" s="2081"/>
      <c r="F194" s="2116"/>
      <c r="G194" s="2199"/>
      <c r="H194" s="2200"/>
      <c r="I194" s="932"/>
      <c r="J194" s="933">
        <f>G193</f>
        <v>0</v>
      </c>
      <c r="K194" s="932"/>
      <c r="L194" s="933">
        <f>M193</f>
        <v>0</v>
      </c>
      <c r="M194" s="2201"/>
      <c r="N194" s="2202"/>
      <c r="O194" s="2203"/>
      <c r="P194" s="2204"/>
      <c r="Q194" s="2204"/>
      <c r="R194" s="2200"/>
      <c r="S194" s="2141"/>
      <c r="T194" s="2142"/>
      <c r="U194" s="2142"/>
      <c r="V194" s="2142"/>
      <c r="W194" s="2143"/>
      <c r="X194" s="926" t="s">
        <v>1543</v>
      </c>
      <c r="Y194" s="927"/>
      <c r="Z194" s="928"/>
      <c r="AA194" s="914" t="str">
        <f>IF(AA193="","",VLOOKUP(AA193,'シフト記号表（従来型・ユニット型共通）'!$C$6:$L$47,10,FALSE))</f>
        <v/>
      </c>
      <c r="AB194" s="915" t="str">
        <f>IF(AB193="","",VLOOKUP(AB193,'シフト記号表（従来型・ユニット型共通）'!$C$6:$L$47,10,FALSE))</f>
        <v/>
      </c>
      <c r="AC194" s="915" t="str">
        <f>IF(AC193="","",VLOOKUP(AC193,'シフト記号表（従来型・ユニット型共通）'!$C$6:$L$47,10,FALSE))</f>
        <v/>
      </c>
      <c r="AD194" s="915" t="str">
        <f>IF(AD193="","",VLOOKUP(AD193,'シフト記号表（従来型・ユニット型共通）'!$C$6:$L$47,10,FALSE))</f>
        <v/>
      </c>
      <c r="AE194" s="915" t="str">
        <f>IF(AE193="","",VLOOKUP(AE193,'シフト記号表（従来型・ユニット型共通）'!$C$6:$L$47,10,FALSE))</f>
        <v/>
      </c>
      <c r="AF194" s="915" t="str">
        <f>IF(AF193="","",VLOOKUP(AF193,'シフト記号表（従来型・ユニット型共通）'!$C$6:$L$47,10,FALSE))</f>
        <v/>
      </c>
      <c r="AG194" s="916" t="str">
        <f>IF(AG193="","",VLOOKUP(AG193,'シフト記号表（従来型・ユニット型共通）'!$C$6:$L$47,10,FALSE))</f>
        <v/>
      </c>
      <c r="AH194" s="914" t="str">
        <f>IF(AH193="","",VLOOKUP(AH193,'シフト記号表（従来型・ユニット型共通）'!$C$6:$L$47,10,FALSE))</f>
        <v/>
      </c>
      <c r="AI194" s="915" t="str">
        <f>IF(AI193="","",VLOOKUP(AI193,'シフト記号表（従来型・ユニット型共通）'!$C$6:$L$47,10,FALSE))</f>
        <v/>
      </c>
      <c r="AJ194" s="915" t="str">
        <f>IF(AJ193="","",VLOOKUP(AJ193,'シフト記号表（従来型・ユニット型共通）'!$C$6:$L$47,10,FALSE))</f>
        <v/>
      </c>
      <c r="AK194" s="915" t="str">
        <f>IF(AK193="","",VLOOKUP(AK193,'シフト記号表（従来型・ユニット型共通）'!$C$6:$L$47,10,FALSE))</f>
        <v/>
      </c>
      <c r="AL194" s="915" t="str">
        <f>IF(AL193="","",VLOOKUP(AL193,'シフト記号表（従来型・ユニット型共通）'!$C$6:$L$47,10,FALSE))</f>
        <v/>
      </c>
      <c r="AM194" s="915" t="str">
        <f>IF(AM193="","",VLOOKUP(AM193,'シフト記号表（従来型・ユニット型共通）'!$C$6:$L$47,10,FALSE))</f>
        <v/>
      </c>
      <c r="AN194" s="916" t="str">
        <f>IF(AN193="","",VLOOKUP(AN193,'シフト記号表（従来型・ユニット型共通）'!$C$6:$L$47,10,FALSE))</f>
        <v/>
      </c>
      <c r="AO194" s="914" t="str">
        <f>IF(AO193="","",VLOOKUP(AO193,'シフト記号表（従来型・ユニット型共通）'!$C$6:$L$47,10,FALSE))</f>
        <v/>
      </c>
      <c r="AP194" s="915" t="str">
        <f>IF(AP193="","",VLOOKUP(AP193,'シフト記号表（従来型・ユニット型共通）'!$C$6:$L$47,10,FALSE))</f>
        <v/>
      </c>
      <c r="AQ194" s="915" t="str">
        <f>IF(AQ193="","",VLOOKUP(AQ193,'シフト記号表（従来型・ユニット型共通）'!$C$6:$L$47,10,FALSE))</f>
        <v/>
      </c>
      <c r="AR194" s="915" t="str">
        <f>IF(AR193="","",VLOOKUP(AR193,'シフト記号表（従来型・ユニット型共通）'!$C$6:$L$47,10,FALSE))</f>
        <v/>
      </c>
      <c r="AS194" s="915" t="str">
        <f>IF(AS193="","",VLOOKUP(AS193,'シフト記号表（従来型・ユニット型共通）'!$C$6:$L$47,10,FALSE))</f>
        <v/>
      </c>
      <c r="AT194" s="915" t="str">
        <f>IF(AT193="","",VLOOKUP(AT193,'シフト記号表（従来型・ユニット型共通）'!$C$6:$L$47,10,FALSE))</f>
        <v/>
      </c>
      <c r="AU194" s="916" t="str">
        <f>IF(AU193="","",VLOOKUP(AU193,'シフト記号表（従来型・ユニット型共通）'!$C$6:$L$47,10,FALSE))</f>
        <v/>
      </c>
      <c r="AV194" s="914" t="str">
        <f>IF(AV193="","",VLOOKUP(AV193,'シフト記号表（従来型・ユニット型共通）'!$C$6:$L$47,10,FALSE))</f>
        <v/>
      </c>
      <c r="AW194" s="915" t="str">
        <f>IF(AW193="","",VLOOKUP(AW193,'シフト記号表（従来型・ユニット型共通）'!$C$6:$L$47,10,FALSE))</f>
        <v/>
      </c>
      <c r="AX194" s="915" t="str">
        <f>IF(AX193="","",VLOOKUP(AX193,'シフト記号表（従来型・ユニット型共通）'!$C$6:$L$47,10,FALSE))</f>
        <v/>
      </c>
      <c r="AY194" s="915" t="str">
        <f>IF(AY193="","",VLOOKUP(AY193,'シフト記号表（従来型・ユニット型共通）'!$C$6:$L$47,10,FALSE))</f>
        <v/>
      </c>
      <c r="AZ194" s="915" t="str">
        <f>IF(AZ193="","",VLOOKUP(AZ193,'シフト記号表（従来型・ユニット型共通）'!$C$6:$L$47,10,FALSE))</f>
        <v/>
      </c>
      <c r="BA194" s="915" t="str">
        <f>IF(BA193="","",VLOOKUP(BA193,'シフト記号表（従来型・ユニット型共通）'!$C$6:$L$47,10,FALSE))</f>
        <v/>
      </c>
      <c r="BB194" s="916" t="str">
        <f>IF(BB193="","",VLOOKUP(BB193,'シフト記号表（従来型・ユニット型共通）'!$C$6:$L$47,10,FALSE))</f>
        <v/>
      </c>
      <c r="BC194" s="914" t="str">
        <f>IF(BC193="","",VLOOKUP(BC193,'シフト記号表（従来型・ユニット型共通）'!$C$6:$L$47,10,FALSE))</f>
        <v/>
      </c>
      <c r="BD194" s="915" t="str">
        <f>IF(BD193="","",VLOOKUP(BD193,'シフト記号表（従来型・ユニット型共通）'!$C$6:$L$47,10,FALSE))</f>
        <v/>
      </c>
      <c r="BE194" s="915" t="str">
        <f>IF(BE193="","",VLOOKUP(BE193,'シフト記号表（従来型・ユニット型共通）'!$C$6:$L$47,10,FALSE))</f>
        <v/>
      </c>
      <c r="BF194" s="2196">
        <f>IF($BI$3="４週",SUM(AA194:BB194),IF($BI$3="暦月",SUM(AA194:BE194),""))</f>
        <v>0</v>
      </c>
      <c r="BG194" s="2197"/>
      <c r="BH194" s="2198">
        <f>IF($BI$3="４週",BF194/4,IF($BI$3="暦月",(BF194/($BI$8/7)),""))</f>
        <v>0</v>
      </c>
      <c r="BI194" s="2197"/>
      <c r="BJ194" s="2193"/>
      <c r="BK194" s="2194"/>
      <c r="BL194" s="2194"/>
      <c r="BM194" s="2194"/>
      <c r="BN194" s="2195"/>
    </row>
    <row r="195" spans="2:66" ht="20.25" customHeight="1">
      <c r="B195" s="2111">
        <f>B193+1</f>
        <v>90</v>
      </c>
      <c r="C195" s="2113"/>
      <c r="D195" s="2115"/>
      <c r="E195" s="2081"/>
      <c r="F195" s="2116"/>
      <c r="G195" s="2118"/>
      <c r="H195" s="2119"/>
      <c r="I195" s="909"/>
      <c r="J195" s="910"/>
      <c r="K195" s="909"/>
      <c r="L195" s="910"/>
      <c r="M195" s="2122"/>
      <c r="N195" s="2123"/>
      <c r="O195" s="2171"/>
      <c r="P195" s="2172"/>
      <c r="Q195" s="2172"/>
      <c r="R195" s="2119"/>
      <c r="S195" s="2141"/>
      <c r="T195" s="2142"/>
      <c r="U195" s="2142"/>
      <c r="V195" s="2142"/>
      <c r="W195" s="2143"/>
      <c r="X195" s="929" t="s">
        <v>1540</v>
      </c>
      <c r="Y195" s="930"/>
      <c r="Z195" s="931"/>
      <c r="AA195" s="922"/>
      <c r="AB195" s="923"/>
      <c r="AC195" s="923"/>
      <c r="AD195" s="923"/>
      <c r="AE195" s="923"/>
      <c r="AF195" s="923"/>
      <c r="AG195" s="924"/>
      <c r="AH195" s="922"/>
      <c r="AI195" s="923"/>
      <c r="AJ195" s="923"/>
      <c r="AK195" s="923"/>
      <c r="AL195" s="923"/>
      <c r="AM195" s="923"/>
      <c r="AN195" s="924"/>
      <c r="AO195" s="922"/>
      <c r="AP195" s="923"/>
      <c r="AQ195" s="923"/>
      <c r="AR195" s="923"/>
      <c r="AS195" s="923"/>
      <c r="AT195" s="923"/>
      <c r="AU195" s="924"/>
      <c r="AV195" s="922"/>
      <c r="AW195" s="923"/>
      <c r="AX195" s="923"/>
      <c r="AY195" s="923"/>
      <c r="AZ195" s="923"/>
      <c r="BA195" s="923"/>
      <c r="BB195" s="924"/>
      <c r="BC195" s="922"/>
      <c r="BD195" s="923"/>
      <c r="BE195" s="925"/>
      <c r="BF195" s="2173"/>
      <c r="BG195" s="2174"/>
      <c r="BH195" s="2175"/>
      <c r="BI195" s="2176"/>
      <c r="BJ195" s="2177"/>
      <c r="BK195" s="2178"/>
      <c r="BL195" s="2178"/>
      <c r="BM195" s="2178"/>
      <c r="BN195" s="2179"/>
    </row>
    <row r="196" spans="2:66" ht="20.25" customHeight="1">
      <c r="B196" s="2112"/>
      <c r="C196" s="2114"/>
      <c r="D196" s="2117"/>
      <c r="E196" s="2081"/>
      <c r="F196" s="2116"/>
      <c r="G196" s="2199"/>
      <c r="H196" s="2200"/>
      <c r="I196" s="932"/>
      <c r="J196" s="933">
        <f>G195</f>
        <v>0</v>
      </c>
      <c r="K196" s="932"/>
      <c r="L196" s="933">
        <f>M195</f>
        <v>0</v>
      </c>
      <c r="M196" s="2201"/>
      <c r="N196" s="2202"/>
      <c r="O196" s="2203"/>
      <c r="P196" s="2204"/>
      <c r="Q196" s="2204"/>
      <c r="R196" s="2200"/>
      <c r="S196" s="2141"/>
      <c r="T196" s="2142"/>
      <c r="U196" s="2142"/>
      <c r="V196" s="2142"/>
      <c r="W196" s="2143"/>
      <c r="X196" s="926" t="s">
        <v>1543</v>
      </c>
      <c r="Y196" s="927"/>
      <c r="Z196" s="928"/>
      <c r="AA196" s="914" t="str">
        <f>IF(AA195="","",VLOOKUP(AA195,'シフト記号表（従来型・ユニット型共通）'!$C$6:$L$47,10,FALSE))</f>
        <v/>
      </c>
      <c r="AB196" s="915" t="str">
        <f>IF(AB195="","",VLOOKUP(AB195,'シフト記号表（従来型・ユニット型共通）'!$C$6:$L$47,10,FALSE))</f>
        <v/>
      </c>
      <c r="AC196" s="915" t="str">
        <f>IF(AC195="","",VLOOKUP(AC195,'シフト記号表（従来型・ユニット型共通）'!$C$6:$L$47,10,FALSE))</f>
        <v/>
      </c>
      <c r="AD196" s="915" t="str">
        <f>IF(AD195="","",VLOOKUP(AD195,'シフト記号表（従来型・ユニット型共通）'!$C$6:$L$47,10,FALSE))</f>
        <v/>
      </c>
      <c r="AE196" s="915" t="str">
        <f>IF(AE195="","",VLOOKUP(AE195,'シフト記号表（従来型・ユニット型共通）'!$C$6:$L$47,10,FALSE))</f>
        <v/>
      </c>
      <c r="AF196" s="915" t="str">
        <f>IF(AF195="","",VLOOKUP(AF195,'シフト記号表（従来型・ユニット型共通）'!$C$6:$L$47,10,FALSE))</f>
        <v/>
      </c>
      <c r="AG196" s="916" t="str">
        <f>IF(AG195="","",VLOOKUP(AG195,'シフト記号表（従来型・ユニット型共通）'!$C$6:$L$47,10,FALSE))</f>
        <v/>
      </c>
      <c r="AH196" s="914" t="str">
        <f>IF(AH195="","",VLOOKUP(AH195,'シフト記号表（従来型・ユニット型共通）'!$C$6:$L$47,10,FALSE))</f>
        <v/>
      </c>
      <c r="AI196" s="915" t="str">
        <f>IF(AI195="","",VLOOKUP(AI195,'シフト記号表（従来型・ユニット型共通）'!$C$6:$L$47,10,FALSE))</f>
        <v/>
      </c>
      <c r="AJ196" s="915" t="str">
        <f>IF(AJ195="","",VLOOKUP(AJ195,'シフト記号表（従来型・ユニット型共通）'!$C$6:$L$47,10,FALSE))</f>
        <v/>
      </c>
      <c r="AK196" s="915" t="str">
        <f>IF(AK195="","",VLOOKUP(AK195,'シフト記号表（従来型・ユニット型共通）'!$C$6:$L$47,10,FALSE))</f>
        <v/>
      </c>
      <c r="AL196" s="915" t="str">
        <f>IF(AL195="","",VLOOKUP(AL195,'シフト記号表（従来型・ユニット型共通）'!$C$6:$L$47,10,FALSE))</f>
        <v/>
      </c>
      <c r="AM196" s="915" t="str">
        <f>IF(AM195="","",VLOOKUP(AM195,'シフト記号表（従来型・ユニット型共通）'!$C$6:$L$47,10,FALSE))</f>
        <v/>
      </c>
      <c r="AN196" s="916" t="str">
        <f>IF(AN195="","",VLOOKUP(AN195,'シフト記号表（従来型・ユニット型共通）'!$C$6:$L$47,10,FALSE))</f>
        <v/>
      </c>
      <c r="AO196" s="914" t="str">
        <f>IF(AO195="","",VLOOKUP(AO195,'シフト記号表（従来型・ユニット型共通）'!$C$6:$L$47,10,FALSE))</f>
        <v/>
      </c>
      <c r="AP196" s="915" t="str">
        <f>IF(AP195="","",VLOOKUP(AP195,'シフト記号表（従来型・ユニット型共通）'!$C$6:$L$47,10,FALSE))</f>
        <v/>
      </c>
      <c r="AQ196" s="915" t="str">
        <f>IF(AQ195="","",VLOOKUP(AQ195,'シフト記号表（従来型・ユニット型共通）'!$C$6:$L$47,10,FALSE))</f>
        <v/>
      </c>
      <c r="AR196" s="915" t="str">
        <f>IF(AR195="","",VLOOKUP(AR195,'シフト記号表（従来型・ユニット型共通）'!$C$6:$L$47,10,FALSE))</f>
        <v/>
      </c>
      <c r="AS196" s="915" t="str">
        <f>IF(AS195="","",VLOOKUP(AS195,'シフト記号表（従来型・ユニット型共通）'!$C$6:$L$47,10,FALSE))</f>
        <v/>
      </c>
      <c r="AT196" s="915" t="str">
        <f>IF(AT195="","",VLOOKUP(AT195,'シフト記号表（従来型・ユニット型共通）'!$C$6:$L$47,10,FALSE))</f>
        <v/>
      </c>
      <c r="AU196" s="916" t="str">
        <f>IF(AU195="","",VLOOKUP(AU195,'シフト記号表（従来型・ユニット型共通）'!$C$6:$L$47,10,FALSE))</f>
        <v/>
      </c>
      <c r="AV196" s="914" t="str">
        <f>IF(AV195="","",VLOOKUP(AV195,'シフト記号表（従来型・ユニット型共通）'!$C$6:$L$47,10,FALSE))</f>
        <v/>
      </c>
      <c r="AW196" s="915" t="str">
        <f>IF(AW195="","",VLOOKUP(AW195,'シフト記号表（従来型・ユニット型共通）'!$C$6:$L$47,10,FALSE))</f>
        <v/>
      </c>
      <c r="AX196" s="915" t="str">
        <f>IF(AX195="","",VLOOKUP(AX195,'シフト記号表（従来型・ユニット型共通）'!$C$6:$L$47,10,FALSE))</f>
        <v/>
      </c>
      <c r="AY196" s="915" t="str">
        <f>IF(AY195="","",VLOOKUP(AY195,'シフト記号表（従来型・ユニット型共通）'!$C$6:$L$47,10,FALSE))</f>
        <v/>
      </c>
      <c r="AZ196" s="915" t="str">
        <f>IF(AZ195="","",VLOOKUP(AZ195,'シフト記号表（従来型・ユニット型共通）'!$C$6:$L$47,10,FALSE))</f>
        <v/>
      </c>
      <c r="BA196" s="915" t="str">
        <f>IF(BA195="","",VLOOKUP(BA195,'シフト記号表（従来型・ユニット型共通）'!$C$6:$L$47,10,FALSE))</f>
        <v/>
      </c>
      <c r="BB196" s="916" t="str">
        <f>IF(BB195="","",VLOOKUP(BB195,'シフト記号表（従来型・ユニット型共通）'!$C$6:$L$47,10,FALSE))</f>
        <v/>
      </c>
      <c r="BC196" s="914" t="str">
        <f>IF(BC195="","",VLOOKUP(BC195,'シフト記号表（従来型・ユニット型共通）'!$C$6:$L$47,10,FALSE))</f>
        <v/>
      </c>
      <c r="BD196" s="915" t="str">
        <f>IF(BD195="","",VLOOKUP(BD195,'シフト記号表（従来型・ユニット型共通）'!$C$6:$L$47,10,FALSE))</f>
        <v/>
      </c>
      <c r="BE196" s="915" t="str">
        <f>IF(BE195="","",VLOOKUP(BE195,'シフト記号表（従来型・ユニット型共通）'!$C$6:$L$47,10,FALSE))</f>
        <v/>
      </c>
      <c r="BF196" s="2196">
        <f>IF($BI$3="４週",SUM(AA196:BB196),IF($BI$3="暦月",SUM(AA196:BE196),""))</f>
        <v>0</v>
      </c>
      <c r="BG196" s="2197"/>
      <c r="BH196" s="2198">
        <f>IF($BI$3="４週",BF196/4,IF($BI$3="暦月",(BF196/($BI$8/7)),""))</f>
        <v>0</v>
      </c>
      <c r="BI196" s="2197"/>
      <c r="BJ196" s="2193"/>
      <c r="BK196" s="2194"/>
      <c r="BL196" s="2194"/>
      <c r="BM196" s="2194"/>
      <c r="BN196" s="2195"/>
    </row>
    <row r="197" spans="2:66" ht="20.25" customHeight="1">
      <c r="B197" s="2111">
        <f>B195+1</f>
        <v>91</v>
      </c>
      <c r="C197" s="2113"/>
      <c r="D197" s="2115"/>
      <c r="E197" s="2081"/>
      <c r="F197" s="2116"/>
      <c r="G197" s="2118"/>
      <c r="H197" s="2119"/>
      <c r="I197" s="909"/>
      <c r="J197" s="910"/>
      <c r="K197" s="909"/>
      <c r="L197" s="910"/>
      <c r="M197" s="2122"/>
      <c r="N197" s="2123"/>
      <c r="O197" s="2171"/>
      <c r="P197" s="2172"/>
      <c r="Q197" s="2172"/>
      <c r="R197" s="2119"/>
      <c r="S197" s="2141"/>
      <c r="T197" s="2142"/>
      <c r="U197" s="2142"/>
      <c r="V197" s="2142"/>
      <c r="W197" s="2143"/>
      <c r="X197" s="929" t="s">
        <v>1540</v>
      </c>
      <c r="Y197" s="930"/>
      <c r="Z197" s="931"/>
      <c r="AA197" s="922"/>
      <c r="AB197" s="923"/>
      <c r="AC197" s="923"/>
      <c r="AD197" s="923"/>
      <c r="AE197" s="923"/>
      <c r="AF197" s="923"/>
      <c r="AG197" s="924"/>
      <c r="AH197" s="922"/>
      <c r="AI197" s="923"/>
      <c r="AJ197" s="923"/>
      <c r="AK197" s="923"/>
      <c r="AL197" s="923"/>
      <c r="AM197" s="923"/>
      <c r="AN197" s="924"/>
      <c r="AO197" s="922"/>
      <c r="AP197" s="923"/>
      <c r="AQ197" s="923"/>
      <c r="AR197" s="923"/>
      <c r="AS197" s="923"/>
      <c r="AT197" s="923"/>
      <c r="AU197" s="924"/>
      <c r="AV197" s="922"/>
      <c r="AW197" s="923"/>
      <c r="AX197" s="923"/>
      <c r="AY197" s="923"/>
      <c r="AZ197" s="923"/>
      <c r="BA197" s="923"/>
      <c r="BB197" s="924"/>
      <c r="BC197" s="922"/>
      <c r="BD197" s="923"/>
      <c r="BE197" s="925"/>
      <c r="BF197" s="2173"/>
      <c r="BG197" s="2174"/>
      <c r="BH197" s="2175"/>
      <c r="BI197" s="2176"/>
      <c r="BJ197" s="2177"/>
      <c r="BK197" s="2178"/>
      <c r="BL197" s="2178"/>
      <c r="BM197" s="2178"/>
      <c r="BN197" s="2179"/>
    </row>
    <row r="198" spans="2:66" ht="20.25" customHeight="1">
      <c r="B198" s="2112"/>
      <c r="C198" s="2114"/>
      <c r="D198" s="2117"/>
      <c r="E198" s="2081"/>
      <c r="F198" s="2116"/>
      <c r="G198" s="2199"/>
      <c r="H198" s="2200"/>
      <c r="I198" s="932"/>
      <c r="J198" s="933">
        <f>G197</f>
        <v>0</v>
      </c>
      <c r="K198" s="932"/>
      <c r="L198" s="933">
        <f>M197</f>
        <v>0</v>
      </c>
      <c r="M198" s="2201"/>
      <c r="N198" s="2202"/>
      <c r="O198" s="2203"/>
      <c r="P198" s="2204"/>
      <c r="Q198" s="2204"/>
      <c r="R198" s="2200"/>
      <c r="S198" s="2141"/>
      <c r="T198" s="2142"/>
      <c r="U198" s="2142"/>
      <c r="V198" s="2142"/>
      <c r="W198" s="2143"/>
      <c r="X198" s="926" t="s">
        <v>1543</v>
      </c>
      <c r="Y198" s="927"/>
      <c r="Z198" s="928"/>
      <c r="AA198" s="914" t="str">
        <f>IF(AA197="","",VLOOKUP(AA197,'シフト記号表（従来型・ユニット型共通）'!$C$6:$L$47,10,FALSE))</f>
        <v/>
      </c>
      <c r="AB198" s="915" t="str">
        <f>IF(AB197="","",VLOOKUP(AB197,'シフト記号表（従来型・ユニット型共通）'!$C$6:$L$47,10,FALSE))</f>
        <v/>
      </c>
      <c r="AC198" s="915" t="str">
        <f>IF(AC197="","",VLOOKUP(AC197,'シフト記号表（従来型・ユニット型共通）'!$C$6:$L$47,10,FALSE))</f>
        <v/>
      </c>
      <c r="AD198" s="915" t="str">
        <f>IF(AD197="","",VLOOKUP(AD197,'シフト記号表（従来型・ユニット型共通）'!$C$6:$L$47,10,FALSE))</f>
        <v/>
      </c>
      <c r="AE198" s="915" t="str">
        <f>IF(AE197="","",VLOOKUP(AE197,'シフト記号表（従来型・ユニット型共通）'!$C$6:$L$47,10,FALSE))</f>
        <v/>
      </c>
      <c r="AF198" s="915" t="str">
        <f>IF(AF197="","",VLOOKUP(AF197,'シフト記号表（従来型・ユニット型共通）'!$C$6:$L$47,10,FALSE))</f>
        <v/>
      </c>
      <c r="AG198" s="916" t="str">
        <f>IF(AG197="","",VLOOKUP(AG197,'シフト記号表（従来型・ユニット型共通）'!$C$6:$L$47,10,FALSE))</f>
        <v/>
      </c>
      <c r="AH198" s="914" t="str">
        <f>IF(AH197="","",VLOOKUP(AH197,'シフト記号表（従来型・ユニット型共通）'!$C$6:$L$47,10,FALSE))</f>
        <v/>
      </c>
      <c r="AI198" s="915" t="str">
        <f>IF(AI197="","",VLOOKUP(AI197,'シフト記号表（従来型・ユニット型共通）'!$C$6:$L$47,10,FALSE))</f>
        <v/>
      </c>
      <c r="AJ198" s="915" t="str">
        <f>IF(AJ197="","",VLOOKUP(AJ197,'シフト記号表（従来型・ユニット型共通）'!$C$6:$L$47,10,FALSE))</f>
        <v/>
      </c>
      <c r="AK198" s="915" t="str">
        <f>IF(AK197="","",VLOOKUP(AK197,'シフト記号表（従来型・ユニット型共通）'!$C$6:$L$47,10,FALSE))</f>
        <v/>
      </c>
      <c r="AL198" s="915" t="str">
        <f>IF(AL197="","",VLOOKUP(AL197,'シフト記号表（従来型・ユニット型共通）'!$C$6:$L$47,10,FALSE))</f>
        <v/>
      </c>
      <c r="AM198" s="915" t="str">
        <f>IF(AM197="","",VLOOKUP(AM197,'シフト記号表（従来型・ユニット型共通）'!$C$6:$L$47,10,FALSE))</f>
        <v/>
      </c>
      <c r="AN198" s="916" t="str">
        <f>IF(AN197="","",VLOOKUP(AN197,'シフト記号表（従来型・ユニット型共通）'!$C$6:$L$47,10,FALSE))</f>
        <v/>
      </c>
      <c r="AO198" s="914" t="str">
        <f>IF(AO197="","",VLOOKUP(AO197,'シフト記号表（従来型・ユニット型共通）'!$C$6:$L$47,10,FALSE))</f>
        <v/>
      </c>
      <c r="AP198" s="915" t="str">
        <f>IF(AP197="","",VLOOKUP(AP197,'シフト記号表（従来型・ユニット型共通）'!$C$6:$L$47,10,FALSE))</f>
        <v/>
      </c>
      <c r="AQ198" s="915" t="str">
        <f>IF(AQ197="","",VLOOKUP(AQ197,'シフト記号表（従来型・ユニット型共通）'!$C$6:$L$47,10,FALSE))</f>
        <v/>
      </c>
      <c r="AR198" s="915" t="str">
        <f>IF(AR197="","",VLOOKUP(AR197,'シフト記号表（従来型・ユニット型共通）'!$C$6:$L$47,10,FALSE))</f>
        <v/>
      </c>
      <c r="AS198" s="915" t="str">
        <f>IF(AS197="","",VLOOKUP(AS197,'シフト記号表（従来型・ユニット型共通）'!$C$6:$L$47,10,FALSE))</f>
        <v/>
      </c>
      <c r="AT198" s="915" t="str">
        <f>IF(AT197="","",VLOOKUP(AT197,'シフト記号表（従来型・ユニット型共通）'!$C$6:$L$47,10,FALSE))</f>
        <v/>
      </c>
      <c r="AU198" s="916" t="str">
        <f>IF(AU197="","",VLOOKUP(AU197,'シフト記号表（従来型・ユニット型共通）'!$C$6:$L$47,10,FALSE))</f>
        <v/>
      </c>
      <c r="AV198" s="914" t="str">
        <f>IF(AV197="","",VLOOKUP(AV197,'シフト記号表（従来型・ユニット型共通）'!$C$6:$L$47,10,FALSE))</f>
        <v/>
      </c>
      <c r="AW198" s="915" t="str">
        <f>IF(AW197="","",VLOOKUP(AW197,'シフト記号表（従来型・ユニット型共通）'!$C$6:$L$47,10,FALSE))</f>
        <v/>
      </c>
      <c r="AX198" s="915" t="str">
        <f>IF(AX197="","",VLOOKUP(AX197,'シフト記号表（従来型・ユニット型共通）'!$C$6:$L$47,10,FALSE))</f>
        <v/>
      </c>
      <c r="AY198" s="915" t="str">
        <f>IF(AY197="","",VLOOKUP(AY197,'シフト記号表（従来型・ユニット型共通）'!$C$6:$L$47,10,FALSE))</f>
        <v/>
      </c>
      <c r="AZ198" s="915" t="str">
        <f>IF(AZ197="","",VLOOKUP(AZ197,'シフト記号表（従来型・ユニット型共通）'!$C$6:$L$47,10,FALSE))</f>
        <v/>
      </c>
      <c r="BA198" s="915" t="str">
        <f>IF(BA197="","",VLOOKUP(BA197,'シフト記号表（従来型・ユニット型共通）'!$C$6:$L$47,10,FALSE))</f>
        <v/>
      </c>
      <c r="BB198" s="916" t="str">
        <f>IF(BB197="","",VLOOKUP(BB197,'シフト記号表（従来型・ユニット型共通）'!$C$6:$L$47,10,FALSE))</f>
        <v/>
      </c>
      <c r="BC198" s="914" t="str">
        <f>IF(BC197="","",VLOOKUP(BC197,'シフト記号表（従来型・ユニット型共通）'!$C$6:$L$47,10,FALSE))</f>
        <v/>
      </c>
      <c r="BD198" s="915" t="str">
        <f>IF(BD197="","",VLOOKUP(BD197,'シフト記号表（従来型・ユニット型共通）'!$C$6:$L$47,10,FALSE))</f>
        <v/>
      </c>
      <c r="BE198" s="915" t="str">
        <f>IF(BE197="","",VLOOKUP(BE197,'シフト記号表（従来型・ユニット型共通）'!$C$6:$L$47,10,FALSE))</f>
        <v/>
      </c>
      <c r="BF198" s="2196">
        <f>IF($BI$3="４週",SUM(AA198:BB198),IF($BI$3="暦月",SUM(AA198:BE198),""))</f>
        <v>0</v>
      </c>
      <c r="BG198" s="2197"/>
      <c r="BH198" s="2198">
        <f>IF($BI$3="４週",BF198/4,IF($BI$3="暦月",(BF198/($BI$8/7)),""))</f>
        <v>0</v>
      </c>
      <c r="BI198" s="2197"/>
      <c r="BJ198" s="2193"/>
      <c r="BK198" s="2194"/>
      <c r="BL198" s="2194"/>
      <c r="BM198" s="2194"/>
      <c r="BN198" s="2195"/>
    </row>
    <row r="199" spans="2:66" ht="20.25" customHeight="1">
      <c r="B199" s="2111">
        <f>B197+1</f>
        <v>92</v>
      </c>
      <c r="C199" s="2113"/>
      <c r="D199" s="2115"/>
      <c r="E199" s="2081"/>
      <c r="F199" s="2116"/>
      <c r="G199" s="2118"/>
      <c r="H199" s="2119"/>
      <c r="I199" s="909"/>
      <c r="J199" s="910"/>
      <c r="K199" s="909"/>
      <c r="L199" s="910"/>
      <c r="M199" s="2122"/>
      <c r="N199" s="2123"/>
      <c r="O199" s="2171"/>
      <c r="P199" s="2172"/>
      <c r="Q199" s="2172"/>
      <c r="R199" s="2119"/>
      <c r="S199" s="2141"/>
      <c r="T199" s="2142"/>
      <c r="U199" s="2142"/>
      <c r="V199" s="2142"/>
      <c r="W199" s="2143"/>
      <c r="X199" s="929" t="s">
        <v>1540</v>
      </c>
      <c r="Y199" s="930"/>
      <c r="Z199" s="931"/>
      <c r="AA199" s="922"/>
      <c r="AB199" s="923"/>
      <c r="AC199" s="923"/>
      <c r="AD199" s="923"/>
      <c r="AE199" s="923"/>
      <c r="AF199" s="923"/>
      <c r="AG199" s="924"/>
      <c r="AH199" s="922"/>
      <c r="AI199" s="923"/>
      <c r="AJ199" s="923"/>
      <c r="AK199" s="923"/>
      <c r="AL199" s="923"/>
      <c r="AM199" s="923"/>
      <c r="AN199" s="924"/>
      <c r="AO199" s="922"/>
      <c r="AP199" s="923"/>
      <c r="AQ199" s="923"/>
      <c r="AR199" s="923"/>
      <c r="AS199" s="923"/>
      <c r="AT199" s="923"/>
      <c r="AU199" s="924"/>
      <c r="AV199" s="922"/>
      <c r="AW199" s="923"/>
      <c r="AX199" s="923"/>
      <c r="AY199" s="923"/>
      <c r="AZ199" s="923"/>
      <c r="BA199" s="923"/>
      <c r="BB199" s="924"/>
      <c r="BC199" s="922"/>
      <c r="BD199" s="923"/>
      <c r="BE199" s="925"/>
      <c r="BF199" s="2173"/>
      <c r="BG199" s="2174"/>
      <c r="BH199" s="2175"/>
      <c r="BI199" s="2176"/>
      <c r="BJ199" s="2177"/>
      <c r="BK199" s="2178"/>
      <c r="BL199" s="2178"/>
      <c r="BM199" s="2178"/>
      <c r="BN199" s="2179"/>
    </row>
    <row r="200" spans="2:66" ht="20.25" customHeight="1">
      <c r="B200" s="2112"/>
      <c r="C200" s="2114"/>
      <c r="D200" s="2117"/>
      <c r="E200" s="2081"/>
      <c r="F200" s="2116"/>
      <c r="G200" s="2199"/>
      <c r="H200" s="2200"/>
      <c r="I200" s="932"/>
      <c r="J200" s="933">
        <f>G199</f>
        <v>0</v>
      </c>
      <c r="K200" s="932"/>
      <c r="L200" s="933">
        <f>M199</f>
        <v>0</v>
      </c>
      <c r="M200" s="2201"/>
      <c r="N200" s="2202"/>
      <c r="O200" s="2203"/>
      <c r="P200" s="2204"/>
      <c r="Q200" s="2204"/>
      <c r="R200" s="2200"/>
      <c r="S200" s="2141"/>
      <c r="T200" s="2142"/>
      <c r="U200" s="2142"/>
      <c r="V200" s="2142"/>
      <c r="W200" s="2143"/>
      <c r="X200" s="926" t="s">
        <v>1543</v>
      </c>
      <c r="Y200" s="927"/>
      <c r="Z200" s="928"/>
      <c r="AA200" s="914" t="str">
        <f>IF(AA199="","",VLOOKUP(AA199,'シフト記号表（従来型・ユニット型共通）'!$C$6:$L$47,10,FALSE))</f>
        <v/>
      </c>
      <c r="AB200" s="915" t="str">
        <f>IF(AB199="","",VLOOKUP(AB199,'シフト記号表（従来型・ユニット型共通）'!$C$6:$L$47,10,FALSE))</f>
        <v/>
      </c>
      <c r="AC200" s="915" t="str">
        <f>IF(AC199="","",VLOOKUP(AC199,'シフト記号表（従来型・ユニット型共通）'!$C$6:$L$47,10,FALSE))</f>
        <v/>
      </c>
      <c r="AD200" s="915" t="str">
        <f>IF(AD199="","",VLOOKUP(AD199,'シフト記号表（従来型・ユニット型共通）'!$C$6:$L$47,10,FALSE))</f>
        <v/>
      </c>
      <c r="AE200" s="915" t="str">
        <f>IF(AE199="","",VLOOKUP(AE199,'シフト記号表（従来型・ユニット型共通）'!$C$6:$L$47,10,FALSE))</f>
        <v/>
      </c>
      <c r="AF200" s="915" t="str">
        <f>IF(AF199="","",VLOOKUP(AF199,'シフト記号表（従来型・ユニット型共通）'!$C$6:$L$47,10,FALSE))</f>
        <v/>
      </c>
      <c r="AG200" s="916" t="str">
        <f>IF(AG199="","",VLOOKUP(AG199,'シフト記号表（従来型・ユニット型共通）'!$C$6:$L$47,10,FALSE))</f>
        <v/>
      </c>
      <c r="AH200" s="914" t="str">
        <f>IF(AH199="","",VLOOKUP(AH199,'シフト記号表（従来型・ユニット型共通）'!$C$6:$L$47,10,FALSE))</f>
        <v/>
      </c>
      <c r="AI200" s="915" t="str">
        <f>IF(AI199="","",VLOOKUP(AI199,'シフト記号表（従来型・ユニット型共通）'!$C$6:$L$47,10,FALSE))</f>
        <v/>
      </c>
      <c r="AJ200" s="915" t="str">
        <f>IF(AJ199="","",VLOOKUP(AJ199,'シフト記号表（従来型・ユニット型共通）'!$C$6:$L$47,10,FALSE))</f>
        <v/>
      </c>
      <c r="AK200" s="915" t="str">
        <f>IF(AK199="","",VLOOKUP(AK199,'シフト記号表（従来型・ユニット型共通）'!$C$6:$L$47,10,FALSE))</f>
        <v/>
      </c>
      <c r="AL200" s="915" t="str">
        <f>IF(AL199="","",VLOOKUP(AL199,'シフト記号表（従来型・ユニット型共通）'!$C$6:$L$47,10,FALSE))</f>
        <v/>
      </c>
      <c r="AM200" s="915" t="str">
        <f>IF(AM199="","",VLOOKUP(AM199,'シフト記号表（従来型・ユニット型共通）'!$C$6:$L$47,10,FALSE))</f>
        <v/>
      </c>
      <c r="AN200" s="916" t="str">
        <f>IF(AN199="","",VLOOKUP(AN199,'シフト記号表（従来型・ユニット型共通）'!$C$6:$L$47,10,FALSE))</f>
        <v/>
      </c>
      <c r="AO200" s="914" t="str">
        <f>IF(AO199="","",VLOOKUP(AO199,'シフト記号表（従来型・ユニット型共通）'!$C$6:$L$47,10,FALSE))</f>
        <v/>
      </c>
      <c r="AP200" s="915" t="str">
        <f>IF(AP199="","",VLOOKUP(AP199,'シフト記号表（従来型・ユニット型共通）'!$C$6:$L$47,10,FALSE))</f>
        <v/>
      </c>
      <c r="AQ200" s="915" t="str">
        <f>IF(AQ199="","",VLOOKUP(AQ199,'シフト記号表（従来型・ユニット型共通）'!$C$6:$L$47,10,FALSE))</f>
        <v/>
      </c>
      <c r="AR200" s="915" t="str">
        <f>IF(AR199="","",VLOOKUP(AR199,'シフト記号表（従来型・ユニット型共通）'!$C$6:$L$47,10,FALSE))</f>
        <v/>
      </c>
      <c r="AS200" s="915" t="str">
        <f>IF(AS199="","",VLOOKUP(AS199,'シフト記号表（従来型・ユニット型共通）'!$C$6:$L$47,10,FALSE))</f>
        <v/>
      </c>
      <c r="AT200" s="915" t="str">
        <f>IF(AT199="","",VLOOKUP(AT199,'シフト記号表（従来型・ユニット型共通）'!$C$6:$L$47,10,FALSE))</f>
        <v/>
      </c>
      <c r="AU200" s="916" t="str">
        <f>IF(AU199="","",VLOOKUP(AU199,'シフト記号表（従来型・ユニット型共通）'!$C$6:$L$47,10,FALSE))</f>
        <v/>
      </c>
      <c r="AV200" s="914" t="str">
        <f>IF(AV199="","",VLOOKUP(AV199,'シフト記号表（従来型・ユニット型共通）'!$C$6:$L$47,10,FALSE))</f>
        <v/>
      </c>
      <c r="AW200" s="915" t="str">
        <f>IF(AW199="","",VLOOKUP(AW199,'シフト記号表（従来型・ユニット型共通）'!$C$6:$L$47,10,FALSE))</f>
        <v/>
      </c>
      <c r="AX200" s="915" t="str">
        <f>IF(AX199="","",VLOOKUP(AX199,'シフト記号表（従来型・ユニット型共通）'!$C$6:$L$47,10,FALSE))</f>
        <v/>
      </c>
      <c r="AY200" s="915" t="str">
        <f>IF(AY199="","",VLOOKUP(AY199,'シフト記号表（従来型・ユニット型共通）'!$C$6:$L$47,10,FALSE))</f>
        <v/>
      </c>
      <c r="AZ200" s="915" t="str">
        <f>IF(AZ199="","",VLOOKUP(AZ199,'シフト記号表（従来型・ユニット型共通）'!$C$6:$L$47,10,FALSE))</f>
        <v/>
      </c>
      <c r="BA200" s="915" t="str">
        <f>IF(BA199="","",VLOOKUP(BA199,'シフト記号表（従来型・ユニット型共通）'!$C$6:$L$47,10,FALSE))</f>
        <v/>
      </c>
      <c r="BB200" s="916" t="str">
        <f>IF(BB199="","",VLOOKUP(BB199,'シフト記号表（従来型・ユニット型共通）'!$C$6:$L$47,10,FALSE))</f>
        <v/>
      </c>
      <c r="BC200" s="914" t="str">
        <f>IF(BC199="","",VLOOKUP(BC199,'シフト記号表（従来型・ユニット型共通）'!$C$6:$L$47,10,FALSE))</f>
        <v/>
      </c>
      <c r="BD200" s="915" t="str">
        <f>IF(BD199="","",VLOOKUP(BD199,'シフト記号表（従来型・ユニット型共通）'!$C$6:$L$47,10,FALSE))</f>
        <v/>
      </c>
      <c r="BE200" s="915" t="str">
        <f>IF(BE199="","",VLOOKUP(BE199,'シフト記号表（従来型・ユニット型共通）'!$C$6:$L$47,10,FALSE))</f>
        <v/>
      </c>
      <c r="BF200" s="2196">
        <f>IF($BI$3="４週",SUM(AA200:BB200),IF($BI$3="暦月",SUM(AA200:BE200),""))</f>
        <v>0</v>
      </c>
      <c r="BG200" s="2197"/>
      <c r="BH200" s="2198">
        <f>IF($BI$3="４週",BF200/4,IF($BI$3="暦月",(BF200/($BI$8/7)),""))</f>
        <v>0</v>
      </c>
      <c r="BI200" s="2197"/>
      <c r="BJ200" s="2193"/>
      <c r="BK200" s="2194"/>
      <c r="BL200" s="2194"/>
      <c r="BM200" s="2194"/>
      <c r="BN200" s="2195"/>
    </row>
    <row r="201" spans="2:66" ht="20.25" customHeight="1">
      <c r="B201" s="2111">
        <f>B199+1</f>
        <v>93</v>
      </c>
      <c r="C201" s="2113"/>
      <c r="D201" s="2115"/>
      <c r="E201" s="2081"/>
      <c r="F201" s="2116"/>
      <c r="G201" s="2118"/>
      <c r="H201" s="2119"/>
      <c r="I201" s="909"/>
      <c r="J201" s="910"/>
      <c r="K201" s="909"/>
      <c r="L201" s="910"/>
      <c r="M201" s="2122"/>
      <c r="N201" s="2123"/>
      <c r="O201" s="2171"/>
      <c r="P201" s="2172"/>
      <c r="Q201" s="2172"/>
      <c r="R201" s="2119"/>
      <c r="S201" s="2141"/>
      <c r="T201" s="2142"/>
      <c r="U201" s="2142"/>
      <c r="V201" s="2142"/>
      <c r="W201" s="2143"/>
      <c r="X201" s="929" t="s">
        <v>1540</v>
      </c>
      <c r="Y201" s="930"/>
      <c r="Z201" s="931"/>
      <c r="AA201" s="922"/>
      <c r="AB201" s="923"/>
      <c r="AC201" s="923"/>
      <c r="AD201" s="923"/>
      <c r="AE201" s="923"/>
      <c r="AF201" s="923"/>
      <c r="AG201" s="924"/>
      <c r="AH201" s="922"/>
      <c r="AI201" s="923"/>
      <c r="AJ201" s="923"/>
      <c r="AK201" s="923"/>
      <c r="AL201" s="923"/>
      <c r="AM201" s="923"/>
      <c r="AN201" s="924"/>
      <c r="AO201" s="922"/>
      <c r="AP201" s="923"/>
      <c r="AQ201" s="923"/>
      <c r="AR201" s="923"/>
      <c r="AS201" s="923"/>
      <c r="AT201" s="923"/>
      <c r="AU201" s="924"/>
      <c r="AV201" s="922"/>
      <c r="AW201" s="923"/>
      <c r="AX201" s="923"/>
      <c r="AY201" s="923"/>
      <c r="AZ201" s="923"/>
      <c r="BA201" s="923"/>
      <c r="BB201" s="924"/>
      <c r="BC201" s="922"/>
      <c r="BD201" s="923"/>
      <c r="BE201" s="925"/>
      <c r="BF201" s="2173"/>
      <c r="BG201" s="2174"/>
      <c r="BH201" s="2175"/>
      <c r="BI201" s="2176"/>
      <c r="BJ201" s="2177"/>
      <c r="BK201" s="2178"/>
      <c r="BL201" s="2178"/>
      <c r="BM201" s="2178"/>
      <c r="BN201" s="2179"/>
    </row>
    <row r="202" spans="2:66" ht="20.25" customHeight="1">
      <c r="B202" s="2112"/>
      <c r="C202" s="2114"/>
      <c r="D202" s="2117"/>
      <c r="E202" s="2081"/>
      <c r="F202" s="2116"/>
      <c r="G202" s="2199"/>
      <c r="H202" s="2200"/>
      <c r="I202" s="932"/>
      <c r="J202" s="933">
        <f>G201</f>
        <v>0</v>
      </c>
      <c r="K202" s="932"/>
      <c r="L202" s="933">
        <f>M201</f>
        <v>0</v>
      </c>
      <c r="M202" s="2201"/>
      <c r="N202" s="2202"/>
      <c r="O202" s="2203"/>
      <c r="P202" s="2204"/>
      <c r="Q202" s="2204"/>
      <c r="R202" s="2200"/>
      <c r="S202" s="2141"/>
      <c r="T202" s="2142"/>
      <c r="U202" s="2142"/>
      <c r="V202" s="2142"/>
      <c r="W202" s="2143"/>
      <c r="X202" s="926" t="s">
        <v>1543</v>
      </c>
      <c r="Y202" s="927"/>
      <c r="Z202" s="928"/>
      <c r="AA202" s="914" t="str">
        <f>IF(AA201="","",VLOOKUP(AA201,'シフト記号表（従来型・ユニット型共通）'!$C$6:$L$47,10,FALSE))</f>
        <v/>
      </c>
      <c r="AB202" s="915" t="str">
        <f>IF(AB201="","",VLOOKUP(AB201,'シフト記号表（従来型・ユニット型共通）'!$C$6:$L$47,10,FALSE))</f>
        <v/>
      </c>
      <c r="AC202" s="915" t="str">
        <f>IF(AC201="","",VLOOKUP(AC201,'シフト記号表（従来型・ユニット型共通）'!$C$6:$L$47,10,FALSE))</f>
        <v/>
      </c>
      <c r="AD202" s="915" t="str">
        <f>IF(AD201="","",VLOOKUP(AD201,'シフト記号表（従来型・ユニット型共通）'!$C$6:$L$47,10,FALSE))</f>
        <v/>
      </c>
      <c r="AE202" s="915" t="str">
        <f>IF(AE201="","",VLOOKUP(AE201,'シフト記号表（従来型・ユニット型共通）'!$C$6:$L$47,10,FALSE))</f>
        <v/>
      </c>
      <c r="AF202" s="915" t="str">
        <f>IF(AF201="","",VLOOKUP(AF201,'シフト記号表（従来型・ユニット型共通）'!$C$6:$L$47,10,FALSE))</f>
        <v/>
      </c>
      <c r="AG202" s="916" t="str">
        <f>IF(AG201="","",VLOOKUP(AG201,'シフト記号表（従来型・ユニット型共通）'!$C$6:$L$47,10,FALSE))</f>
        <v/>
      </c>
      <c r="AH202" s="914" t="str">
        <f>IF(AH201="","",VLOOKUP(AH201,'シフト記号表（従来型・ユニット型共通）'!$C$6:$L$47,10,FALSE))</f>
        <v/>
      </c>
      <c r="AI202" s="915" t="str">
        <f>IF(AI201="","",VLOOKUP(AI201,'シフト記号表（従来型・ユニット型共通）'!$C$6:$L$47,10,FALSE))</f>
        <v/>
      </c>
      <c r="AJ202" s="915" t="str">
        <f>IF(AJ201="","",VLOOKUP(AJ201,'シフト記号表（従来型・ユニット型共通）'!$C$6:$L$47,10,FALSE))</f>
        <v/>
      </c>
      <c r="AK202" s="915" t="str">
        <f>IF(AK201="","",VLOOKUP(AK201,'シフト記号表（従来型・ユニット型共通）'!$C$6:$L$47,10,FALSE))</f>
        <v/>
      </c>
      <c r="AL202" s="915" t="str">
        <f>IF(AL201="","",VLOOKUP(AL201,'シフト記号表（従来型・ユニット型共通）'!$C$6:$L$47,10,FALSE))</f>
        <v/>
      </c>
      <c r="AM202" s="915" t="str">
        <f>IF(AM201="","",VLOOKUP(AM201,'シフト記号表（従来型・ユニット型共通）'!$C$6:$L$47,10,FALSE))</f>
        <v/>
      </c>
      <c r="AN202" s="916" t="str">
        <f>IF(AN201="","",VLOOKUP(AN201,'シフト記号表（従来型・ユニット型共通）'!$C$6:$L$47,10,FALSE))</f>
        <v/>
      </c>
      <c r="AO202" s="914" t="str">
        <f>IF(AO201="","",VLOOKUP(AO201,'シフト記号表（従来型・ユニット型共通）'!$C$6:$L$47,10,FALSE))</f>
        <v/>
      </c>
      <c r="AP202" s="915" t="str">
        <f>IF(AP201="","",VLOOKUP(AP201,'シフト記号表（従来型・ユニット型共通）'!$C$6:$L$47,10,FALSE))</f>
        <v/>
      </c>
      <c r="AQ202" s="915" t="str">
        <f>IF(AQ201="","",VLOOKUP(AQ201,'シフト記号表（従来型・ユニット型共通）'!$C$6:$L$47,10,FALSE))</f>
        <v/>
      </c>
      <c r="AR202" s="915" t="str">
        <f>IF(AR201="","",VLOOKUP(AR201,'シフト記号表（従来型・ユニット型共通）'!$C$6:$L$47,10,FALSE))</f>
        <v/>
      </c>
      <c r="AS202" s="915" t="str">
        <f>IF(AS201="","",VLOOKUP(AS201,'シフト記号表（従来型・ユニット型共通）'!$C$6:$L$47,10,FALSE))</f>
        <v/>
      </c>
      <c r="AT202" s="915" t="str">
        <f>IF(AT201="","",VLOOKUP(AT201,'シフト記号表（従来型・ユニット型共通）'!$C$6:$L$47,10,FALSE))</f>
        <v/>
      </c>
      <c r="AU202" s="916" t="str">
        <f>IF(AU201="","",VLOOKUP(AU201,'シフト記号表（従来型・ユニット型共通）'!$C$6:$L$47,10,FALSE))</f>
        <v/>
      </c>
      <c r="AV202" s="914" t="str">
        <f>IF(AV201="","",VLOOKUP(AV201,'シフト記号表（従来型・ユニット型共通）'!$C$6:$L$47,10,FALSE))</f>
        <v/>
      </c>
      <c r="AW202" s="915" t="str">
        <f>IF(AW201="","",VLOOKUP(AW201,'シフト記号表（従来型・ユニット型共通）'!$C$6:$L$47,10,FALSE))</f>
        <v/>
      </c>
      <c r="AX202" s="915" t="str">
        <f>IF(AX201="","",VLOOKUP(AX201,'シフト記号表（従来型・ユニット型共通）'!$C$6:$L$47,10,FALSE))</f>
        <v/>
      </c>
      <c r="AY202" s="915" t="str">
        <f>IF(AY201="","",VLOOKUP(AY201,'シフト記号表（従来型・ユニット型共通）'!$C$6:$L$47,10,FALSE))</f>
        <v/>
      </c>
      <c r="AZ202" s="915" t="str">
        <f>IF(AZ201="","",VLOOKUP(AZ201,'シフト記号表（従来型・ユニット型共通）'!$C$6:$L$47,10,FALSE))</f>
        <v/>
      </c>
      <c r="BA202" s="915" t="str">
        <f>IF(BA201="","",VLOOKUP(BA201,'シフト記号表（従来型・ユニット型共通）'!$C$6:$L$47,10,FALSE))</f>
        <v/>
      </c>
      <c r="BB202" s="916" t="str">
        <f>IF(BB201="","",VLOOKUP(BB201,'シフト記号表（従来型・ユニット型共通）'!$C$6:$L$47,10,FALSE))</f>
        <v/>
      </c>
      <c r="BC202" s="914" t="str">
        <f>IF(BC201="","",VLOOKUP(BC201,'シフト記号表（従来型・ユニット型共通）'!$C$6:$L$47,10,FALSE))</f>
        <v/>
      </c>
      <c r="BD202" s="915" t="str">
        <f>IF(BD201="","",VLOOKUP(BD201,'シフト記号表（従来型・ユニット型共通）'!$C$6:$L$47,10,FALSE))</f>
        <v/>
      </c>
      <c r="BE202" s="915" t="str">
        <f>IF(BE201="","",VLOOKUP(BE201,'シフト記号表（従来型・ユニット型共通）'!$C$6:$L$47,10,FALSE))</f>
        <v/>
      </c>
      <c r="BF202" s="2196">
        <f>IF($BI$3="４週",SUM(AA202:BB202),IF($BI$3="暦月",SUM(AA202:BE202),""))</f>
        <v>0</v>
      </c>
      <c r="BG202" s="2197"/>
      <c r="BH202" s="2198">
        <f>IF($BI$3="４週",BF202/4,IF($BI$3="暦月",(BF202/($BI$8/7)),""))</f>
        <v>0</v>
      </c>
      <c r="BI202" s="2197"/>
      <c r="BJ202" s="2193"/>
      <c r="BK202" s="2194"/>
      <c r="BL202" s="2194"/>
      <c r="BM202" s="2194"/>
      <c r="BN202" s="2195"/>
    </row>
    <row r="203" spans="2:66" ht="20.25" customHeight="1">
      <c r="B203" s="2111">
        <f>B201+1</f>
        <v>94</v>
      </c>
      <c r="C203" s="2113"/>
      <c r="D203" s="2115"/>
      <c r="E203" s="2081"/>
      <c r="F203" s="2116"/>
      <c r="G203" s="2118"/>
      <c r="H203" s="2119"/>
      <c r="I203" s="909"/>
      <c r="J203" s="910"/>
      <c r="K203" s="909"/>
      <c r="L203" s="910"/>
      <c r="M203" s="2122"/>
      <c r="N203" s="2123"/>
      <c r="O203" s="2171"/>
      <c r="P203" s="2172"/>
      <c r="Q203" s="2172"/>
      <c r="R203" s="2119"/>
      <c r="S203" s="2141"/>
      <c r="T203" s="2142"/>
      <c r="U203" s="2142"/>
      <c r="V203" s="2142"/>
      <c r="W203" s="2143"/>
      <c r="X203" s="929" t="s">
        <v>1540</v>
      </c>
      <c r="Y203" s="930"/>
      <c r="Z203" s="931"/>
      <c r="AA203" s="922"/>
      <c r="AB203" s="923"/>
      <c r="AC203" s="923"/>
      <c r="AD203" s="923"/>
      <c r="AE203" s="923"/>
      <c r="AF203" s="923"/>
      <c r="AG203" s="924"/>
      <c r="AH203" s="922"/>
      <c r="AI203" s="923"/>
      <c r="AJ203" s="923"/>
      <c r="AK203" s="923"/>
      <c r="AL203" s="923"/>
      <c r="AM203" s="923"/>
      <c r="AN203" s="924"/>
      <c r="AO203" s="922"/>
      <c r="AP203" s="923"/>
      <c r="AQ203" s="923"/>
      <c r="AR203" s="923"/>
      <c r="AS203" s="923"/>
      <c r="AT203" s="923"/>
      <c r="AU203" s="924"/>
      <c r="AV203" s="922"/>
      <c r="AW203" s="923"/>
      <c r="AX203" s="923"/>
      <c r="AY203" s="923"/>
      <c r="AZ203" s="923"/>
      <c r="BA203" s="923"/>
      <c r="BB203" s="924"/>
      <c r="BC203" s="922"/>
      <c r="BD203" s="923"/>
      <c r="BE203" s="925"/>
      <c r="BF203" s="2173"/>
      <c r="BG203" s="2174"/>
      <c r="BH203" s="2175"/>
      <c r="BI203" s="2176"/>
      <c r="BJ203" s="2177"/>
      <c r="BK203" s="2178"/>
      <c r="BL203" s="2178"/>
      <c r="BM203" s="2178"/>
      <c r="BN203" s="2179"/>
    </row>
    <row r="204" spans="2:66" ht="20.25" customHeight="1">
      <c r="B204" s="2112"/>
      <c r="C204" s="2114"/>
      <c r="D204" s="2117"/>
      <c r="E204" s="2081"/>
      <c r="F204" s="2116"/>
      <c r="G204" s="2199"/>
      <c r="H204" s="2200"/>
      <c r="I204" s="932"/>
      <c r="J204" s="933">
        <f>G203</f>
        <v>0</v>
      </c>
      <c r="K204" s="932"/>
      <c r="L204" s="933">
        <f>M203</f>
        <v>0</v>
      </c>
      <c r="M204" s="2201"/>
      <c r="N204" s="2202"/>
      <c r="O204" s="2203"/>
      <c r="P204" s="2204"/>
      <c r="Q204" s="2204"/>
      <c r="R204" s="2200"/>
      <c r="S204" s="2141"/>
      <c r="T204" s="2142"/>
      <c r="U204" s="2142"/>
      <c r="V204" s="2142"/>
      <c r="W204" s="2143"/>
      <c r="X204" s="926" t="s">
        <v>1543</v>
      </c>
      <c r="Y204" s="927"/>
      <c r="Z204" s="928"/>
      <c r="AA204" s="914" t="str">
        <f>IF(AA203="","",VLOOKUP(AA203,'シフト記号表（従来型・ユニット型共通）'!$C$6:$L$47,10,FALSE))</f>
        <v/>
      </c>
      <c r="AB204" s="915" t="str">
        <f>IF(AB203="","",VLOOKUP(AB203,'シフト記号表（従来型・ユニット型共通）'!$C$6:$L$47,10,FALSE))</f>
        <v/>
      </c>
      <c r="AC204" s="915" t="str">
        <f>IF(AC203="","",VLOOKUP(AC203,'シフト記号表（従来型・ユニット型共通）'!$C$6:$L$47,10,FALSE))</f>
        <v/>
      </c>
      <c r="AD204" s="915" t="str">
        <f>IF(AD203="","",VLOOKUP(AD203,'シフト記号表（従来型・ユニット型共通）'!$C$6:$L$47,10,FALSE))</f>
        <v/>
      </c>
      <c r="AE204" s="915" t="str">
        <f>IF(AE203="","",VLOOKUP(AE203,'シフト記号表（従来型・ユニット型共通）'!$C$6:$L$47,10,FALSE))</f>
        <v/>
      </c>
      <c r="AF204" s="915" t="str">
        <f>IF(AF203="","",VLOOKUP(AF203,'シフト記号表（従来型・ユニット型共通）'!$C$6:$L$47,10,FALSE))</f>
        <v/>
      </c>
      <c r="AG204" s="916" t="str">
        <f>IF(AG203="","",VLOOKUP(AG203,'シフト記号表（従来型・ユニット型共通）'!$C$6:$L$47,10,FALSE))</f>
        <v/>
      </c>
      <c r="AH204" s="914" t="str">
        <f>IF(AH203="","",VLOOKUP(AH203,'シフト記号表（従来型・ユニット型共通）'!$C$6:$L$47,10,FALSE))</f>
        <v/>
      </c>
      <c r="AI204" s="915" t="str">
        <f>IF(AI203="","",VLOOKUP(AI203,'シフト記号表（従来型・ユニット型共通）'!$C$6:$L$47,10,FALSE))</f>
        <v/>
      </c>
      <c r="AJ204" s="915" t="str">
        <f>IF(AJ203="","",VLOOKUP(AJ203,'シフト記号表（従来型・ユニット型共通）'!$C$6:$L$47,10,FALSE))</f>
        <v/>
      </c>
      <c r="AK204" s="915" t="str">
        <f>IF(AK203="","",VLOOKUP(AK203,'シフト記号表（従来型・ユニット型共通）'!$C$6:$L$47,10,FALSE))</f>
        <v/>
      </c>
      <c r="AL204" s="915" t="str">
        <f>IF(AL203="","",VLOOKUP(AL203,'シフト記号表（従来型・ユニット型共通）'!$C$6:$L$47,10,FALSE))</f>
        <v/>
      </c>
      <c r="AM204" s="915" t="str">
        <f>IF(AM203="","",VLOOKUP(AM203,'シフト記号表（従来型・ユニット型共通）'!$C$6:$L$47,10,FALSE))</f>
        <v/>
      </c>
      <c r="AN204" s="916" t="str">
        <f>IF(AN203="","",VLOOKUP(AN203,'シフト記号表（従来型・ユニット型共通）'!$C$6:$L$47,10,FALSE))</f>
        <v/>
      </c>
      <c r="AO204" s="914" t="str">
        <f>IF(AO203="","",VLOOKUP(AO203,'シフト記号表（従来型・ユニット型共通）'!$C$6:$L$47,10,FALSE))</f>
        <v/>
      </c>
      <c r="AP204" s="915" t="str">
        <f>IF(AP203="","",VLOOKUP(AP203,'シフト記号表（従来型・ユニット型共通）'!$C$6:$L$47,10,FALSE))</f>
        <v/>
      </c>
      <c r="AQ204" s="915" t="str">
        <f>IF(AQ203="","",VLOOKUP(AQ203,'シフト記号表（従来型・ユニット型共通）'!$C$6:$L$47,10,FALSE))</f>
        <v/>
      </c>
      <c r="AR204" s="915" t="str">
        <f>IF(AR203="","",VLOOKUP(AR203,'シフト記号表（従来型・ユニット型共通）'!$C$6:$L$47,10,FALSE))</f>
        <v/>
      </c>
      <c r="AS204" s="915" t="str">
        <f>IF(AS203="","",VLOOKUP(AS203,'シフト記号表（従来型・ユニット型共通）'!$C$6:$L$47,10,FALSE))</f>
        <v/>
      </c>
      <c r="AT204" s="915" t="str">
        <f>IF(AT203="","",VLOOKUP(AT203,'シフト記号表（従来型・ユニット型共通）'!$C$6:$L$47,10,FALSE))</f>
        <v/>
      </c>
      <c r="AU204" s="916" t="str">
        <f>IF(AU203="","",VLOOKUP(AU203,'シフト記号表（従来型・ユニット型共通）'!$C$6:$L$47,10,FALSE))</f>
        <v/>
      </c>
      <c r="AV204" s="914" t="str">
        <f>IF(AV203="","",VLOOKUP(AV203,'シフト記号表（従来型・ユニット型共通）'!$C$6:$L$47,10,FALSE))</f>
        <v/>
      </c>
      <c r="AW204" s="915" t="str">
        <f>IF(AW203="","",VLOOKUP(AW203,'シフト記号表（従来型・ユニット型共通）'!$C$6:$L$47,10,FALSE))</f>
        <v/>
      </c>
      <c r="AX204" s="915" t="str">
        <f>IF(AX203="","",VLOOKUP(AX203,'シフト記号表（従来型・ユニット型共通）'!$C$6:$L$47,10,FALSE))</f>
        <v/>
      </c>
      <c r="AY204" s="915" t="str">
        <f>IF(AY203="","",VLOOKUP(AY203,'シフト記号表（従来型・ユニット型共通）'!$C$6:$L$47,10,FALSE))</f>
        <v/>
      </c>
      <c r="AZ204" s="915" t="str">
        <f>IF(AZ203="","",VLOOKUP(AZ203,'シフト記号表（従来型・ユニット型共通）'!$C$6:$L$47,10,FALSE))</f>
        <v/>
      </c>
      <c r="BA204" s="915" t="str">
        <f>IF(BA203="","",VLOOKUP(BA203,'シフト記号表（従来型・ユニット型共通）'!$C$6:$L$47,10,FALSE))</f>
        <v/>
      </c>
      <c r="BB204" s="916" t="str">
        <f>IF(BB203="","",VLOOKUP(BB203,'シフト記号表（従来型・ユニット型共通）'!$C$6:$L$47,10,FALSE))</f>
        <v/>
      </c>
      <c r="BC204" s="914" t="str">
        <f>IF(BC203="","",VLOOKUP(BC203,'シフト記号表（従来型・ユニット型共通）'!$C$6:$L$47,10,FALSE))</f>
        <v/>
      </c>
      <c r="BD204" s="915" t="str">
        <f>IF(BD203="","",VLOOKUP(BD203,'シフト記号表（従来型・ユニット型共通）'!$C$6:$L$47,10,FALSE))</f>
        <v/>
      </c>
      <c r="BE204" s="915" t="str">
        <f>IF(BE203="","",VLOOKUP(BE203,'シフト記号表（従来型・ユニット型共通）'!$C$6:$L$47,10,FALSE))</f>
        <v/>
      </c>
      <c r="BF204" s="2196">
        <f>IF($BI$3="４週",SUM(AA204:BB204),IF($BI$3="暦月",SUM(AA204:BE204),""))</f>
        <v>0</v>
      </c>
      <c r="BG204" s="2197"/>
      <c r="BH204" s="2198">
        <f>IF($BI$3="４週",BF204/4,IF($BI$3="暦月",(BF204/($BI$8/7)),""))</f>
        <v>0</v>
      </c>
      <c r="BI204" s="2197"/>
      <c r="BJ204" s="2193"/>
      <c r="BK204" s="2194"/>
      <c r="BL204" s="2194"/>
      <c r="BM204" s="2194"/>
      <c r="BN204" s="2195"/>
    </row>
    <row r="205" spans="2:66" ht="20.25" customHeight="1">
      <c r="B205" s="2111">
        <f>B203+1</f>
        <v>95</v>
      </c>
      <c r="C205" s="2113"/>
      <c r="D205" s="2115"/>
      <c r="E205" s="2081"/>
      <c r="F205" s="2116"/>
      <c r="G205" s="2118"/>
      <c r="H205" s="2119"/>
      <c r="I205" s="909"/>
      <c r="J205" s="910"/>
      <c r="K205" s="909"/>
      <c r="L205" s="910"/>
      <c r="M205" s="2122"/>
      <c r="N205" s="2123"/>
      <c r="O205" s="2171"/>
      <c r="P205" s="2172"/>
      <c r="Q205" s="2172"/>
      <c r="R205" s="2119"/>
      <c r="S205" s="2141"/>
      <c r="T205" s="2142"/>
      <c r="U205" s="2142"/>
      <c r="V205" s="2142"/>
      <c r="W205" s="2143"/>
      <c r="X205" s="929" t="s">
        <v>1540</v>
      </c>
      <c r="Y205" s="930"/>
      <c r="Z205" s="931"/>
      <c r="AA205" s="922"/>
      <c r="AB205" s="923"/>
      <c r="AC205" s="923"/>
      <c r="AD205" s="923"/>
      <c r="AE205" s="923"/>
      <c r="AF205" s="923"/>
      <c r="AG205" s="924"/>
      <c r="AH205" s="922"/>
      <c r="AI205" s="923"/>
      <c r="AJ205" s="923"/>
      <c r="AK205" s="923"/>
      <c r="AL205" s="923"/>
      <c r="AM205" s="923"/>
      <c r="AN205" s="924"/>
      <c r="AO205" s="922"/>
      <c r="AP205" s="923"/>
      <c r="AQ205" s="923"/>
      <c r="AR205" s="923"/>
      <c r="AS205" s="923"/>
      <c r="AT205" s="923"/>
      <c r="AU205" s="924"/>
      <c r="AV205" s="922"/>
      <c r="AW205" s="923"/>
      <c r="AX205" s="923"/>
      <c r="AY205" s="923"/>
      <c r="AZ205" s="923"/>
      <c r="BA205" s="923"/>
      <c r="BB205" s="924"/>
      <c r="BC205" s="922"/>
      <c r="BD205" s="923"/>
      <c r="BE205" s="925"/>
      <c r="BF205" s="2173"/>
      <c r="BG205" s="2174"/>
      <c r="BH205" s="2175"/>
      <c r="BI205" s="2176"/>
      <c r="BJ205" s="2177"/>
      <c r="BK205" s="2178"/>
      <c r="BL205" s="2178"/>
      <c r="BM205" s="2178"/>
      <c r="BN205" s="2179"/>
    </row>
    <row r="206" spans="2:66" ht="20.25" customHeight="1">
      <c r="B206" s="2112"/>
      <c r="C206" s="2114"/>
      <c r="D206" s="2117"/>
      <c r="E206" s="2081"/>
      <c r="F206" s="2116"/>
      <c r="G206" s="2199"/>
      <c r="H206" s="2200"/>
      <c r="I206" s="932"/>
      <c r="J206" s="933">
        <f>G205</f>
        <v>0</v>
      </c>
      <c r="K206" s="932"/>
      <c r="L206" s="933">
        <f>M205</f>
        <v>0</v>
      </c>
      <c r="M206" s="2201"/>
      <c r="N206" s="2202"/>
      <c r="O206" s="2203"/>
      <c r="P206" s="2204"/>
      <c r="Q206" s="2204"/>
      <c r="R206" s="2200"/>
      <c r="S206" s="2141"/>
      <c r="T206" s="2142"/>
      <c r="U206" s="2142"/>
      <c r="V206" s="2142"/>
      <c r="W206" s="2143"/>
      <c r="X206" s="926" t="s">
        <v>1543</v>
      </c>
      <c r="Y206" s="927"/>
      <c r="Z206" s="928"/>
      <c r="AA206" s="914" t="str">
        <f>IF(AA205="","",VLOOKUP(AA205,'シフト記号表（従来型・ユニット型共通）'!$C$6:$L$47,10,FALSE))</f>
        <v/>
      </c>
      <c r="AB206" s="915" t="str">
        <f>IF(AB205="","",VLOOKUP(AB205,'シフト記号表（従来型・ユニット型共通）'!$C$6:$L$47,10,FALSE))</f>
        <v/>
      </c>
      <c r="AC206" s="915" t="str">
        <f>IF(AC205="","",VLOOKUP(AC205,'シフト記号表（従来型・ユニット型共通）'!$C$6:$L$47,10,FALSE))</f>
        <v/>
      </c>
      <c r="AD206" s="915" t="str">
        <f>IF(AD205="","",VLOOKUP(AD205,'シフト記号表（従来型・ユニット型共通）'!$C$6:$L$47,10,FALSE))</f>
        <v/>
      </c>
      <c r="AE206" s="915" t="str">
        <f>IF(AE205="","",VLOOKUP(AE205,'シフト記号表（従来型・ユニット型共通）'!$C$6:$L$47,10,FALSE))</f>
        <v/>
      </c>
      <c r="AF206" s="915" t="str">
        <f>IF(AF205="","",VLOOKUP(AF205,'シフト記号表（従来型・ユニット型共通）'!$C$6:$L$47,10,FALSE))</f>
        <v/>
      </c>
      <c r="AG206" s="916" t="str">
        <f>IF(AG205="","",VLOOKUP(AG205,'シフト記号表（従来型・ユニット型共通）'!$C$6:$L$47,10,FALSE))</f>
        <v/>
      </c>
      <c r="AH206" s="914" t="str">
        <f>IF(AH205="","",VLOOKUP(AH205,'シフト記号表（従来型・ユニット型共通）'!$C$6:$L$47,10,FALSE))</f>
        <v/>
      </c>
      <c r="AI206" s="915" t="str">
        <f>IF(AI205="","",VLOOKUP(AI205,'シフト記号表（従来型・ユニット型共通）'!$C$6:$L$47,10,FALSE))</f>
        <v/>
      </c>
      <c r="AJ206" s="915" t="str">
        <f>IF(AJ205="","",VLOOKUP(AJ205,'シフト記号表（従来型・ユニット型共通）'!$C$6:$L$47,10,FALSE))</f>
        <v/>
      </c>
      <c r="AK206" s="915" t="str">
        <f>IF(AK205="","",VLOOKUP(AK205,'シフト記号表（従来型・ユニット型共通）'!$C$6:$L$47,10,FALSE))</f>
        <v/>
      </c>
      <c r="AL206" s="915" t="str">
        <f>IF(AL205="","",VLOOKUP(AL205,'シフト記号表（従来型・ユニット型共通）'!$C$6:$L$47,10,FALSE))</f>
        <v/>
      </c>
      <c r="AM206" s="915" t="str">
        <f>IF(AM205="","",VLOOKUP(AM205,'シフト記号表（従来型・ユニット型共通）'!$C$6:$L$47,10,FALSE))</f>
        <v/>
      </c>
      <c r="AN206" s="916" t="str">
        <f>IF(AN205="","",VLOOKUP(AN205,'シフト記号表（従来型・ユニット型共通）'!$C$6:$L$47,10,FALSE))</f>
        <v/>
      </c>
      <c r="AO206" s="914" t="str">
        <f>IF(AO205="","",VLOOKUP(AO205,'シフト記号表（従来型・ユニット型共通）'!$C$6:$L$47,10,FALSE))</f>
        <v/>
      </c>
      <c r="AP206" s="915" t="str">
        <f>IF(AP205="","",VLOOKUP(AP205,'シフト記号表（従来型・ユニット型共通）'!$C$6:$L$47,10,FALSE))</f>
        <v/>
      </c>
      <c r="AQ206" s="915" t="str">
        <f>IF(AQ205="","",VLOOKUP(AQ205,'シフト記号表（従来型・ユニット型共通）'!$C$6:$L$47,10,FALSE))</f>
        <v/>
      </c>
      <c r="AR206" s="915" t="str">
        <f>IF(AR205="","",VLOOKUP(AR205,'シフト記号表（従来型・ユニット型共通）'!$C$6:$L$47,10,FALSE))</f>
        <v/>
      </c>
      <c r="AS206" s="915" t="str">
        <f>IF(AS205="","",VLOOKUP(AS205,'シフト記号表（従来型・ユニット型共通）'!$C$6:$L$47,10,FALSE))</f>
        <v/>
      </c>
      <c r="AT206" s="915" t="str">
        <f>IF(AT205="","",VLOOKUP(AT205,'シフト記号表（従来型・ユニット型共通）'!$C$6:$L$47,10,FALSE))</f>
        <v/>
      </c>
      <c r="AU206" s="916" t="str">
        <f>IF(AU205="","",VLOOKUP(AU205,'シフト記号表（従来型・ユニット型共通）'!$C$6:$L$47,10,FALSE))</f>
        <v/>
      </c>
      <c r="AV206" s="914" t="str">
        <f>IF(AV205="","",VLOOKUP(AV205,'シフト記号表（従来型・ユニット型共通）'!$C$6:$L$47,10,FALSE))</f>
        <v/>
      </c>
      <c r="AW206" s="915" t="str">
        <f>IF(AW205="","",VLOOKUP(AW205,'シフト記号表（従来型・ユニット型共通）'!$C$6:$L$47,10,FALSE))</f>
        <v/>
      </c>
      <c r="AX206" s="915" t="str">
        <f>IF(AX205="","",VLOOKUP(AX205,'シフト記号表（従来型・ユニット型共通）'!$C$6:$L$47,10,FALSE))</f>
        <v/>
      </c>
      <c r="AY206" s="915" t="str">
        <f>IF(AY205="","",VLOOKUP(AY205,'シフト記号表（従来型・ユニット型共通）'!$C$6:$L$47,10,FALSE))</f>
        <v/>
      </c>
      <c r="AZ206" s="915" t="str">
        <f>IF(AZ205="","",VLOOKUP(AZ205,'シフト記号表（従来型・ユニット型共通）'!$C$6:$L$47,10,FALSE))</f>
        <v/>
      </c>
      <c r="BA206" s="915" t="str">
        <f>IF(BA205="","",VLOOKUP(BA205,'シフト記号表（従来型・ユニット型共通）'!$C$6:$L$47,10,FALSE))</f>
        <v/>
      </c>
      <c r="BB206" s="916" t="str">
        <f>IF(BB205="","",VLOOKUP(BB205,'シフト記号表（従来型・ユニット型共通）'!$C$6:$L$47,10,FALSE))</f>
        <v/>
      </c>
      <c r="BC206" s="914" t="str">
        <f>IF(BC205="","",VLOOKUP(BC205,'シフト記号表（従来型・ユニット型共通）'!$C$6:$L$47,10,FALSE))</f>
        <v/>
      </c>
      <c r="BD206" s="915" t="str">
        <f>IF(BD205="","",VLOOKUP(BD205,'シフト記号表（従来型・ユニット型共通）'!$C$6:$L$47,10,FALSE))</f>
        <v/>
      </c>
      <c r="BE206" s="915" t="str">
        <f>IF(BE205="","",VLOOKUP(BE205,'シフト記号表（従来型・ユニット型共通）'!$C$6:$L$47,10,FALSE))</f>
        <v/>
      </c>
      <c r="BF206" s="2196">
        <f>IF($BI$3="４週",SUM(AA206:BB206),IF($BI$3="暦月",SUM(AA206:BE206),""))</f>
        <v>0</v>
      </c>
      <c r="BG206" s="2197"/>
      <c r="BH206" s="2198">
        <f>IF($BI$3="４週",BF206/4,IF($BI$3="暦月",(BF206/($BI$8/7)),""))</f>
        <v>0</v>
      </c>
      <c r="BI206" s="2197"/>
      <c r="BJ206" s="2193"/>
      <c r="BK206" s="2194"/>
      <c r="BL206" s="2194"/>
      <c r="BM206" s="2194"/>
      <c r="BN206" s="2195"/>
    </row>
    <row r="207" spans="2:66" ht="20.25" customHeight="1">
      <c r="B207" s="2111">
        <f>B205+1</f>
        <v>96</v>
      </c>
      <c r="C207" s="2113"/>
      <c r="D207" s="2115"/>
      <c r="E207" s="2081"/>
      <c r="F207" s="2116"/>
      <c r="G207" s="2118"/>
      <c r="H207" s="2119"/>
      <c r="I207" s="909"/>
      <c r="J207" s="910"/>
      <c r="K207" s="909"/>
      <c r="L207" s="910"/>
      <c r="M207" s="2122"/>
      <c r="N207" s="2123"/>
      <c r="O207" s="2171"/>
      <c r="P207" s="2172"/>
      <c r="Q207" s="2172"/>
      <c r="R207" s="2119"/>
      <c r="S207" s="2141"/>
      <c r="T207" s="2142"/>
      <c r="U207" s="2142"/>
      <c r="V207" s="2142"/>
      <c r="W207" s="2143"/>
      <c r="X207" s="929" t="s">
        <v>1540</v>
      </c>
      <c r="Y207" s="930"/>
      <c r="Z207" s="931"/>
      <c r="AA207" s="922"/>
      <c r="AB207" s="923"/>
      <c r="AC207" s="923"/>
      <c r="AD207" s="923"/>
      <c r="AE207" s="923"/>
      <c r="AF207" s="923"/>
      <c r="AG207" s="924"/>
      <c r="AH207" s="922"/>
      <c r="AI207" s="923"/>
      <c r="AJ207" s="923"/>
      <c r="AK207" s="923"/>
      <c r="AL207" s="923"/>
      <c r="AM207" s="923"/>
      <c r="AN207" s="924"/>
      <c r="AO207" s="922"/>
      <c r="AP207" s="923"/>
      <c r="AQ207" s="923"/>
      <c r="AR207" s="923"/>
      <c r="AS207" s="923"/>
      <c r="AT207" s="923"/>
      <c r="AU207" s="924"/>
      <c r="AV207" s="922"/>
      <c r="AW207" s="923"/>
      <c r="AX207" s="923"/>
      <c r="AY207" s="923"/>
      <c r="AZ207" s="923"/>
      <c r="BA207" s="923"/>
      <c r="BB207" s="924"/>
      <c r="BC207" s="922"/>
      <c r="BD207" s="923"/>
      <c r="BE207" s="925"/>
      <c r="BF207" s="2173"/>
      <c r="BG207" s="2174"/>
      <c r="BH207" s="2175"/>
      <c r="BI207" s="2176"/>
      <c r="BJ207" s="2177"/>
      <c r="BK207" s="2178"/>
      <c r="BL207" s="2178"/>
      <c r="BM207" s="2178"/>
      <c r="BN207" s="2179"/>
    </row>
    <row r="208" spans="2:66" ht="20.25" customHeight="1">
      <c r="B208" s="2112"/>
      <c r="C208" s="2114"/>
      <c r="D208" s="2117"/>
      <c r="E208" s="2081"/>
      <c r="F208" s="2116"/>
      <c r="G208" s="2199"/>
      <c r="H208" s="2200"/>
      <c r="I208" s="932"/>
      <c r="J208" s="933">
        <f>G207</f>
        <v>0</v>
      </c>
      <c r="K208" s="932"/>
      <c r="L208" s="933">
        <f>M207</f>
        <v>0</v>
      </c>
      <c r="M208" s="2201"/>
      <c r="N208" s="2202"/>
      <c r="O208" s="2203"/>
      <c r="P208" s="2204"/>
      <c r="Q208" s="2204"/>
      <c r="R208" s="2200"/>
      <c r="S208" s="2141"/>
      <c r="T208" s="2142"/>
      <c r="U208" s="2142"/>
      <c r="V208" s="2142"/>
      <c r="W208" s="2143"/>
      <c r="X208" s="926" t="s">
        <v>1543</v>
      </c>
      <c r="Y208" s="927"/>
      <c r="Z208" s="928"/>
      <c r="AA208" s="914" t="str">
        <f>IF(AA207="","",VLOOKUP(AA207,'シフト記号表（従来型・ユニット型共通）'!$C$6:$L$47,10,FALSE))</f>
        <v/>
      </c>
      <c r="AB208" s="915" t="str">
        <f>IF(AB207="","",VLOOKUP(AB207,'シフト記号表（従来型・ユニット型共通）'!$C$6:$L$47,10,FALSE))</f>
        <v/>
      </c>
      <c r="AC208" s="915" t="str">
        <f>IF(AC207="","",VLOOKUP(AC207,'シフト記号表（従来型・ユニット型共通）'!$C$6:$L$47,10,FALSE))</f>
        <v/>
      </c>
      <c r="AD208" s="915" t="str">
        <f>IF(AD207="","",VLOOKUP(AD207,'シフト記号表（従来型・ユニット型共通）'!$C$6:$L$47,10,FALSE))</f>
        <v/>
      </c>
      <c r="AE208" s="915" t="str">
        <f>IF(AE207="","",VLOOKUP(AE207,'シフト記号表（従来型・ユニット型共通）'!$C$6:$L$47,10,FALSE))</f>
        <v/>
      </c>
      <c r="AF208" s="915" t="str">
        <f>IF(AF207="","",VLOOKUP(AF207,'シフト記号表（従来型・ユニット型共通）'!$C$6:$L$47,10,FALSE))</f>
        <v/>
      </c>
      <c r="AG208" s="916" t="str">
        <f>IF(AG207="","",VLOOKUP(AG207,'シフト記号表（従来型・ユニット型共通）'!$C$6:$L$47,10,FALSE))</f>
        <v/>
      </c>
      <c r="AH208" s="914" t="str">
        <f>IF(AH207="","",VLOOKUP(AH207,'シフト記号表（従来型・ユニット型共通）'!$C$6:$L$47,10,FALSE))</f>
        <v/>
      </c>
      <c r="AI208" s="915" t="str">
        <f>IF(AI207="","",VLOOKUP(AI207,'シフト記号表（従来型・ユニット型共通）'!$C$6:$L$47,10,FALSE))</f>
        <v/>
      </c>
      <c r="AJ208" s="915" t="str">
        <f>IF(AJ207="","",VLOOKUP(AJ207,'シフト記号表（従来型・ユニット型共通）'!$C$6:$L$47,10,FALSE))</f>
        <v/>
      </c>
      <c r="AK208" s="915" t="str">
        <f>IF(AK207="","",VLOOKUP(AK207,'シフト記号表（従来型・ユニット型共通）'!$C$6:$L$47,10,FALSE))</f>
        <v/>
      </c>
      <c r="AL208" s="915" t="str">
        <f>IF(AL207="","",VLOOKUP(AL207,'シフト記号表（従来型・ユニット型共通）'!$C$6:$L$47,10,FALSE))</f>
        <v/>
      </c>
      <c r="AM208" s="915" t="str">
        <f>IF(AM207="","",VLOOKUP(AM207,'シフト記号表（従来型・ユニット型共通）'!$C$6:$L$47,10,FALSE))</f>
        <v/>
      </c>
      <c r="AN208" s="916" t="str">
        <f>IF(AN207="","",VLOOKUP(AN207,'シフト記号表（従来型・ユニット型共通）'!$C$6:$L$47,10,FALSE))</f>
        <v/>
      </c>
      <c r="AO208" s="914" t="str">
        <f>IF(AO207="","",VLOOKUP(AO207,'シフト記号表（従来型・ユニット型共通）'!$C$6:$L$47,10,FALSE))</f>
        <v/>
      </c>
      <c r="AP208" s="915" t="str">
        <f>IF(AP207="","",VLOOKUP(AP207,'シフト記号表（従来型・ユニット型共通）'!$C$6:$L$47,10,FALSE))</f>
        <v/>
      </c>
      <c r="AQ208" s="915" t="str">
        <f>IF(AQ207="","",VLOOKUP(AQ207,'シフト記号表（従来型・ユニット型共通）'!$C$6:$L$47,10,FALSE))</f>
        <v/>
      </c>
      <c r="AR208" s="915" t="str">
        <f>IF(AR207="","",VLOOKUP(AR207,'シフト記号表（従来型・ユニット型共通）'!$C$6:$L$47,10,FALSE))</f>
        <v/>
      </c>
      <c r="AS208" s="915" t="str">
        <f>IF(AS207="","",VLOOKUP(AS207,'シフト記号表（従来型・ユニット型共通）'!$C$6:$L$47,10,FALSE))</f>
        <v/>
      </c>
      <c r="AT208" s="915" t="str">
        <f>IF(AT207="","",VLOOKUP(AT207,'シフト記号表（従来型・ユニット型共通）'!$C$6:$L$47,10,FALSE))</f>
        <v/>
      </c>
      <c r="AU208" s="916" t="str">
        <f>IF(AU207="","",VLOOKUP(AU207,'シフト記号表（従来型・ユニット型共通）'!$C$6:$L$47,10,FALSE))</f>
        <v/>
      </c>
      <c r="AV208" s="914" t="str">
        <f>IF(AV207="","",VLOOKUP(AV207,'シフト記号表（従来型・ユニット型共通）'!$C$6:$L$47,10,FALSE))</f>
        <v/>
      </c>
      <c r="AW208" s="915" t="str">
        <f>IF(AW207="","",VLOOKUP(AW207,'シフト記号表（従来型・ユニット型共通）'!$C$6:$L$47,10,FALSE))</f>
        <v/>
      </c>
      <c r="AX208" s="915" t="str">
        <f>IF(AX207="","",VLOOKUP(AX207,'シフト記号表（従来型・ユニット型共通）'!$C$6:$L$47,10,FALSE))</f>
        <v/>
      </c>
      <c r="AY208" s="915" t="str">
        <f>IF(AY207="","",VLOOKUP(AY207,'シフト記号表（従来型・ユニット型共通）'!$C$6:$L$47,10,FALSE))</f>
        <v/>
      </c>
      <c r="AZ208" s="915" t="str">
        <f>IF(AZ207="","",VLOOKUP(AZ207,'シフト記号表（従来型・ユニット型共通）'!$C$6:$L$47,10,FALSE))</f>
        <v/>
      </c>
      <c r="BA208" s="915" t="str">
        <f>IF(BA207="","",VLOOKUP(BA207,'シフト記号表（従来型・ユニット型共通）'!$C$6:$L$47,10,FALSE))</f>
        <v/>
      </c>
      <c r="BB208" s="916" t="str">
        <f>IF(BB207="","",VLOOKUP(BB207,'シフト記号表（従来型・ユニット型共通）'!$C$6:$L$47,10,FALSE))</f>
        <v/>
      </c>
      <c r="BC208" s="914" t="str">
        <f>IF(BC207="","",VLOOKUP(BC207,'シフト記号表（従来型・ユニット型共通）'!$C$6:$L$47,10,FALSE))</f>
        <v/>
      </c>
      <c r="BD208" s="915" t="str">
        <f>IF(BD207="","",VLOOKUP(BD207,'シフト記号表（従来型・ユニット型共通）'!$C$6:$L$47,10,FALSE))</f>
        <v/>
      </c>
      <c r="BE208" s="915" t="str">
        <f>IF(BE207="","",VLOOKUP(BE207,'シフト記号表（従来型・ユニット型共通）'!$C$6:$L$47,10,FALSE))</f>
        <v/>
      </c>
      <c r="BF208" s="2196">
        <f>IF($BI$3="４週",SUM(AA208:BB208),IF($BI$3="暦月",SUM(AA208:BE208),""))</f>
        <v>0</v>
      </c>
      <c r="BG208" s="2197"/>
      <c r="BH208" s="2198">
        <f>IF($BI$3="４週",BF208/4,IF($BI$3="暦月",(BF208/($BI$8/7)),""))</f>
        <v>0</v>
      </c>
      <c r="BI208" s="2197"/>
      <c r="BJ208" s="2193"/>
      <c r="BK208" s="2194"/>
      <c r="BL208" s="2194"/>
      <c r="BM208" s="2194"/>
      <c r="BN208" s="2195"/>
    </row>
    <row r="209" spans="2:66" ht="20.25" customHeight="1">
      <c r="B209" s="2111">
        <f>B207+1</f>
        <v>97</v>
      </c>
      <c r="C209" s="2113"/>
      <c r="D209" s="2115"/>
      <c r="E209" s="2081"/>
      <c r="F209" s="2116"/>
      <c r="G209" s="2118"/>
      <c r="H209" s="2119"/>
      <c r="I209" s="909"/>
      <c r="J209" s="910"/>
      <c r="K209" s="909"/>
      <c r="L209" s="910"/>
      <c r="M209" s="2122"/>
      <c r="N209" s="2123"/>
      <c r="O209" s="2171"/>
      <c r="P209" s="2172"/>
      <c r="Q209" s="2172"/>
      <c r="R209" s="2119"/>
      <c r="S209" s="2141"/>
      <c r="T209" s="2142"/>
      <c r="U209" s="2142"/>
      <c r="V209" s="2142"/>
      <c r="W209" s="2143"/>
      <c r="X209" s="929" t="s">
        <v>1540</v>
      </c>
      <c r="Y209" s="930"/>
      <c r="Z209" s="931"/>
      <c r="AA209" s="922"/>
      <c r="AB209" s="923"/>
      <c r="AC209" s="923"/>
      <c r="AD209" s="923"/>
      <c r="AE209" s="923"/>
      <c r="AF209" s="923"/>
      <c r="AG209" s="924"/>
      <c r="AH209" s="922"/>
      <c r="AI209" s="923"/>
      <c r="AJ209" s="923"/>
      <c r="AK209" s="923"/>
      <c r="AL209" s="923"/>
      <c r="AM209" s="923"/>
      <c r="AN209" s="924"/>
      <c r="AO209" s="922"/>
      <c r="AP209" s="923"/>
      <c r="AQ209" s="923"/>
      <c r="AR209" s="923"/>
      <c r="AS209" s="923"/>
      <c r="AT209" s="923"/>
      <c r="AU209" s="924"/>
      <c r="AV209" s="922"/>
      <c r="AW209" s="923"/>
      <c r="AX209" s="923"/>
      <c r="AY209" s="923"/>
      <c r="AZ209" s="923"/>
      <c r="BA209" s="923"/>
      <c r="BB209" s="924"/>
      <c r="BC209" s="922"/>
      <c r="BD209" s="923"/>
      <c r="BE209" s="925"/>
      <c r="BF209" s="2173"/>
      <c r="BG209" s="2174"/>
      <c r="BH209" s="2175"/>
      <c r="BI209" s="2176"/>
      <c r="BJ209" s="2177"/>
      <c r="BK209" s="2178"/>
      <c r="BL209" s="2178"/>
      <c r="BM209" s="2178"/>
      <c r="BN209" s="2179"/>
    </row>
    <row r="210" spans="2:66" ht="20.25" customHeight="1">
      <c r="B210" s="2112"/>
      <c r="C210" s="2114"/>
      <c r="D210" s="2117"/>
      <c r="E210" s="2081"/>
      <c r="F210" s="2116"/>
      <c r="G210" s="2199"/>
      <c r="H210" s="2200"/>
      <c r="I210" s="932"/>
      <c r="J210" s="933">
        <f>G209</f>
        <v>0</v>
      </c>
      <c r="K210" s="932"/>
      <c r="L210" s="933">
        <f>M209</f>
        <v>0</v>
      </c>
      <c r="M210" s="2201"/>
      <c r="N210" s="2202"/>
      <c r="O210" s="2203"/>
      <c r="P210" s="2204"/>
      <c r="Q210" s="2204"/>
      <c r="R210" s="2200"/>
      <c r="S210" s="2141"/>
      <c r="T210" s="2142"/>
      <c r="U210" s="2142"/>
      <c r="V210" s="2142"/>
      <c r="W210" s="2143"/>
      <c r="X210" s="926" t="s">
        <v>1543</v>
      </c>
      <c r="Y210" s="927"/>
      <c r="Z210" s="928"/>
      <c r="AA210" s="914" t="str">
        <f>IF(AA209="","",VLOOKUP(AA209,'シフト記号表（従来型・ユニット型共通）'!$C$6:$L$47,10,FALSE))</f>
        <v/>
      </c>
      <c r="AB210" s="915" t="str">
        <f>IF(AB209="","",VLOOKUP(AB209,'シフト記号表（従来型・ユニット型共通）'!$C$6:$L$47,10,FALSE))</f>
        <v/>
      </c>
      <c r="AC210" s="915" t="str">
        <f>IF(AC209="","",VLOOKUP(AC209,'シフト記号表（従来型・ユニット型共通）'!$C$6:$L$47,10,FALSE))</f>
        <v/>
      </c>
      <c r="AD210" s="915" t="str">
        <f>IF(AD209="","",VLOOKUP(AD209,'シフト記号表（従来型・ユニット型共通）'!$C$6:$L$47,10,FALSE))</f>
        <v/>
      </c>
      <c r="AE210" s="915" t="str">
        <f>IF(AE209="","",VLOOKUP(AE209,'シフト記号表（従来型・ユニット型共通）'!$C$6:$L$47,10,FALSE))</f>
        <v/>
      </c>
      <c r="AF210" s="915" t="str">
        <f>IF(AF209="","",VLOOKUP(AF209,'シフト記号表（従来型・ユニット型共通）'!$C$6:$L$47,10,FALSE))</f>
        <v/>
      </c>
      <c r="AG210" s="916" t="str">
        <f>IF(AG209="","",VLOOKUP(AG209,'シフト記号表（従来型・ユニット型共通）'!$C$6:$L$47,10,FALSE))</f>
        <v/>
      </c>
      <c r="AH210" s="914" t="str">
        <f>IF(AH209="","",VLOOKUP(AH209,'シフト記号表（従来型・ユニット型共通）'!$C$6:$L$47,10,FALSE))</f>
        <v/>
      </c>
      <c r="AI210" s="915" t="str">
        <f>IF(AI209="","",VLOOKUP(AI209,'シフト記号表（従来型・ユニット型共通）'!$C$6:$L$47,10,FALSE))</f>
        <v/>
      </c>
      <c r="AJ210" s="915" t="str">
        <f>IF(AJ209="","",VLOOKUP(AJ209,'シフト記号表（従来型・ユニット型共通）'!$C$6:$L$47,10,FALSE))</f>
        <v/>
      </c>
      <c r="AK210" s="915" t="str">
        <f>IF(AK209="","",VLOOKUP(AK209,'シフト記号表（従来型・ユニット型共通）'!$C$6:$L$47,10,FALSE))</f>
        <v/>
      </c>
      <c r="AL210" s="915" t="str">
        <f>IF(AL209="","",VLOOKUP(AL209,'シフト記号表（従来型・ユニット型共通）'!$C$6:$L$47,10,FALSE))</f>
        <v/>
      </c>
      <c r="AM210" s="915" t="str">
        <f>IF(AM209="","",VLOOKUP(AM209,'シフト記号表（従来型・ユニット型共通）'!$C$6:$L$47,10,FALSE))</f>
        <v/>
      </c>
      <c r="AN210" s="916" t="str">
        <f>IF(AN209="","",VLOOKUP(AN209,'シフト記号表（従来型・ユニット型共通）'!$C$6:$L$47,10,FALSE))</f>
        <v/>
      </c>
      <c r="AO210" s="914" t="str">
        <f>IF(AO209="","",VLOOKUP(AO209,'シフト記号表（従来型・ユニット型共通）'!$C$6:$L$47,10,FALSE))</f>
        <v/>
      </c>
      <c r="AP210" s="915" t="str">
        <f>IF(AP209="","",VLOOKUP(AP209,'シフト記号表（従来型・ユニット型共通）'!$C$6:$L$47,10,FALSE))</f>
        <v/>
      </c>
      <c r="AQ210" s="915" t="str">
        <f>IF(AQ209="","",VLOOKUP(AQ209,'シフト記号表（従来型・ユニット型共通）'!$C$6:$L$47,10,FALSE))</f>
        <v/>
      </c>
      <c r="AR210" s="915" t="str">
        <f>IF(AR209="","",VLOOKUP(AR209,'シフト記号表（従来型・ユニット型共通）'!$C$6:$L$47,10,FALSE))</f>
        <v/>
      </c>
      <c r="AS210" s="915" t="str">
        <f>IF(AS209="","",VLOOKUP(AS209,'シフト記号表（従来型・ユニット型共通）'!$C$6:$L$47,10,FALSE))</f>
        <v/>
      </c>
      <c r="AT210" s="915" t="str">
        <f>IF(AT209="","",VLOOKUP(AT209,'シフト記号表（従来型・ユニット型共通）'!$C$6:$L$47,10,FALSE))</f>
        <v/>
      </c>
      <c r="AU210" s="916" t="str">
        <f>IF(AU209="","",VLOOKUP(AU209,'シフト記号表（従来型・ユニット型共通）'!$C$6:$L$47,10,FALSE))</f>
        <v/>
      </c>
      <c r="AV210" s="914" t="str">
        <f>IF(AV209="","",VLOOKUP(AV209,'シフト記号表（従来型・ユニット型共通）'!$C$6:$L$47,10,FALSE))</f>
        <v/>
      </c>
      <c r="AW210" s="915" t="str">
        <f>IF(AW209="","",VLOOKUP(AW209,'シフト記号表（従来型・ユニット型共通）'!$C$6:$L$47,10,FALSE))</f>
        <v/>
      </c>
      <c r="AX210" s="915" t="str">
        <f>IF(AX209="","",VLOOKUP(AX209,'シフト記号表（従来型・ユニット型共通）'!$C$6:$L$47,10,FALSE))</f>
        <v/>
      </c>
      <c r="AY210" s="915" t="str">
        <f>IF(AY209="","",VLOOKUP(AY209,'シフト記号表（従来型・ユニット型共通）'!$C$6:$L$47,10,FALSE))</f>
        <v/>
      </c>
      <c r="AZ210" s="915" t="str">
        <f>IF(AZ209="","",VLOOKUP(AZ209,'シフト記号表（従来型・ユニット型共通）'!$C$6:$L$47,10,FALSE))</f>
        <v/>
      </c>
      <c r="BA210" s="915" t="str">
        <f>IF(BA209="","",VLOOKUP(BA209,'シフト記号表（従来型・ユニット型共通）'!$C$6:$L$47,10,FALSE))</f>
        <v/>
      </c>
      <c r="BB210" s="916" t="str">
        <f>IF(BB209="","",VLOOKUP(BB209,'シフト記号表（従来型・ユニット型共通）'!$C$6:$L$47,10,FALSE))</f>
        <v/>
      </c>
      <c r="BC210" s="914" t="str">
        <f>IF(BC209="","",VLOOKUP(BC209,'シフト記号表（従来型・ユニット型共通）'!$C$6:$L$47,10,FALSE))</f>
        <v/>
      </c>
      <c r="BD210" s="915" t="str">
        <f>IF(BD209="","",VLOOKUP(BD209,'シフト記号表（従来型・ユニット型共通）'!$C$6:$L$47,10,FALSE))</f>
        <v/>
      </c>
      <c r="BE210" s="915" t="str">
        <f>IF(BE209="","",VLOOKUP(BE209,'シフト記号表（従来型・ユニット型共通）'!$C$6:$L$47,10,FALSE))</f>
        <v/>
      </c>
      <c r="BF210" s="2196">
        <f>IF($BI$3="４週",SUM(AA210:BB210),IF($BI$3="暦月",SUM(AA210:BE210),""))</f>
        <v>0</v>
      </c>
      <c r="BG210" s="2197"/>
      <c r="BH210" s="2198">
        <f>IF($BI$3="４週",BF210/4,IF($BI$3="暦月",(BF210/($BI$8/7)),""))</f>
        <v>0</v>
      </c>
      <c r="BI210" s="2197"/>
      <c r="BJ210" s="2193"/>
      <c r="BK210" s="2194"/>
      <c r="BL210" s="2194"/>
      <c r="BM210" s="2194"/>
      <c r="BN210" s="2195"/>
    </row>
    <row r="211" spans="2:66" ht="20.25" customHeight="1">
      <c r="B211" s="2111">
        <f>B209+1</f>
        <v>98</v>
      </c>
      <c r="C211" s="2113"/>
      <c r="D211" s="2115"/>
      <c r="E211" s="2081"/>
      <c r="F211" s="2116"/>
      <c r="G211" s="2118"/>
      <c r="H211" s="2119"/>
      <c r="I211" s="909"/>
      <c r="J211" s="910"/>
      <c r="K211" s="909"/>
      <c r="L211" s="910"/>
      <c r="M211" s="2122"/>
      <c r="N211" s="2123"/>
      <c r="O211" s="2171"/>
      <c r="P211" s="2172"/>
      <c r="Q211" s="2172"/>
      <c r="R211" s="2119"/>
      <c r="S211" s="2141"/>
      <c r="T211" s="2142"/>
      <c r="U211" s="2142"/>
      <c r="V211" s="2142"/>
      <c r="W211" s="2143"/>
      <c r="X211" s="929" t="s">
        <v>1540</v>
      </c>
      <c r="Y211" s="930"/>
      <c r="Z211" s="931"/>
      <c r="AA211" s="922"/>
      <c r="AB211" s="923"/>
      <c r="AC211" s="923"/>
      <c r="AD211" s="923"/>
      <c r="AE211" s="923"/>
      <c r="AF211" s="923"/>
      <c r="AG211" s="924"/>
      <c r="AH211" s="922"/>
      <c r="AI211" s="923"/>
      <c r="AJ211" s="923"/>
      <c r="AK211" s="923"/>
      <c r="AL211" s="923"/>
      <c r="AM211" s="923"/>
      <c r="AN211" s="924"/>
      <c r="AO211" s="922"/>
      <c r="AP211" s="923"/>
      <c r="AQ211" s="923"/>
      <c r="AR211" s="923"/>
      <c r="AS211" s="923"/>
      <c r="AT211" s="923"/>
      <c r="AU211" s="924"/>
      <c r="AV211" s="922"/>
      <c r="AW211" s="923"/>
      <c r="AX211" s="923"/>
      <c r="AY211" s="923"/>
      <c r="AZ211" s="923"/>
      <c r="BA211" s="923"/>
      <c r="BB211" s="924"/>
      <c r="BC211" s="922"/>
      <c r="BD211" s="923"/>
      <c r="BE211" s="925"/>
      <c r="BF211" s="2173"/>
      <c r="BG211" s="2174"/>
      <c r="BH211" s="2175"/>
      <c r="BI211" s="2176"/>
      <c r="BJ211" s="2177"/>
      <c r="BK211" s="2178"/>
      <c r="BL211" s="2178"/>
      <c r="BM211" s="2178"/>
      <c r="BN211" s="2179"/>
    </row>
    <row r="212" spans="2:66" ht="20.25" customHeight="1">
      <c r="B212" s="2112"/>
      <c r="C212" s="2114"/>
      <c r="D212" s="2117"/>
      <c r="E212" s="2081"/>
      <c r="F212" s="2116"/>
      <c r="G212" s="2199"/>
      <c r="H212" s="2200"/>
      <c r="I212" s="932"/>
      <c r="J212" s="933">
        <f>G211</f>
        <v>0</v>
      </c>
      <c r="K212" s="932"/>
      <c r="L212" s="933">
        <f>M211</f>
        <v>0</v>
      </c>
      <c r="M212" s="2201"/>
      <c r="N212" s="2202"/>
      <c r="O212" s="2203"/>
      <c r="P212" s="2204"/>
      <c r="Q212" s="2204"/>
      <c r="R212" s="2200"/>
      <c r="S212" s="2141"/>
      <c r="T212" s="2142"/>
      <c r="U212" s="2142"/>
      <c r="V212" s="2142"/>
      <c r="W212" s="2143"/>
      <c r="X212" s="926" t="s">
        <v>1543</v>
      </c>
      <c r="Y212" s="927"/>
      <c r="Z212" s="928"/>
      <c r="AA212" s="914" t="str">
        <f>IF(AA211="","",VLOOKUP(AA211,'シフト記号表（従来型・ユニット型共通）'!$C$6:$L$47,10,FALSE))</f>
        <v/>
      </c>
      <c r="AB212" s="915" t="str">
        <f>IF(AB211="","",VLOOKUP(AB211,'シフト記号表（従来型・ユニット型共通）'!$C$6:$L$47,10,FALSE))</f>
        <v/>
      </c>
      <c r="AC212" s="915" t="str">
        <f>IF(AC211="","",VLOOKUP(AC211,'シフト記号表（従来型・ユニット型共通）'!$C$6:$L$47,10,FALSE))</f>
        <v/>
      </c>
      <c r="AD212" s="915" t="str">
        <f>IF(AD211="","",VLOOKUP(AD211,'シフト記号表（従来型・ユニット型共通）'!$C$6:$L$47,10,FALSE))</f>
        <v/>
      </c>
      <c r="AE212" s="915" t="str">
        <f>IF(AE211="","",VLOOKUP(AE211,'シフト記号表（従来型・ユニット型共通）'!$C$6:$L$47,10,FALSE))</f>
        <v/>
      </c>
      <c r="AF212" s="915" t="str">
        <f>IF(AF211="","",VLOOKUP(AF211,'シフト記号表（従来型・ユニット型共通）'!$C$6:$L$47,10,FALSE))</f>
        <v/>
      </c>
      <c r="AG212" s="916" t="str">
        <f>IF(AG211="","",VLOOKUP(AG211,'シフト記号表（従来型・ユニット型共通）'!$C$6:$L$47,10,FALSE))</f>
        <v/>
      </c>
      <c r="AH212" s="914" t="str">
        <f>IF(AH211="","",VLOOKUP(AH211,'シフト記号表（従来型・ユニット型共通）'!$C$6:$L$47,10,FALSE))</f>
        <v/>
      </c>
      <c r="AI212" s="915" t="str">
        <f>IF(AI211="","",VLOOKUP(AI211,'シフト記号表（従来型・ユニット型共通）'!$C$6:$L$47,10,FALSE))</f>
        <v/>
      </c>
      <c r="AJ212" s="915" t="str">
        <f>IF(AJ211="","",VLOOKUP(AJ211,'シフト記号表（従来型・ユニット型共通）'!$C$6:$L$47,10,FALSE))</f>
        <v/>
      </c>
      <c r="AK212" s="915" t="str">
        <f>IF(AK211="","",VLOOKUP(AK211,'シフト記号表（従来型・ユニット型共通）'!$C$6:$L$47,10,FALSE))</f>
        <v/>
      </c>
      <c r="AL212" s="915" t="str">
        <f>IF(AL211="","",VLOOKUP(AL211,'シフト記号表（従来型・ユニット型共通）'!$C$6:$L$47,10,FALSE))</f>
        <v/>
      </c>
      <c r="AM212" s="915" t="str">
        <f>IF(AM211="","",VLOOKUP(AM211,'シフト記号表（従来型・ユニット型共通）'!$C$6:$L$47,10,FALSE))</f>
        <v/>
      </c>
      <c r="AN212" s="916" t="str">
        <f>IF(AN211="","",VLOOKUP(AN211,'シフト記号表（従来型・ユニット型共通）'!$C$6:$L$47,10,FALSE))</f>
        <v/>
      </c>
      <c r="AO212" s="914" t="str">
        <f>IF(AO211="","",VLOOKUP(AO211,'シフト記号表（従来型・ユニット型共通）'!$C$6:$L$47,10,FALSE))</f>
        <v/>
      </c>
      <c r="AP212" s="915" t="str">
        <f>IF(AP211="","",VLOOKUP(AP211,'シフト記号表（従来型・ユニット型共通）'!$C$6:$L$47,10,FALSE))</f>
        <v/>
      </c>
      <c r="AQ212" s="915" t="str">
        <f>IF(AQ211="","",VLOOKUP(AQ211,'シフト記号表（従来型・ユニット型共通）'!$C$6:$L$47,10,FALSE))</f>
        <v/>
      </c>
      <c r="AR212" s="915" t="str">
        <f>IF(AR211="","",VLOOKUP(AR211,'シフト記号表（従来型・ユニット型共通）'!$C$6:$L$47,10,FALSE))</f>
        <v/>
      </c>
      <c r="AS212" s="915" t="str">
        <f>IF(AS211="","",VLOOKUP(AS211,'シフト記号表（従来型・ユニット型共通）'!$C$6:$L$47,10,FALSE))</f>
        <v/>
      </c>
      <c r="AT212" s="915" t="str">
        <f>IF(AT211="","",VLOOKUP(AT211,'シフト記号表（従来型・ユニット型共通）'!$C$6:$L$47,10,FALSE))</f>
        <v/>
      </c>
      <c r="AU212" s="916" t="str">
        <f>IF(AU211="","",VLOOKUP(AU211,'シフト記号表（従来型・ユニット型共通）'!$C$6:$L$47,10,FALSE))</f>
        <v/>
      </c>
      <c r="AV212" s="914" t="str">
        <f>IF(AV211="","",VLOOKUP(AV211,'シフト記号表（従来型・ユニット型共通）'!$C$6:$L$47,10,FALSE))</f>
        <v/>
      </c>
      <c r="AW212" s="915" t="str">
        <f>IF(AW211="","",VLOOKUP(AW211,'シフト記号表（従来型・ユニット型共通）'!$C$6:$L$47,10,FALSE))</f>
        <v/>
      </c>
      <c r="AX212" s="915" t="str">
        <f>IF(AX211="","",VLOOKUP(AX211,'シフト記号表（従来型・ユニット型共通）'!$C$6:$L$47,10,FALSE))</f>
        <v/>
      </c>
      <c r="AY212" s="915" t="str">
        <f>IF(AY211="","",VLOOKUP(AY211,'シフト記号表（従来型・ユニット型共通）'!$C$6:$L$47,10,FALSE))</f>
        <v/>
      </c>
      <c r="AZ212" s="915" t="str">
        <f>IF(AZ211="","",VLOOKUP(AZ211,'シフト記号表（従来型・ユニット型共通）'!$C$6:$L$47,10,FALSE))</f>
        <v/>
      </c>
      <c r="BA212" s="915" t="str">
        <f>IF(BA211="","",VLOOKUP(BA211,'シフト記号表（従来型・ユニット型共通）'!$C$6:$L$47,10,FALSE))</f>
        <v/>
      </c>
      <c r="BB212" s="916" t="str">
        <f>IF(BB211="","",VLOOKUP(BB211,'シフト記号表（従来型・ユニット型共通）'!$C$6:$L$47,10,FALSE))</f>
        <v/>
      </c>
      <c r="BC212" s="914" t="str">
        <f>IF(BC211="","",VLOOKUP(BC211,'シフト記号表（従来型・ユニット型共通）'!$C$6:$L$47,10,FALSE))</f>
        <v/>
      </c>
      <c r="BD212" s="915" t="str">
        <f>IF(BD211="","",VLOOKUP(BD211,'シフト記号表（従来型・ユニット型共通）'!$C$6:$L$47,10,FALSE))</f>
        <v/>
      </c>
      <c r="BE212" s="915" t="str">
        <f>IF(BE211="","",VLOOKUP(BE211,'シフト記号表（従来型・ユニット型共通）'!$C$6:$L$47,10,FALSE))</f>
        <v/>
      </c>
      <c r="BF212" s="2196">
        <f>IF($BI$3="４週",SUM(AA212:BB212),IF($BI$3="暦月",SUM(AA212:BE212),""))</f>
        <v>0</v>
      </c>
      <c r="BG212" s="2197"/>
      <c r="BH212" s="2198">
        <f>IF($BI$3="４週",BF212/4,IF($BI$3="暦月",(BF212/($BI$8/7)),""))</f>
        <v>0</v>
      </c>
      <c r="BI212" s="2197"/>
      <c r="BJ212" s="2193"/>
      <c r="BK212" s="2194"/>
      <c r="BL212" s="2194"/>
      <c r="BM212" s="2194"/>
      <c r="BN212" s="2195"/>
    </row>
    <row r="213" spans="2:66" ht="20.25" customHeight="1">
      <c r="B213" s="2111">
        <f>B211+1</f>
        <v>99</v>
      </c>
      <c r="C213" s="2113"/>
      <c r="D213" s="2115"/>
      <c r="E213" s="2081"/>
      <c r="F213" s="2116"/>
      <c r="G213" s="2118"/>
      <c r="H213" s="2119"/>
      <c r="I213" s="909"/>
      <c r="J213" s="910"/>
      <c r="K213" s="909"/>
      <c r="L213" s="910"/>
      <c r="M213" s="2122"/>
      <c r="N213" s="2123"/>
      <c r="O213" s="2171"/>
      <c r="P213" s="2172"/>
      <c r="Q213" s="2172"/>
      <c r="R213" s="2119"/>
      <c r="S213" s="2141"/>
      <c r="T213" s="2142"/>
      <c r="U213" s="2142"/>
      <c r="V213" s="2142"/>
      <c r="W213" s="2143"/>
      <c r="X213" s="929" t="s">
        <v>1540</v>
      </c>
      <c r="Y213" s="930"/>
      <c r="Z213" s="931"/>
      <c r="AA213" s="922"/>
      <c r="AB213" s="923"/>
      <c r="AC213" s="923"/>
      <c r="AD213" s="923"/>
      <c r="AE213" s="923"/>
      <c r="AF213" s="923"/>
      <c r="AG213" s="924"/>
      <c r="AH213" s="922"/>
      <c r="AI213" s="923"/>
      <c r="AJ213" s="923"/>
      <c r="AK213" s="923"/>
      <c r="AL213" s="923"/>
      <c r="AM213" s="923"/>
      <c r="AN213" s="924"/>
      <c r="AO213" s="922"/>
      <c r="AP213" s="923"/>
      <c r="AQ213" s="923"/>
      <c r="AR213" s="923"/>
      <c r="AS213" s="923"/>
      <c r="AT213" s="923"/>
      <c r="AU213" s="924"/>
      <c r="AV213" s="922"/>
      <c r="AW213" s="923"/>
      <c r="AX213" s="923"/>
      <c r="AY213" s="923"/>
      <c r="AZ213" s="923"/>
      <c r="BA213" s="923"/>
      <c r="BB213" s="924"/>
      <c r="BC213" s="922"/>
      <c r="BD213" s="923"/>
      <c r="BE213" s="925"/>
      <c r="BF213" s="2173"/>
      <c r="BG213" s="2174"/>
      <c r="BH213" s="2175"/>
      <c r="BI213" s="2176"/>
      <c r="BJ213" s="2177"/>
      <c r="BK213" s="2178"/>
      <c r="BL213" s="2178"/>
      <c r="BM213" s="2178"/>
      <c r="BN213" s="2179"/>
    </row>
    <row r="214" spans="2:66" ht="20.25" customHeight="1">
      <c r="B214" s="2112"/>
      <c r="C214" s="2114"/>
      <c r="D214" s="2117"/>
      <c r="E214" s="2081"/>
      <c r="F214" s="2116"/>
      <c r="G214" s="2199"/>
      <c r="H214" s="2200"/>
      <c r="I214" s="932"/>
      <c r="J214" s="933">
        <f>G213</f>
        <v>0</v>
      </c>
      <c r="K214" s="932"/>
      <c r="L214" s="933">
        <f>M213</f>
        <v>0</v>
      </c>
      <c r="M214" s="2201"/>
      <c r="N214" s="2202"/>
      <c r="O214" s="2203"/>
      <c r="P214" s="2204"/>
      <c r="Q214" s="2204"/>
      <c r="R214" s="2200"/>
      <c r="S214" s="2141"/>
      <c r="T214" s="2142"/>
      <c r="U214" s="2142"/>
      <c r="V214" s="2142"/>
      <c r="W214" s="2143"/>
      <c r="X214" s="926" t="s">
        <v>1543</v>
      </c>
      <c r="Y214" s="927"/>
      <c r="Z214" s="928"/>
      <c r="AA214" s="914" t="str">
        <f>IF(AA213="","",VLOOKUP(AA213,'シフト記号表（従来型・ユニット型共通）'!$C$6:$L$47,10,FALSE))</f>
        <v/>
      </c>
      <c r="AB214" s="915" t="str">
        <f>IF(AB213="","",VLOOKUP(AB213,'シフト記号表（従来型・ユニット型共通）'!$C$6:$L$47,10,FALSE))</f>
        <v/>
      </c>
      <c r="AC214" s="915" t="str">
        <f>IF(AC213="","",VLOOKUP(AC213,'シフト記号表（従来型・ユニット型共通）'!$C$6:$L$47,10,FALSE))</f>
        <v/>
      </c>
      <c r="AD214" s="915" t="str">
        <f>IF(AD213="","",VLOOKUP(AD213,'シフト記号表（従来型・ユニット型共通）'!$C$6:$L$47,10,FALSE))</f>
        <v/>
      </c>
      <c r="AE214" s="915" t="str">
        <f>IF(AE213="","",VLOOKUP(AE213,'シフト記号表（従来型・ユニット型共通）'!$C$6:$L$47,10,FALSE))</f>
        <v/>
      </c>
      <c r="AF214" s="915" t="str">
        <f>IF(AF213="","",VLOOKUP(AF213,'シフト記号表（従来型・ユニット型共通）'!$C$6:$L$47,10,FALSE))</f>
        <v/>
      </c>
      <c r="AG214" s="916" t="str">
        <f>IF(AG213="","",VLOOKUP(AG213,'シフト記号表（従来型・ユニット型共通）'!$C$6:$L$47,10,FALSE))</f>
        <v/>
      </c>
      <c r="AH214" s="914" t="str">
        <f>IF(AH213="","",VLOOKUP(AH213,'シフト記号表（従来型・ユニット型共通）'!$C$6:$L$47,10,FALSE))</f>
        <v/>
      </c>
      <c r="AI214" s="915" t="str">
        <f>IF(AI213="","",VLOOKUP(AI213,'シフト記号表（従来型・ユニット型共通）'!$C$6:$L$47,10,FALSE))</f>
        <v/>
      </c>
      <c r="AJ214" s="915" t="str">
        <f>IF(AJ213="","",VLOOKUP(AJ213,'シフト記号表（従来型・ユニット型共通）'!$C$6:$L$47,10,FALSE))</f>
        <v/>
      </c>
      <c r="AK214" s="915" t="str">
        <f>IF(AK213="","",VLOOKUP(AK213,'シフト記号表（従来型・ユニット型共通）'!$C$6:$L$47,10,FALSE))</f>
        <v/>
      </c>
      <c r="AL214" s="915" t="str">
        <f>IF(AL213="","",VLOOKUP(AL213,'シフト記号表（従来型・ユニット型共通）'!$C$6:$L$47,10,FALSE))</f>
        <v/>
      </c>
      <c r="AM214" s="915" t="str">
        <f>IF(AM213="","",VLOOKUP(AM213,'シフト記号表（従来型・ユニット型共通）'!$C$6:$L$47,10,FALSE))</f>
        <v/>
      </c>
      <c r="AN214" s="916" t="str">
        <f>IF(AN213="","",VLOOKUP(AN213,'シフト記号表（従来型・ユニット型共通）'!$C$6:$L$47,10,FALSE))</f>
        <v/>
      </c>
      <c r="AO214" s="914" t="str">
        <f>IF(AO213="","",VLOOKUP(AO213,'シフト記号表（従来型・ユニット型共通）'!$C$6:$L$47,10,FALSE))</f>
        <v/>
      </c>
      <c r="AP214" s="915" t="str">
        <f>IF(AP213="","",VLOOKUP(AP213,'シフト記号表（従来型・ユニット型共通）'!$C$6:$L$47,10,FALSE))</f>
        <v/>
      </c>
      <c r="AQ214" s="915" t="str">
        <f>IF(AQ213="","",VLOOKUP(AQ213,'シフト記号表（従来型・ユニット型共通）'!$C$6:$L$47,10,FALSE))</f>
        <v/>
      </c>
      <c r="AR214" s="915" t="str">
        <f>IF(AR213="","",VLOOKUP(AR213,'シフト記号表（従来型・ユニット型共通）'!$C$6:$L$47,10,FALSE))</f>
        <v/>
      </c>
      <c r="AS214" s="915" t="str">
        <f>IF(AS213="","",VLOOKUP(AS213,'シフト記号表（従来型・ユニット型共通）'!$C$6:$L$47,10,FALSE))</f>
        <v/>
      </c>
      <c r="AT214" s="915" t="str">
        <f>IF(AT213="","",VLOOKUP(AT213,'シフト記号表（従来型・ユニット型共通）'!$C$6:$L$47,10,FALSE))</f>
        <v/>
      </c>
      <c r="AU214" s="916" t="str">
        <f>IF(AU213="","",VLOOKUP(AU213,'シフト記号表（従来型・ユニット型共通）'!$C$6:$L$47,10,FALSE))</f>
        <v/>
      </c>
      <c r="AV214" s="914" t="str">
        <f>IF(AV213="","",VLOOKUP(AV213,'シフト記号表（従来型・ユニット型共通）'!$C$6:$L$47,10,FALSE))</f>
        <v/>
      </c>
      <c r="AW214" s="915" t="str">
        <f>IF(AW213="","",VLOOKUP(AW213,'シフト記号表（従来型・ユニット型共通）'!$C$6:$L$47,10,FALSE))</f>
        <v/>
      </c>
      <c r="AX214" s="915" t="str">
        <f>IF(AX213="","",VLOOKUP(AX213,'シフト記号表（従来型・ユニット型共通）'!$C$6:$L$47,10,FALSE))</f>
        <v/>
      </c>
      <c r="AY214" s="915" t="str">
        <f>IF(AY213="","",VLOOKUP(AY213,'シフト記号表（従来型・ユニット型共通）'!$C$6:$L$47,10,FALSE))</f>
        <v/>
      </c>
      <c r="AZ214" s="915" t="str">
        <f>IF(AZ213="","",VLOOKUP(AZ213,'シフト記号表（従来型・ユニット型共通）'!$C$6:$L$47,10,FALSE))</f>
        <v/>
      </c>
      <c r="BA214" s="915" t="str">
        <f>IF(BA213="","",VLOOKUP(BA213,'シフト記号表（従来型・ユニット型共通）'!$C$6:$L$47,10,FALSE))</f>
        <v/>
      </c>
      <c r="BB214" s="916" t="str">
        <f>IF(BB213="","",VLOOKUP(BB213,'シフト記号表（従来型・ユニット型共通）'!$C$6:$L$47,10,FALSE))</f>
        <v/>
      </c>
      <c r="BC214" s="914" t="str">
        <f>IF(BC213="","",VLOOKUP(BC213,'シフト記号表（従来型・ユニット型共通）'!$C$6:$L$47,10,FALSE))</f>
        <v/>
      </c>
      <c r="BD214" s="915" t="str">
        <f>IF(BD213="","",VLOOKUP(BD213,'シフト記号表（従来型・ユニット型共通）'!$C$6:$L$47,10,FALSE))</f>
        <v/>
      </c>
      <c r="BE214" s="915" t="str">
        <f>IF(BE213="","",VLOOKUP(BE213,'シフト記号表（従来型・ユニット型共通）'!$C$6:$L$47,10,FALSE))</f>
        <v/>
      </c>
      <c r="BF214" s="2196">
        <f>IF($BI$3="４週",SUM(AA214:BB214),IF($BI$3="暦月",SUM(AA214:BE214),""))</f>
        <v>0</v>
      </c>
      <c r="BG214" s="2197"/>
      <c r="BH214" s="2198">
        <f>IF($BI$3="４週",BF214/4,IF($BI$3="暦月",(BF214/($BI$8/7)),""))</f>
        <v>0</v>
      </c>
      <c r="BI214" s="2197"/>
      <c r="BJ214" s="2193"/>
      <c r="BK214" s="2194"/>
      <c r="BL214" s="2194"/>
      <c r="BM214" s="2194"/>
      <c r="BN214" s="2195"/>
    </row>
    <row r="215" spans="2:66" ht="20.25" customHeight="1">
      <c r="B215" s="2111">
        <f>B213+1</f>
        <v>100</v>
      </c>
      <c r="C215" s="2113"/>
      <c r="D215" s="2115"/>
      <c r="E215" s="2081"/>
      <c r="F215" s="2116"/>
      <c r="G215" s="2118"/>
      <c r="H215" s="2119"/>
      <c r="I215" s="917"/>
      <c r="J215" s="918"/>
      <c r="K215" s="917"/>
      <c r="L215" s="918"/>
      <c r="M215" s="2122"/>
      <c r="N215" s="2123"/>
      <c r="O215" s="2171"/>
      <c r="P215" s="2172"/>
      <c r="Q215" s="2172"/>
      <c r="R215" s="2119"/>
      <c r="S215" s="2141"/>
      <c r="T215" s="2142"/>
      <c r="U215" s="2142"/>
      <c r="V215" s="2142"/>
      <c r="W215" s="2143"/>
      <c r="X215" s="919" t="s">
        <v>1540</v>
      </c>
      <c r="Y215" s="920"/>
      <c r="Z215" s="921"/>
      <c r="AA215" s="922"/>
      <c r="AB215" s="923"/>
      <c r="AC215" s="923"/>
      <c r="AD215" s="923"/>
      <c r="AE215" s="923"/>
      <c r="AF215" s="923"/>
      <c r="AG215" s="924"/>
      <c r="AH215" s="922"/>
      <c r="AI215" s="923"/>
      <c r="AJ215" s="923"/>
      <c r="AK215" s="923"/>
      <c r="AL215" s="923"/>
      <c r="AM215" s="923"/>
      <c r="AN215" s="924"/>
      <c r="AO215" s="922"/>
      <c r="AP215" s="923"/>
      <c r="AQ215" s="923"/>
      <c r="AR215" s="923"/>
      <c r="AS215" s="923"/>
      <c r="AT215" s="923"/>
      <c r="AU215" s="924"/>
      <c r="AV215" s="922"/>
      <c r="AW215" s="923"/>
      <c r="AX215" s="923"/>
      <c r="AY215" s="923"/>
      <c r="AZ215" s="923"/>
      <c r="BA215" s="923"/>
      <c r="BB215" s="924"/>
      <c r="BC215" s="922"/>
      <c r="BD215" s="923"/>
      <c r="BE215" s="925"/>
      <c r="BF215" s="2173"/>
      <c r="BG215" s="2174"/>
      <c r="BH215" s="2175"/>
      <c r="BI215" s="2176"/>
      <c r="BJ215" s="2177"/>
      <c r="BK215" s="2178"/>
      <c r="BL215" s="2178"/>
      <c r="BM215" s="2178"/>
      <c r="BN215" s="2179"/>
    </row>
    <row r="216" spans="2:66" ht="20.25" customHeight="1" thickBot="1">
      <c r="B216" s="2205"/>
      <c r="C216" s="2206"/>
      <c r="D216" s="2207"/>
      <c r="E216" s="2208"/>
      <c r="F216" s="2209"/>
      <c r="G216" s="2210"/>
      <c r="H216" s="2211"/>
      <c r="I216" s="937"/>
      <c r="J216" s="938">
        <f>G215</f>
        <v>0</v>
      </c>
      <c r="K216" s="937"/>
      <c r="L216" s="938">
        <f>M215</f>
        <v>0</v>
      </c>
      <c r="M216" s="2212"/>
      <c r="N216" s="2213"/>
      <c r="O216" s="2214"/>
      <c r="P216" s="2215"/>
      <c r="Q216" s="2215"/>
      <c r="R216" s="2211"/>
      <c r="S216" s="2219"/>
      <c r="T216" s="2220"/>
      <c r="U216" s="2220"/>
      <c r="V216" s="2220"/>
      <c r="W216" s="2221"/>
      <c r="X216" s="939" t="s">
        <v>1543</v>
      </c>
      <c r="Y216" s="940"/>
      <c r="Z216" s="941"/>
      <c r="AA216" s="942" t="str">
        <f>IF(AA215="","",VLOOKUP(AA215,'シフト記号表（従来型・ユニット型共通）'!$C$6:$L$47,10,FALSE))</f>
        <v/>
      </c>
      <c r="AB216" s="943" t="str">
        <f>IF(AB215="","",VLOOKUP(AB215,'シフト記号表（従来型・ユニット型共通）'!$C$6:$L$47,10,FALSE))</f>
        <v/>
      </c>
      <c r="AC216" s="943" t="str">
        <f>IF(AC215="","",VLOOKUP(AC215,'シフト記号表（従来型・ユニット型共通）'!$C$6:$L$47,10,FALSE))</f>
        <v/>
      </c>
      <c r="AD216" s="943" t="str">
        <f>IF(AD215="","",VLOOKUP(AD215,'シフト記号表（従来型・ユニット型共通）'!$C$6:$L$47,10,FALSE))</f>
        <v/>
      </c>
      <c r="AE216" s="943" t="str">
        <f>IF(AE215="","",VLOOKUP(AE215,'シフト記号表（従来型・ユニット型共通）'!$C$6:$L$47,10,FALSE))</f>
        <v/>
      </c>
      <c r="AF216" s="943" t="str">
        <f>IF(AF215="","",VLOOKUP(AF215,'シフト記号表（従来型・ユニット型共通）'!$C$6:$L$47,10,FALSE))</f>
        <v/>
      </c>
      <c r="AG216" s="944" t="str">
        <f>IF(AG215="","",VLOOKUP(AG215,'シフト記号表（従来型・ユニット型共通）'!$C$6:$L$47,10,FALSE))</f>
        <v/>
      </c>
      <c r="AH216" s="942" t="str">
        <f>IF(AH215="","",VLOOKUP(AH215,'シフト記号表（従来型・ユニット型共通）'!$C$6:$L$47,10,FALSE))</f>
        <v/>
      </c>
      <c r="AI216" s="943" t="str">
        <f>IF(AI215="","",VLOOKUP(AI215,'シフト記号表（従来型・ユニット型共通）'!$C$6:$L$47,10,FALSE))</f>
        <v/>
      </c>
      <c r="AJ216" s="943" t="str">
        <f>IF(AJ215="","",VLOOKUP(AJ215,'シフト記号表（従来型・ユニット型共通）'!$C$6:$L$47,10,FALSE))</f>
        <v/>
      </c>
      <c r="AK216" s="943" t="str">
        <f>IF(AK215="","",VLOOKUP(AK215,'シフト記号表（従来型・ユニット型共通）'!$C$6:$L$47,10,FALSE))</f>
        <v/>
      </c>
      <c r="AL216" s="943" t="str">
        <f>IF(AL215="","",VLOOKUP(AL215,'シフト記号表（従来型・ユニット型共通）'!$C$6:$L$47,10,FALSE))</f>
        <v/>
      </c>
      <c r="AM216" s="943" t="str">
        <f>IF(AM215="","",VLOOKUP(AM215,'シフト記号表（従来型・ユニット型共通）'!$C$6:$L$47,10,FALSE))</f>
        <v/>
      </c>
      <c r="AN216" s="944" t="str">
        <f>IF(AN215="","",VLOOKUP(AN215,'シフト記号表（従来型・ユニット型共通）'!$C$6:$L$47,10,FALSE))</f>
        <v/>
      </c>
      <c r="AO216" s="942" t="str">
        <f>IF(AO215="","",VLOOKUP(AO215,'シフト記号表（従来型・ユニット型共通）'!$C$6:$L$47,10,FALSE))</f>
        <v/>
      </c>
      <c r="AP216" s="943" t="str">
        <f>IF(AP215="","",VLOOKUP(AP215,'シフト記号表（従来型・ユニット型共通）'!$C$6:$L$47,10,FALSE))</f>
        <v/>
      </c>
      <c r="AQ216" s="943" t="str">
        <f>IF(AQ215="","",VLOOKUP(AQ215,'シフト記号表（従来型・ユニット型共通）'!$C$6:$L$47,10,FALSE))</f>
        <v/>
      </c>
      <c r="AR216" s="943" t="str">
        <f>IF(AR215="","",VLOOKUP(AR215,'シフト記号表（従来型・ユニット型共通）'!$C$6:$L$47,10,FALSE))</f>
        <v/>
      </c>
      <c r="AS216" s="943" t="str">
        <f>IF(AS215="","",VLOOKUP(AS215,'シフト記号表（従来型・ユニット型共通）'!$C$6:$L$47,10,FALSE))</f>
        <v/>
      </c>
      <c r="AT216" s="943" t="str">
        <f>IF(AT215="","",VLOOKUP(AT215,'シフト記号表（従来型・ユニット型共通）'!$C$6:$L$47,10,FALSE))</f>
        <v/>
      </c>
      <c r="AU216" s="944" t="str">
        <f>IF(AU215="","",VLOOKUP(AU215,'シフト記号表（従来型・ユニット型共通）'!$C$6:$L$47,10,FALSE))</f>
        <v/>
      </c>
      <c r="AV216" s="942" t="str">
        <f>IF(AV215="","",VLOOKUP(AV215,'シフト記号表（従来型・ユニット型共通）'!$C$6:$L$47,10,FALSE))</f>
        <v/>
      </c>
      <c r="AW216" s="943" t="str">
        <f>IF(AW215="","",VLOOKUP(AW215,'シフト記号表（従来型・ユニット型共通）'!$C$6:$L$47,10,FALSE))</f>
        <v/>
      </c>
      <c r="AX216" s="943" t="str">
        <f>IF(AX215="","",VLOOKUP(AX215,'シフト記号表（従来型・ユニット型共通）'!$C$6:$L$47,10,FALSE))</f>
        <v/>
      </c>
      <c r="AY216" s="943" t="str">
        <f>IF(AY215="","",VLOOKUP(AY215,'シフト記号表（従来型・ユニット型共通）'!$C$6:$L$47,10,FALSE))</f>
        <v/>
      </c>
      <c r="AZ216" s="943" t="str">
        <f>IF(AZ215="","",VLOOKUP(AZ215,'シフト記号表（従来型・ユニット型共通）'!$C$6:$L$47,10,FALSE))</f>
        <v/>
      </c>
      <c r="BA216" s="943" t="str">
        <f>IF(BA215="","",VLOOKUP(BA215,'シフト記号表（従来型・ユニット型共通）'!$C$6:$L$47,10,FALSE))</f>
        <v/>
      </c>
      <c r="BB216" s="944" t="str">
        <f>IF(BB215="","",VLOOKUP(BB215,'シフト記号表（従来型・ユニット型共通）'!$C$6:$L$47,10,FALSE))</f>
        <v/>
      </c>
      <c r="BC216" s="942" t="str">
        <f>IF(BC215="","",VLOOKUP(BC215,'シフト記号表（従来型・ユニット型共通）'!$C$6:$L$47,10,FALSE))</f>
        <v/>
      </c>
      <c r="BD216" s="943" t="str">
        <f>IF(BD215="","",VLOOKUP(BD215,'シフト記号表（従来型・ユニット型共通）'!$C$6:$L$47,10,FALSE))</f>
        <v/>
      </c>
      <c r="BE216" s="943" t="str">
        <f>IF(BE215="","",VLOOKUP(BE215,'シフト記号表（従来型・ユニット型共通）'!$C$6:$L$47,10,FALSE))</f>
        <v/>
      </c>
      <c r="BF216" s="2225">
        <f>IF($BI$3="４週",SUM(AA216:BB216),IF($BI$3="暦月",SUM(AA216:BE216),""))</f>
        <v>0</v>
      </c>
      <c r="BG216" s="2226"/>
      <c r="BH216" s="2227">
        <f>IF($BI$3="４週",BF216/4,IF($BI$3="暦月",(BF216/($BI$8/7)),""))</f>
        <v>0</v>
      </c>
      <c r="BI216" s="2226"/>
      <c r="BJ216" s="2222"/>
      <c r="BK216" s="2223"/>
      <c r="BL216" s="2223"/>
      <c r="BM216" s="2223"/>
      <c r="BN216" s="2224"/>
    </row>
    <row r="217" spans="2:66" ht="20.25" customHeight="1">
      <c r="B217" s="946"/>
      <c r="C217" s="946"/>
      <c r="D217" s="946"/>
      <c r="E217" s="946"/>
      <c r="F217" s="946"/>
      <c r="G217" s="947"/>
      <c r="H217" s="947"/>
      <c r="I217" s="947"/>
      <c r="J217" s="947"/>
      <c r="K217" s="947"/>
      <c r="L217" s="947"/>
      <c r="M217" s="948"/>
      <c r="N217" s="948"/>
      <c r="O217" s="947"/>
      <c r="P217" s="947"/>
      <c r="Q217" s="947"/>
      <c r="R217" s="947"/>
      <c r="S217" s="949"/>
      <c r="T217" s="949"/>
      <c r="U217" s="949"/>
      <c r="V217" s="950"/>
      <c r="W217" s="950"/>
      <c r="X217" s="950"/>
      <c r="Y217" s="951"/>
      <c r="Z217" s="952"/>
      <c r="AA217" s="953"/>
      <c r="AB217" s="953"/>
      <c r="AC217" s="953"/>
      <c r="AD217" s="953"/>
      <c r="AE217" s="953"/>
      <c r="AF217" s="953"/>
      <c r="AG217" s="953"/>
      <c r="AH217" s="953"/>
      <c r="AI217" s="953"/>
      <c r="AJ217" s="953"/>
      <c r="AK217" s="953"/>
      <c r="AL217" s="953"/>
      <c r="AM217" s="953"/>
      <c r="AN217" s="953"/>
      <c r="AO217" s="953"/>
      <c r="AP217" s="953"/>
      <c r="AQ217" s="953"/>
      <c r="AR217" s="953"/>
      <c r="AS217" s="953"/>
      <c r="AT217" s="953"/>
      <c r="AU217" s="953"/>
      <c r="AV217" s="953"/>
      <c r="AW217" s="953"/>
      <c r="AX217" s="953"/>
      <c r="AY217" s="953"/>
      <c r="AZ217" s="953"/>
      <c r="BA217" s="953"/>
      <c r="BB217" s="953"/>
      <c r="BC217" s="953"/>
      <c r="BD217" s="953"/>
      <c r="BE217" s="953"/>
      <c r="BF217" s="953"/>
      <c r="BG217" s="953"/>
      <c r="BH217" s="954"/>
      <c r="BI217" s="954"/>
      <c r="BJ217" s="949"/>
      <c r="BK217" s="949"/>
      <c r="BL217" s="949"/>
      <c r="BM217" s="949"/>
      <c r="BN217" s="949"/>
    </row>
    <row r="218" spans="2:66" ht="20.25" customHeight="1">
      <c r="B218" s="946"/>
      <c r="C218" s="946"/>
      <c r="D218" s="946"/>
      <c r="E218" s="946"/>
      <c r="F218" s="946"/>
      <c r="G218" s="947"/>
      <c r="H218" s="947"/>
      <c r="I218" s="947"/>
      <c r="J218" s="947"/>
      <c r="K218" s="947"/>
      <c r="L218" s="947"/>
      <c r="M218" s="955"/>
      <c r="N218" s="956" t="s">
        <v>1593</v>
      </c>
      <c r="O218" s="956"/>
      <c r="P218" s="956"/>
      <c r="Q218" s="956"/>
      <c r="R218" s="956"/>
      <c r="S218" s="956"/>
      <c r="T218" s="956"/>
      <c r="U218" s="956"/>
      <c r="V218" s="956"/>
      <c r="W218" s="956"/>
      <c r="X218" s="957"/>
      <c r="Y218" s="956"/>
      <c r="Z218" s="956"/>
      <c r="AA218" s="956"/>
      <c r="AB218" s="956"/>
      <c r="AC218" s="956"/>
      <c r="AD218" s="958"/>
      <c r="AE218" s="958"/>
      <c r="AF218" s="958"/>
      <c r="AG218" s="958"/>
      <c r="AH218" s="958"/>
      <c r="AI218" s="958"/>
      <c r="AJ218" s="958"/>
      <c r="AK218" s="958"/>
      <c r="AL218" s="958"/>
      <c r="AM218" s="958"/>
      <c r="AN218" s="958"/>
      <c r="AO218" s="958"/>
      <c r="AP218" s="958"/>
      <c r="AQ218" s="958"/>
      <c r="AR218" s="958"/>
      <c r="AS218" s="958"/>
      <c r="AT218" s="958"/>
      <c r="AU218" s="958"/>
      <c r="AV218" s="958"/>
      <c r="AW218" s="958"/>
      <c r="AX218" s="958"/>
      <c r="AY218" s="958"/>
      <c r="AZ218" s="958"/>
      <c r="BA218" s="958"/>
      <c r="BB218" s="958"/>
      <c r="BC218" s="958"/>
      <c r="BD218" s="958"/>
      <c r="BE218" s="958"/>
      <c r="BF218" s="958"/>
      <c r="BG218" s="958"/>
      <c r="BH218" s="959"/>
      <c r="BI218" s="954"/>
      <c r="BJ218" s="949"/>
      <c r="BK218" s="949"/>
      <c r="BL218" s="949"/>
      <c r="BM218" s="949"/>
      <c r="BN218" s="949"/>
    </row>
    <row r="219" spans="2:66" ht="20.25" customHeight="1">
      <c r="B219" s="946"/>
      <c r="C219" s="946"/>
      <c r="D219" s="946"/>
      <c r="E219" s="946"/>
      <c r="F219" s="946"/>
      <c r="G219" s="947"/>
      <c r="H219" s="947"/>
      <c r="I219" s="947"/>
      <c r="J219" s="947"/>
      <c r="K219" s="947"/>
      <c r="L219" s="947"/>
      <c r="M219" s="955"/>
      <c r="N219" s="956"/>
      <c r="O219" s="956" t="s">
        <v>1594</v>
      </c>
      <c r="P219" s="956"/>
      <c r="Q219" s="956"/>
      <c r="R219" s="956"/>
      <c r="S219" s="956"/>
      <c r="T219" s="956"/>
      <c r="U219" s="956"/>
      <c r="V219" s="956"/>
      <c r="W219" s="956"/>
      <c r="X219" s="957"/>
      <c r="Y219" s="956"/>
      <c r="Z219" s="956"/>
      <c r="AA219" s="956"/>
      <c r="AB219" s="956"/>
      <c r="AC219" s="956"/>
      <c r="AD219" s="958"/>
      <c r="AE219" s="956" t="s">
        <v>1595</v>
      </c>
      <c r="AF219" s="956"/>
      <c r="AG219" s="956"/>
      <c r="AH219" s="956"/>
      <c r="AI219" s="956"/>
      <c r="AJ219" s="956"/>
      <c r="AK219" s="956"/>
      <c r="AL219" s="956"/>
      <c r="AM219" s="956"/>
      <c r="AN219" s="957"/>
      <c r="AO219" s="956"/>
      <c r="AP219" s="956"/>
      <c r="AQ219" s="956"/>
      <c r="AR219" s="956"/>
      <c r="AS219" s="958"/>
      <c r="AT219" s="958"/>
      <c r="AU219" s="956" t="s">
        <v>1596</v>
      </c>
      <c r="AV219" s="958"/>
      <c r="AW219" s="958"/>
      <c r="AX219" s="958"/>
      <c r="AY219" s="958"/>
      <c r="AZ219" s="958"/>
      <c r="BA219" s="958"/>
      <c r="BB219" s="958"/>
      <c r="BC219" s="958"/>
      <c r="BD219" s="958"/>
      <c r="BE219" s="958"/>
      <c r="BF219" s="958"/>
      <c r="BG219" s="958"/>
      <c r="BH219" s="959"/>
      <c r="BI219" s="954"/>
      <c r="BJ219" s="2229"/>
      <c r="BK219" s="2229"/>
      <c r="BL219" s="2229"/>
      <c r="BM219" s="2229"/>
      <c r="BN219" s="949"/>
    </row>
    <row r="220" spans="2:66" ht="20.25" customHeight="1">
      <c r="B220" s="946"/>
      <c r="C220" s="946"/>
      <c r="D220" s="946"/>
      <c r="E220" s="946"/>
      <c r="F220" s="946"/>
      <c r="G220" s="947"/>
      <c r="H220" s="947"/>
      <c r="I220" s="947"/>
      <c r="J220" s="947"/>
      <c r="K220" s="947"/>
      <c r="L220" s="947"/>
      <c r="M220" s="955"/>
      <c r="N220" s="956"/>
      <c r="O220" s="2235" t="s">
        <v>1597</v>
      </c>
      <c r="P220" s="2235"/>
      <c r="Q220" s="2235" t="s">
        <v>1598</v>
      </c>
      <c r="R220" s="2235"/>
      <c r="S220" s="2235"/>
      <c r="T220" s="2235"/>
      <c r="U220" s="956"/>
      <c r="V220" s="2236" t="s">
        <v>1599</v>
      </c>
      <c r="W220" s="2236"/>
      <c r="X220" s="2236"/>
      <c r="Y220" s="2236"/>
      <c r="Z220" s="960"/>
      <c r="AA220" s="961" t="s">
        <v>1600</v>
      </c>
      <c r="AB220" s="961"/>
      <c r="AC220" s="863"/>
      <c r="AD220" s="958"/>
      <c r="AE220" s="2235" t="s">
        <v>1597</v>
      </c>
      <c r="AF220" s="2235"/>
      <c r="AG220" s="2235" t="s">
        <v>1598</v>
      </c>
      <c r="AH220" s="2235"/>
      <c r="AI220" s="2235"/>
      <c r="AJ220" s="2235"/>
      <c r="AK220" s="956"/>
      <c r="AL220" s="2236" t="s">
        <v>1599</v>
      </c>
      <c r="AM220" s="2236"/>
      <c r="AN220" s="2236"/>
      <c r="AO220" s="2236"/>
      <c r="AP220" s="960"/>
      <c r="AQ220" s="961" t="s">
        <v>1600</v>
      </c>
      <c r="AR220" s="961"/>
      <c r="AS220" s="958"/>
      <c r="AT220" s="958"/>
      <c r="AU220" s="958"/>
      <c r="AV220" s="958"/>
      <c r="AW220" s="958"/>
      <c r="AX220" s="958"/>
      <c r="AY220" s="958"/>
      <c r="AZ220" s="958"/>
      <c r="BA220" s="958"/>
      <c r="BB220" s="958"/>
      <c r="BC220" s="958"/>
      <c r="BD220" s="958"/>
      <c r="BE220" s="958"/>
      <c r="BF220" s="958"/>
      <c r="BG220" s="958"/>
      <c r="BH220" s="959"/>
      <c r="BI220" s="954"/>
      <c r="BJ220" s="2237"/>
      <c r="BK220" s="2237"/>
      <c r="BL220" s="2237"/>
      <c r="BM220" s="2237"/>
      <c r="BN220" s="949"/>
    </row>
    <row r="221" spans="2:66" ht="20.25" customHeight="1">
      <c r="B221" s="946"/>
      <c r="C221" s="946"/>
      <c r="D221" s="946"/>
      <c r="E221" s="946"/>
      <c r="F221" s="946"/>
      <c r="G221" s="947"/>
      <c r="H221" s="947"/>
      <c r="I221" s="947"/>
      <c r="J221" s="947"/>
      <c r="K221" s="947"/>
      <c r="L221" s="947"/>
      <c r="M221" s="955"/>
      <c r="N221" s="956"/>
      <c r="O221" s="2228"/>
      <c r="P221" s="2228"/>
      <c r="Q221" s="2228" t="s">
        <v>1601</v>
      </c>
      <c r="R221" s="2228"/>
      <c r="S221" s="2228" t="s">
        <v>1602</v>
      </c>
      <c r="T221" s="2228"/>
      <c r="U221" s="956"/>
      <c r="V221" s="2228" t="s">
        <v>1601</v>
      </c>
      <c r="W221" s="2228"/>
      <c r="X221" s="2228" t="s">
        <v>1602</v>
      </c>
      <c r="Y221" s="2228"/>
      <c r="Z221" s="960"/>
      <c r="AA221" s="961" t="s">
        <v>1603</v>
      </c>
      <c r="AB221" s="961"/>
      <c r="AC221" s="863"/>
      <c r="AD221" s="958"/>
      <c r="AE221" s="2228"/>
      <c r="AF221" s="2228"/>
      <c r="AG221" s="2228" t="s">
        <v>1601</v>
      </c>
      <c r="AH221" s="2228"/>
      <c r="AI221" s="2228" t="s">
        <v>1602</v>
      </c>
      <c r="AJ221" s="2228"/>
      <c r="AK221" s="956"/>
      <c r="AL221" s="2228" t="s">
        <v>1601</v>
      </c>
      <c r="AM221" s="2228"/>
      <c r="AN221" s="2228" t="s">
        <v>1602</v>
      </c>
      <c r="AO221" s="2228"/>
      <c r="AP221" s="960"/>
      <c r="AQ221" s="961" t="s">
        <v>1603</v>
      </c>
      <c r="AR221" s="961"/>
      <c r="AS221" s="958"/>
      <c r="AT221" s="958"/>
      <c r="AU221" s="962" t="s">
        <v>1554</v>
      </c>
      <c r="AV221" s="962"/>
      <c r="AW221" s="962"/>
      <c r="AX221" s="962"/>
      <c r="AY221" s="960"/>
      <c r="AZ221" s="961" t="s">
        <v>1567</v>
      </c>
      <c r="BA221" s="962"/>
      <c r="BB221" s="962"/>
      <c r="BC221" s="962"/>
      <c r="BD221" s="960"/>
      <c r="BE221" s="2228" t="s">
        <v>1604</v>
      </c>
      <c r="BF221" s="2228"/>
      <c r="BG221" s="2228"/>
      <c r="BH221" s="2228"/>
      <c r="BI221" s="954"/>
      <c r="BJ221" s="2238"/>
      <c r="BK221" s="2238"/>
      <c r="BL221" s="2238"/>
      <c r="BM221" s="2238"/>
      <c r="BN221" s="949"/>
    </row>
    <row r="222" spans="2:66" ht="20.25" customHeight="1">
      <c r="B222" s="946"/>
      <c r="C222" s="946"/>
      <c r="D222" s="946"/>
      <c r="E222" s="946"/>
      <c r="F222" s="946"/>
      <c r="G222" s="947"/>
      <c r="H222" s="947"/>
      <c r="I222" s="947"/>
      <c r="J222" s="947"/>
      <c r="K222" s="947"/>
      <c r="L222" s="947"/>
      <c r="M222" s="955"/>
      <c r="N222" s="956"/>
      <c r="O222" s="2233" t="s">
        <v>1605</v>
      </c>
      <c r="P222" s="2233"/>
      <c r="Q222" s="2239">
        <f>SUMIFS($BF$17:$BF$216,$J$17:$J$216,"看護職員",$L$17:$L$216,"A")</f>
        <v>0</v>
      </c>
      <c r="R222" s="2239"/>
      <c r="S222" s="2217">
        <f>SUMIFS($BH$17:$BH$216,$J$17:$J$216,"看護職員",$L$17:$L$216,"A")</f>
        <v>0</v>
      </c>
      <c r="T222" s="2217"/>
      <c r="U222" s="963"/>
      <c r="V222" s="2218">
        <v>0</v>
      </c>
      <c r="W222" s="2218"/>
      <c r="X222" s="2218">
        <v>0</v>
      </c>
      <c r="Y222" s="2218"/>
      <c r="Z222" s="964"/>
      <c r="AA222" s="2230">
        <v>0</v>
      </c>
      <c r="AB222" s="2231"/>
      <c r="AC222" s="863"/>
      <c r="AD222" s="958"/>
      <c r="AE222" s="2233" t="s">
        <v>1605</v>
      </c>
      <c r="AF222" s="2233"/>
      <c r="AG222" s="2239">
        <f>SUMIFS($BF$17:$BF$216,$J$17:$J$216,"介護職員",$L$17:$L$216,"A")</f>
        <v>0</v>
      </c>
      <c r="AH222" s="2239"/>
      <c r="AI222" s="2217">
        <f>SUMIFS($BH$17:$BH$216,$J$17:$J$216,"介護職員",$L$17:$L$216,"A")</f>
        <v>0</v>
      </c>
      <c r="AJ222" s="2217"/>
      <c r="AK222" s="963"/>
      <c r="AL222" s="2218">
        <v>0</v>
      </c>
      <c r="AM222" s="2218"/>
      <c r="AN222" s="2218">
        <v>0</v>
      </c>
      <c r="AO222" s="2218"/>
      <c r="AP222" s="964"/>
      <c r="AQ222" s="2230">
        <v>0</v>
      </c>
      <c r="AR222" s="2231"/>
      <c r="AS222" s="958"/>
      <c r="AT222" s="958"/>
      <c r="AU222" s="2232">
        <f>Y236</f>
        <v>0</v>
      </c>
      <c r="AV222" s="2233"/>
      <c r="AW222" s="2233"/>
      <c r="AX222" s="2233"/>
      <c r="AY222" s="965" t="s">
        <v>1606</v>
      </c>
      <c r="AZ222" s="2232">
        <f>AO236</f>
        <v>0</v>
      </c>
      <c r="BA222" s="2234"/>
      <c r="BB222" s="2234"/>
      <c r="BC222" s="2234"/>
      <c r="BD222" s="965" t="s">
        <v>1607</v>
      </c>
      <c r="BE222" s="2216">
        <f>ROUNDDOWN(AU222+AZ222,1)</f>
        <v>0</v>
      </c>
      <c r="BF222" s="2216"/>
      <c r="BG222" s="2216"/>
      <c r="BH222" s="2216"/>
      <c r="BI222" s="954"/>
      <c r="BJ222" s="966"/>
      <c r="BK222" s="966"/>
      <c r="BL222" s="966"/>
      <c r="BM222" s="966"/>
      <c r="BN222" s="949"/>
    </row>
    <row r="223" spans="2:66" ht="20.25" customHeight="1">
      <c r="B223" s="946"/>
      <c r="C223" s="946"/>
      <c r="D223" s="946"/>
      <c r="E223" s="946"/>
      <c r="F223" s="946"/>
      <c r="G223" s="947"/>
      <c r="H223" s="947"/>
      <c r="I223" s="947"/>
      <c r="J223" s="947"/>
      <c r="K223" s="947"/>
      <c r="L223" s="947"/>
      <c r="M223" s="955"/>
      <c r="N223" s="956"/>
      <c r="O223" s="2233" t="s">
        <v>1608</v>
      </c>
      <c r="P223" s="2233"/>
      <c r="Q223" s="2239">
        <f>SUMIFS($BF$17:$BF$216,$J$17:$J$216,"看護職員",$L$17:$L$216,"B")</f>
        <v>0</v>
      </c>
      <c r="R223" s="2239"/>
      <c r="S223" s="2217">
        <f>SUMIFS($BH$17:$BH$216,$J$17:$J$216,"看護職員",$L$17:$L$216,"B")</f>
        <v>0</v>
      </c>
      <c r="T223" s="2217"/>
      <c r="U223" s="963"/>
      <c r="V223" s="2218">
        <v>0</v>
      </c>
      <c r="W223" s="2218"/>
      <c r="X223" s="2218">
        <v>0</v>
      </c>
      <c r="Y223" s="2218"/>
      <c r="Z223" s="964"/>
      <c r="AA223" s="2230">
        <v>0</v>
      </c>
      <c r="AB223" s="2231"/>
      <c r="AC223" s="863"/>
      <c r="AD223" s="958"/>
      <c r="AE223" s="2233" t="s">
        <v>1608</v>
      </c>
      <c r="AF223" s="2233"/>
      <c r="AG223" s="2239">
        <f>SUMIFS($BF$17:$BF$216,$J$17:$J$216,"介護職員",$L$17:$L$216,"B")</f>
        <v>0</v>
      </c>
      <c r="AH223" s="2239"/>
      <c r="AI223" s="2217">
        <f>SUMIFS($BH$17:$BH$216,$J$17:$J$216,"介護職員",$L$17:$L$216,"B")</f>
        <v>0</v>
      </c>
      <c r="AJ223" s="2217"/>
      <c r="AK223" s="963"/>
      <c r="AL223" s="2218">
        <v>0</v>
      </c>
      <c r="AM223" s="2218"/>
      <c r="AN223" s="2218">
        <v>0</v>
      </c>
      <c r="AO223" s="2218"/>
      <c r="AP223" s="964"/>
      <c r="AQ223" s="2230">
        <v>0</v>
      </c>
      <c r="AR223" s="2231"/>
      <c r="AS223" s="958"/>
      <c r="AT223" s="958"/>
      <c r="AU223" s="958"/>
      <c r="AV223" s="958"/>
      <c r="AW223" s="958"/>
      <c r="AX223" s="958"/>
      <c r="AY223" s="958"/>
      <c r="AZ223" s="958"/>
      <c r="BA223" s="958"/>
      <c r="BB223" s="958"/>
      <c r="BC223" s="958"/>
      <c r="BD223" s="958"/>
      <c r="BE223" s="958"/>
      <c r="BF223" s="958"/>
      <c r="BG223" s="958"/>
      <c r="BH223" s="959"/>
      <c r="BI223" s="954"/>
      <c r="BJ223" s="949"/>
      <c r="BK223" s="949"/>
      <c r="BL223" s="949"/>
      <c r="BM223" s="949"/>
      <c r="BN223" s="949"/>
    </row>
    <row r="224" spans="2:66" ht="20.25" customHeight="1">
      <c r="B224" s="946"/>
      <c r="C224" s="946"/>
      <c r="D224" s="946"/>
      <c r="E224" s="946"/>
      <c r="F224" s="946"/>
      <c r="G224" s="947"/>
      <c r="H224" s="947"/>
      <c r="I224" s="947"/>
      <c r="J224" s="947"/>
      <c r="K224" s="947"/>
      <c r="L224" s="947"/>
      <c r="M224" s="955"/>
      <c r="N224" s="956"/>
      <c r="O224" s="2233" t="s">
        <v>1609</v>
      </c>
      <c r="P224" s="2233"/>
      <c r="Q224" s="2239">
        <f>SUMIFS($BF$17:$BF$216,$J$17:$J$216,"看護職員",$L$17:$L$216,"C")</f>
        <v>0</v>
      </c>
      <c r="R224" s="2239"/>
      <c r="S224" s="2217">
        <f>SUMIFS($BH$17:$BH$216,$J$17:$J$216,"看護職員",$L$17:$L$216,"C")</f>
        <v>0</v>
      </c>
      <c r="T224" s="2217"/>
      <c r="U224" s="963"/>
      <c r="V224" s="2218">
        <v>0</v>
      </c>
      <c r="W224" s="2218"/>
      <c r="X224" s="2240">
        <v>0</v>
      </c>
      <c r="Y224" s="2240"/>
      <c r="Z224" s="964"/>
      <c r="AA224" s="2241" t="s">
        <v>1610</v>
      </c>
      <c r="AB224" s="2242"/>
      <c r="AC224" s="863"/>
      <c r="AD224" s="958"/>
      <c r="AE224" s="2233" t="s">
        <v>1609</v>
      </c>
      <c r="AF224" s="2233"/>
      <c r="AG224" s="2239">
        <f>SUMIFS($BF$17:$BF$216,$J$17:$J$216,"介護職員",$L$17:$L$216,"C")</f>
        <v>0</v>
      </c>
      <c r="AH224" s="2239"/>
      <c r="AI224" s="2217">
        <f>SUMIFS($BH$17:$BH$216,$J$17:$J$216,"介護職員",$L$17:$L$216,"C")</f>
        <v>0</v>
      </c>
      <c r="AJ224" s="2217"/>
      <c r="AK224" s="963"/>
      <c r="AL224" s="2218">
        <v>0</v>
      </c>
      <c r="AM224" s="2218"/>
      <c r="AN224" s="2240">
        <v>0</v>
      </c>
      <c r="AO224" s="2240"/>
      <c r="AP224" s="964"/>
      <c r="AQ224" s="2241" t="s">
        <v>1610</v>
      </c>
      <c r="AR224" s="2242"/>
      <c r="AS224" s="958"/>
      <c r="AT224" s="958"/>
      <c r="AU224" s="958"/>
      <c r="AV224" s="958"/>
      <c r="AW224" s="958"/>
      <c r="AX224" s="958"/>
      <c r="AY224" s="958"/>
      <c r="AZ224" s="958"/>
      <c r="BA224" s="958"/>
      <c r="BB224" s="958"/>
      <c r="BC224" s="958"/>
      <c r="BD224" s="958"/>
      <c r="BE224" s="958"/>
      <c r="BF224" s="958"/>
      <c r="BG224" s="958"/>
      <c r="BH224" s="959"/>
      <c r="BI224" s="954"/>
      <c r="BJ224" s="949"/>
      <c r="BK224" s="949"/>
      <c r="BL224" s="949"/>
      <c r="BM224" s="949"/>
      <c r="BN224" s="949"/>
    </row>
    <row r="225" spans="2:66" ht="20.25" customHeight="1">
      <c r="B225" s="946"/>
      <c r="C225" s="946"/>
      <c r="D225" s="946"/>
      <c r="E225" s="946"/>
      <c r="F225" s="946"/>
      <c r="G225" s="947"/>
      <c r="H225" s="947"/>
      <c r="I225" s="947"/>
      <c r="J225" s="947"/>
      <c r="K225" s="947"/>
      <c r="L225" s="947"/>
      <c r="M225" s="955"/>
      <c r="N225" s="956"/>
      <c r="O225" s="2233" t="s">
        <v>1611</v>
      </c>
      <c r="P225" s="2233"/>
      <c r="Q225" s="2239">
        <f>SUMIFS($BF$17:$BF$216,$J$17:$J$216,"看護職員",$L$17:$L$216,"D")</f>
        <v>0</v>
      </c>
      <c r="R225" s="2239"/>
      <c r="S225" s="2217">
        <f>SUMIFS($BH$17:$BH$216,$J$17:$J$216,"看護職員",$L$17:$L$216,"D")</f>
        <v>0</v>
      </c>
      <c r="T225" s="2217"/>
      <c r="U225" s="963"/>
      <c r="V225" s="2218">
        <v>0</v>
      </c>
      <c r="W225" s="2218"/>
      <c r="X225" s="2240">
        <v>0</v>
      </c>
      <c r="Y225" s="2240"/>
      <c r="Z225" s="964"/>
      <c r="AA225" s="2241" t="s">
        <v>1610</v>
      </c>
      <c r="AB225" s="2242"/>
      <c r="AC225" s="863"/>
      <c r="AD225" s="958"/>
      <c r="AE225" s="2233" t="s">
        <v>1611</v>
      </c>
      <c r="AF225" s="2233"/>
      <c r="AG225" s="2239">
        <f>SUMIFS($BF$17:$BF$216,$J$17:$J$216,"介護職員",$L$17:$L$216,"D")</f>
        <v>0</v>
      </c>
      <c r="AH225" s="2239"/>
      <c r="AI225" s="2217">
        <f>SUMIFS($BH$17:$BH$216,$J$17:$J$216,"介護職員",$L$17:$L$216,"D")</f>
        <v>0</v>
      </c>
      <c r="AJ225" s="2217"/>
      <c r="AK225" s="963"/>
      <c r="AL225" s="2218">
        <v>0</v>
      </c>
      <c r="AM225" s="2218"/>
      <c r="AN225" s="2240">
        <v>0</v>
      </c>
      <c r="AO225" s="2240"/>
      <c r="AP225" s="964"/>
      <c r="AQ225" s="2241" t="s">
        <v>1610</v>
      </c>
      <c r="AR225" s="2242"/>
      <c r="AS225" s="958"/>
      <c r="AT225" s="958"/>
      <c r="AU225" s="956" t="s">
        <v>1612</v>
      </c>
      <c r="AV225" s="956"/>
      <c r="AW225" s="956"/>
      <c r="AX225" s="956"/>
      <c r="AY225" s="956"/>
      <c r="AZ225" s="956"/>
      <c r="BA225" s="958"/>
      <c r="BB225" s="958"/>
      <c r="BC225" s="958"/>
      <c r="BD225" s="958"/>
      <c r="BE225" s="958"/>
      <c r="BF225" s="958"/>
      <c r="BG225" s="958"/>
      <c r="BH225" s="959"/>
      <c r="BI225" s="954"/>
      <c r="BJ225" s="949"/>
      <c r="BK225" s="949"/>
      <c r="BL225" s="949"/>
      <c r="BM225" s="949"/>
      <c r="BN225" s="949"/>
    </row>
    <row r="226" spans="2:66" ht="20.25" customHeight="1">
      <c r="B226" s="946"/>
      <c r="C226" s="946"/>
      <c r="D226" s="946"/>
      <c r="E226" s="946"/>
      <c r="F226" s="946"/>
      <c r="G226" s="947"/>
      <c r="H226" s="947"/>
      <c r="I226" s="947"/>
      <c r="J226" s="947"/>
      <c r="K226" s="947"/>
      <c r="L226" s="947"/>
      <c r="M226" s="955"/>
      <c r="N226" s="956"/>
      <c r="O226" s="2233" t="s">
        <v>1604</v>
      </c>
      <c r="P226" s="2233"/>
      <c r="Q226" s="2239">
        <f>SUM(Q222:R225)</f>
        <v>0</v>
      </c>
      <c r="R226" s="2239"/>
      <c r="S226" s="2217">
        <f>SUM(S222:T225)</f>
        <v>0</v>
      </c>
      <c r="T226" s="2217"/>
      <c r="U226" s="963"/>
      <c r="V226" s="2239">
        <f>SUM(V222:W225)</f>
        <v>0</v>
      </c>
      <c r="W226" s="2239"/>
      <c r="X226" s="2217">
        <f>SUM(X222:Y225)</f>
        <v>0</v>
      </c>
      <c r="Y226" s="2217"/>
      <c r="Z226" s="964"/>
      <c r="AA226" s="2243">
        <f>SUM(AA222:AB223)</f>
        <v>0</v>
      </c>
      <c r="AB226" s="2244"/>
      <c r="AC226" s="863"/>
      <c r="AD226" s="958"/>
      <c r="AE226" s="2233" t="s">
        <v>1604</v>
      </c>
      <c r="AF226" s="2233"/>
      <c r="AG226" s="2239">
        <f>SUM(AG222:AH225)</f>
        <v>0</v>
      </c>
      <c r="AH226" s="2239"/>
      <c r="AI226" s="2217">
        <f>SUM(AI222:AJ225)</f>
        <v>0</v>
      </c>
      <c r="AJ226" s="2217"/>
      <c r="AK226" s="963"/>
      <c r="AL226" s="2239">
        <f>SUM(AL222:AM225)</f>
        <v>0</v>
      </c>
      <c r="AM226" s="2239"/>
      <c r="AN226" s="2217">
        <f>SUM(AN222:AO225)</f>
        <v>0</v>
      </c>
      <c r="AO226" s="2217"/>
      <c r="AP226" s="964"/>
      <c r="AQ226" s="2243">
        <f>SUM(AQ222:AR223)</f>
        <v>0</v>
      </c>
      <c r="AR226" s="2244"/>
      <c r="AS226" s="958"/>
      <c r="AT226" s="958"/>
      <c r="AU226" s="2233" t="s">
        <v>1613</v>
      </c>
      <c r="AV226" s="2233"/>
      <c r="AW226" s="2233" t="s">
        <v>1614</v>
      </c>
      <c r="AX226" s="2233"/>
      <c r="AY226" s="2233"/>
      <c r="AZ226" s="2233"/>
      <c r="BA226" s="958"/>
      <c r="BB226" s="958"/>
      <c r="BC226" s="958"/>
      <c r="BD226" s="958"/>
      <c r="BE226" s="958"/>
      <c r="BF226" s="958"/>
      <c r="BG226" s="958"/>
      <c r="BH226" s="959"/>
      <c r="BI226" s="954"/>
      <c r="BJ226" s="949"/>
      <c r="BK226" s="949"/>
      <c r="BL226" s="949"/>
      <c r="BM226" s="949"/>
      <c r="BN226" s="949"/>
    </row>
    <row r="227" spans="2:66" ht="20.25" customHeight="1">
      <c r="B227" s="946"/>
      <c r="C227" s="946"/>
      <c r="D227" s="946"/>
      <c r="E227" s="946"/>
      <c r="F227" s="946"/>
      <c r="G227" s="947"/>
      <c r="H227" s="947"/>
      <c r="I227" s="947"/>
      <c r="J227" s="947"/>
      <c r="K227" s="947"/>
      <c r="L227" s="947"/>
      <c r="M227" s="955"/>
      <c r="N227" s="955"/>
      <c r="O227" s="967"/>
      <c r="P227" s="967"/>
      <c r="Q227" s="967"/>
      <c r="R227" s="967"/>
      <c r="S227" s="968"/>
      <c r="T227" s="968"/>
      <c r="U227" s="968"/>
      <c r="V227" s="969"/>
      <c r="W227" s="969"/>
      <c r="X227" s="969"/>
      <c r="Y227" s="969"/>
      <c r="Z227" s="970"/>
      <c r="AA227" s="958"/>
      <c r="AB227" s="958"/>
      <c r="AC227" s="958"/>
      <c r="AD227" s="958"/>
      <c r="AE227" s="967"/>
      <c r="AF227" s="967"/>
      <c r="AG227" s="967"/>
      <c r="AH227" s="967"/>
      <c r="AI227" s="968"/>
      <c r="AJ227" s="968"/>
      <c r="AK227" s="968"/>
      <c r="AL227" s="969"/>
      <c r="AM227" s="969"/>
      <c r="AN227" s="969"/>
      <c r="AO227" s="969"/>
      <c r="AP227" s="970"/>
      <c r="AQ227" s="958"/>
      <c r="AR227" s="958"/>
      <c r="AS227" s="958"/>
      <c r="AT227" s="958"/>
      <c r="AU227" s="2233" t="s">
        <v>1605</v>
      </c>
      <c r="AV227" s="2233"/>
      <c r="AW227" s="2233" t="s">
        <v>1615</v>
      </c>
      <c r="AX227" s="2233"/>
      <c r="AY227" s="2233"/>
      <c r="AZ227" s="2233"/>
      <c r="BA227" s="958"/>
      <c r="BB227" s="958"/>
      <c r="BC227" s="958"/>
      <c r="BD227" s="958"/>
      <c r="BE227" s="958"/>
      <c r="BF227" s="958"/>
      <c r="BG227" s="958"/>
      <c r="BH227" s="959"/>
      <c r="BI227" s="954"/>
      <c r="BJ227" s="949"/>
      <c r="BK227" s="949"/>
      <c r="BL227" s="949"/>
      <c r="BM227" s="949"/>
      <c r="BN227" s="949"/>
    </row>
    <row r="228" spans="2:66" ht="20.25" customHeight="1">
      <c r="B228" s="946"/>
      <c r="C228" s="946"/>
      <c r="D228" s="946"/>
      <c r="E228" s="946"/>
      <c r="F228" s="946"/>
      <c r="G228" s="947"/>
      <c r="H228" s="947"/>
      <c r="I228" s="947"/>
      <c r="J228" s="947"/>
      <c r="K228" s="947"/>
      <c r="L228" s="947"/>
      <c r="M228" s="955"/>
      <c r="N228" s="955"/>
      <c r="O228" s="957" t="s">
        <v>1616</v>
      </c>
      <c r="P228" s="956"/>
      <c r="Q228" s="956"/>
      <c r="R228" s="956"/>
      <c r="S228" s="956"/>
      <c r="T228" s="956"/>
      <c r="U228" s="971" t="s">
        <v>1617</v>
      </c>
      <c r="V228" s="2247" t="s">
        <v>1618</v>
      </c>
      <c r="W228" s="2248"/>
      <c r="X228" s="972"/>
      <c r="Y228" s="972"/>
      <c r="Z228" s="956"/>
      <c r="AA228" s="956"/>
      <c r="AB228" s="956"/>
      <c r="AC228" s="958"/>
      <c r="AD228" s="958"/>
      <c r="AE228" s="957" t="s">
        <v>1616</v>
      </c>
      <c r="AF228" s="956"/>
      <c r="AG228" s="956"/>
      <c r="AH228" s="956"/>
      <c r="AI228" s="956"/>
      <c r="AJ228" s="956"/>
      <c r="AK228" s="971" t="s">
        <v>1617</v>
      </c>
      <c r="AL228" s="2249" t="str">
        <f>V228</f>
        <v>週</v>
      </c>
      <c r="AM228" s="2250"/>
      <c r="AN228" s="972"/>
      <c r="AO228" s="972"/>
      <c r="AP228" s="956"/>
      <c r="AQ228" s="956"/>
      <c r="AR228" s="956"/>
      <c r="AS228" s="958"/>
      <c r="AT228" s="958"/>
      <c r="AU228" s="2233" t="s">
        <v>1608</v>
      </c>
      <c r="AV228" s="2233"/>
      <c r="AW228" s="2233" t="s">
        <v>1619</v>
      </c>
      <c r="AX228" s="2233"/>
      <c r="AY228" s="2233"/>
      <c r="AZ228" s="2233"/>
      <c r="BA228" s="958"/>
      <c r="BB228" s="958"/>
      <c r="BC228" s="958"/>
      <c r="BD228" s="958"/>
      <c r="BE228" s="958"/>
      <c r="BF228" s="958"/>
      <c r="BG228" s="958"/>
      <c r="BH228" s="959"/>
      <c r="BI228" s="954"/>
      <c r="BJ228" s="949"/>
      <c r="BK228" s="949"/>
      <c r="BL228" s="949"/>
      <c r="BM228" s="949"/>
      <c r="BN228" s="949"/>
    </row>
    <row r="229" spans="2:66" ht="20.25" customHeight="1">
      <c r="B229" s="946"/>
      <c r="C229" s="946"/>
      <c r="D229" s="946"/>
      <c r="E229" s="946"/>
      <c r="F229" s="946"/>
      <c r="G229" s="947"/>
      <c r="H229" s="947"/>
      <c r="I229" s="947"/>
      <c r="J229" s="947"/>
      <c r="K229" s="947"/>
      <c r="L229" s="947"/>
      <c r="M229" s="955"/>
      <c r="N229" s="955"/>
      <c r="O229" s="956" t="s">
        <v>1620</v>
      </c>
      <c r="P229" s="956"/>
      <c r="Q229" s="956"/>
      <c r="R229" s="956"/>
      <c r="S229" s="956"/>
      <c r="T229" s="956" t="s">
        <v>1621</v>
      </c>
      <c r="U229" s="956"/>
      <c r="V229" s="956"/>
      <c r="W229" s="956"/>
      <c r="X229" s="957"/>
      <c r="Y229" s="956"/>
      <c r="Z229" s="956"/>
      <c r="AA229" s="956"/>
      <c r="AB229" s="956"/>
      <c r="AC229" s="958"/>
      <c r="AD229" s="958"/>
      <c r="AE229" s="956" t="s">
        <v>1620</v>
      </c>
      <c r="AF229" s="956"/>
      <c r="AG229" s="956"/>
      <c r="AH229" s="956"/>
      <c r="AI229" s="956"/>
      <c r="AJ229" s="956" t="s">
        <v>1621</v>
      </c>
      <c r="AK229" s="956"/>
      <c r="AL229" s="956"/>
      <c r="AM229" s="956"/>
      <c r="AN229" s="957"/>
      <c r="AO229" s="956"/>
      <c r="AP229" s="956"/>
      <c r="AQ229" s="956"/>
      <c r="AR229" s="956"/>
      <c r="AS229" s="958"/>
      <c r="AT229" s="958"/>
      <c r="AU229" s="2233" t="s">
        <v>1609</v>
      </c>
      <c r="AV229" s="2233"/>
      <c r="AW229" s="2233" t="s">
        <v>1622</v>
      </c>
      <c r="AX229" s="2233"/>
      <c r="AY229" s="2233"/>
      <c r="AZ229" s="2233"/>
      <c r="BA229" s="958"/>
      <c r="BB229" s="958"/>
      <c r="BC229" s="958"/>
      <c r="BD229" s="958"/>
      <c r="BE229" s="958"/>
      <c r="BF229" s="958"/>
      <c r="BG229" s="958"/>
      <c r="BH229" s="959"/>
      <c r="BI229" s="954"/>
      <c r="BJ229" s="949"/>
      <c r="BK229" s="949"/>
      <c r="BL229" s="949"/>
      <c r="BM229" s="949"/>
      <c r="BN229" s="949"/>
    </row>
    <row r="230" spans="2:66" ht="20.25" customHeight="1">
      <c r="B230" s="946"/>
      <c r="C230" s="946"/>
      <c r="D230" s="946"/>
      <c r="E230" s="946"/>
      <c r="F230" s="946"/>
      <c r="G230" s="947"/>
      <c r="H230" s="947"/>
      <c r="I230" s="947"/>
      <c r="J230" s="947"/>
      <c r="K230" s="947"/>
      <c r="L230" s="947"/>
      <c r="M230" s="955"/>
      <c r="N230" s="955"/>
      <c r="O230" s="956" t="str">
        <f>IF($V$228="週","対象時間数（週平均）","対象時間数（当月合計）")</f>
        <v>対象時間数（週平均）</v>
      </c>
      <c r="P230" s="956"/>
      <c r="Q230" s="956"/>
      <c r="R230" s="956"/>
      <c r="S230" s="956"/>
      <c r="T230" s="956" t="str">
        <f>IF($V$228="週","週に勤務すべき時間数","当月に勤務すべき時間数")</f>
        <v>週に勤務すべき時間数</v>
      </c>
      <c r="U230" s="956"/>
      <c r="V230" s="956"/>
      <c r="W230" s="956"/>
      <c r="X230" s="957"/>
      <c r="Y230" s="956" t="s">
        <v>1623</v>
      </c>
      <c r="Z230" s="956"/>
      <c r="AA230" s="956"/>
      <c r="AB230" s="956"/>
      <c r="AC230" s="958"/>
      <c r="AD230" s="958"/>
      <c r="AE230" s="956" t="str">
        <f>IF(AL228="週","対象時間数（週平均）","対象時間数（当月合計）")</f>
        <v>対象時間数（週平均）</v>
      </c>
      <c r="AF230" s="956"/>
      <c r="AG230" s="956"/>
      <c r="AH230" s="956"/>
      <c r="AI230" s="956"/>
      <c r="AJ230" s="956" t="str">
        <f>IF($AL$228="週","週に勤務すべき時間数","当月に勤務すべき時間数")</f>
        <v>週に勤務すべき時間数</v>
      </c>
      <c r="AK230" s="956"/>
      <c r="AL230" s="956"/>
      <c r="AM230" s="956"/>
      <c r="AN230" s="957"/>
      <c r="AO230" s="956" t="s">
        <v>1623</v>
      </c>
      <c r="AP230" s="956"/>
      <c r="AQ230" s="956"/>
      <c r="AR230" s="956"/>
      <c r="AS230" s="958"/>
      <c r="AT230" s="958"/>
      <c r="AU230" s="2233" t="s">
        <v>1611</v>
      </c>
      <c r="AV230" s="2233"/>
      <c r="AW230" s="2233" t="s">
        <v>1624</v>
      </c>
      <c r="AX230" s="2233"/>
      <c r="AY230" s="2233"/>
      <c r="AZ230" s="2233"/>
      <c r="BA230" s="958"/>
      <c r="BB230" s="958"/>
      <c r="BC230" s="958"/>
      <c r="BD230" s="958"/>
      <c r="BE230" s="958"/>
      <c r="BF230" s="958"/>
      <c r="BG230" s="958"/>
      <c r="BH230" s="959"/>
      <c r="BI230" s="954"/>
      <c r="BJ230" s="949"/>
      <c r="BK230" s="949"/>
      <c r="BL230" s="949"/>
      <c r="BM230" s="949"/>
      <c r="BN230" s="949"/>
    </row>
    <row r="231" spans="2:66" ht="20.25" customHeight="1">
      <c r="M231" s="863"/>
      <c r="N231" s="863"/>
      <c r="O231" s="2245">
        <f>IF($V$228="週",X226,V226)</f>
        <v>0</v>
      </c>
      <c r="P231" s="2245"/>
      <c r="Q231" s="2245"/>
      <c r="R231" s="2245"/>
      <c r="S231" s="965" t="s">
        <v>1625</v>
      </c>
      <c r="T231" s="2233">
        <f>IF($V$228="週",$BE$6,$BI$6)</f>
        <v>40</v>
      </c>
      <c r="U231" s="2233"/>
      <c r="V231" s="2233"/>
      <c r="W231" s="2233"/>
      <c r="X231" s="965" t="s">
        <v>1607</v>
      </c>
      <c r="Y231" s="2246">
        <f>ROUNDDOWN(O231/T231,1)</f>
        <v>0</v>
      </c>
      <c r="Z231" s="2246"/>
      <c r="AA231" s="2246"/>
      <c r="AB231" s="2246"/>
      <c r="AC231" s="863"/>
      <c r="AD231" s="863"/>
      <c r="AE231" s="2245">
        <f>IF($AL$228="週",AN226,AL226)</f>
        <v>0</v>
      </c>
      <c r="AF231" s="2245"/>
      <c r="AG231" s="2245"/>
      <c r="AH231" s="2245"/>
      <c r="AI231" s="965" t="s">
        <v>1625</v>
      </c>
      <c r="AJ231" s="2233">
        <f>IF($AL$228="週",$BE$6,$BI$6)</f>
        <v>40</v>
      </c>
      <c r="AK231" s="2233"/>
      <c r="AL231" s="2233"/>
      <c r="AM231" s="2233"/>
      <c r="AN231" s="965" t="s">
        <v>1607</v>
      </c>
      <c r="AO231" s="2246">
        <f>ROUNDDOWN(AE231/AJ231,1)</f>
        <v>0</v>
      </c>
      <c r="AP231" s="2246"/>
      <c r="AQ231" s="2246"/>
      <c r="AR231" s="2246"/>
      <c r="AS231" s="863"/>
      <c r="AT231" s="863"/>
      <c r="AU231" s="863"/>
      <c r="AV231" s="863"/>
      <c r="AW231" s="863"/>
      <c r="AX231" s="863"/>
      <c r="AY231" s="863"/>
      <c r="AZ231" s="863"/>
      <c r="BA231" s="863"/>
      <c r="BB231" s="863"/>
      <c r="BC231" s="863"/>
      <c r="BD231" s="863"/>
      <c r="BE231" s="863"/>
      <c r="BF231" s="863"/>
      <c r="BG231" s="863"/>
      <c r="BH231" s="863"/>
    </row>
    <row r="232" spans="2:66" ht="20.25" customHeight="1">
      <c r="M232" s="863"/>
      <c r="N232" s="863"/>
      <c r="O232" s="956"/>
      <c r="P232" s="956"/>
      <c r="Q232" s="956"/>
      <c r="R232" s="956"/>
      <c r="S232" s="956"/>
      <c r="T232" s="956"/>
      <c r="U232" s="956"/>
      <c r="V232" s="956"/>
      <c r="W232" s="956"/>
      <c r="X232" s="957"/>
      <c r="Y232" s="956" t="s">
        <v>1626</v>
      </c>
      <c r="Z232" s="956"/>
      <c r="AA232" s="956"/>
      <c r="AB232" s="956"/>
      <c r="AC232" s="863"/>
      <c r="AD232" s="863"/>
      <c r="AE232" s="956"/>
      <c r="AF232" s="956"/>
      <c r="AG232" s="956"/>
      <c r="AH232" s="956"/>
      <c r="AI232" s="956"/>
      <c r="AJ232" s="956"/>
      <c r="AK232" s="956"/>
      <c r="AL232" s="956"/>
      <c r="AM232" s="956"/>
      <c r="AN232" s="957"/>
      <c r="AO232" s="956" t="s">
        <v>1626</v>
      </c>
      <c r="AP232" s="956"/>
      <c r="AQ232" s="956"/>
      <c r="AR232" s="956"/>
      <c r="AS232" s="863"/>
      <c r="AT232" s="863"/>
      <c r="AU232" s="863"/>
      <c r="AV232" s="863"/>
      <c r="AW232" s="863"/>
      <c r="AX232" s="863"/>
      <c r="AY232" s="863"/>
      <c r="AZ232" s="863"/>
      <c r="BA232" s="863"/>
      <c r="BB232" s="863"/>
      <c r="BC232" s="863"/>
      <c r="BD232" s="863"/>
      <c r="BE232" s="863"/>
      <c r="BF232" s="863"/>
      <c r="BG232" s="863"/>
      <c r="BH232" s="863"/>
    </row>
    <row r="233" spans="2:66" ht="20.25" customHeight="1">
      <c r="M233" s="863"/>
      <c r="N233" s="863"/>
      <c r="O233" s="956" t="s">
        <v>1627</v>
      </c>
      <c r="P233" s="956"/>
      <c r="Q233" s="956"/>
      <c r="R233" s="956"/>
      <c r="S233" s="956"/>
      <c r="T233" s="956"/>
      <c r="U233" s="956"/>
      <c r="V233" s="956"/>
      <c r="W233" s="956"/>
      <c r="X233" s="957"/>
      <c r="Y233" s="956"/>
      <c r="Z233" s="956"/>
      <c r="AA233" s="956"/>
      <c r="AB233" s="956"/>
      <c r="AC233" s="863"/>
      <c r="AD233" s="863"/>
      <c r="AE233" s="956" t="s">
        <v>1628</v>
      </c>
      <c r="AF233" s="956"/>
      <c r="AG233" s="956"/>
      <c r="AH233" s="956"/>
      <c r="AI233" s="956"/>
      <c r="AJ233" s="956"/>
      <c r="AK233" s="956"/>
      <c r="AL233" s="956"/>
      <c r="AM233" s="956"/>
      <c r="AN233" s="957"/>
      <c r="AO233" s="956"/>
      <c r="AP233" s="956"/>
      <c r="AQ233" s="956"/>
      <c r="AR233" s="956"/>
      <c r="AS233" s="863"/>
      <c r="AT233" s="863"/>
      <c r="AU233" s="863"/>
      <c r="AV233" s="863"/>
      <c r="AW233" s="863"/>
      <c r="AX233" s="863"/>
      <c r="AY233" s="863"/>
      <c r="AZ233" s="863"/>
      <c r="BA233" s="863"/>
      <c r="BB233" s="863"/>
      <c r="BC233" s="863"/>
      <c r="BD233" s="863"/>
      <c r="BE233" s="863"/>
      <c r="BF233" s="863"/>
      <c r="BG233" s="863"/>
      <c r="BH233" s="863"/>
    </row>
    <row r="234" spans="2:66" ht="20.25" customHeight="1">
      <c r="M234" s="863"/>
      <c r="N234" s="863"/>
      <c r="O234" s="956" t="s">
        <v>1600</v>
      </c>
      <c r="P234" s="956"/>
      <c r="Q234" s="956"/>
      <c r="R234" s="956"/>
      <c r="S234" s="956"/>
      <c r="T234" s="956"/>
      <c r="U234" s="956"/>
      <c r="V234" s="956"/>
      <c r="W234" s="956"/>
      <c r="X234" s="957"/>
      <c r="Y234" s="2235"/>
      <c r="Z234" s="2235"/>
      <c r="AA234" s="2235"/>
      <c r="AB234" s="2235"/>
      <c r="AC234" s="863"/>
      <c r="AD234" s="863"/>
      <c r="AE234" s="956" t="s">
        <v>1600</v>
      </c>
      <c r="AF234" s="956"/>
      <c r="AG234" s="956"/>
      <c r="AH234" s="956"/>
      <c r="AI234" s="956"/>
      <c r="AJ234" s="956"/>
      <c r="AK234" s="956"/>
      <c r="AL234" s="956"/>
      <c r="AM234" s="956"/>
      <c r="AN234" s="957"/>
      <c r="AO234" s="2235"/>
      <c r="AP234" s="2235"/>
      <c r="AQ234" s="2235"/>
      <c r="AR234" s="2235"/>
      <c r="AS234" s="863"/>
      <c r="AT234" s="863"/>
      <c r="AU234" s="863"/>
      <c r="AV234" s="863"/>
      <c r="AW234" s="863"/>
      <c r="AX234" s="863"/>
      <c r="AY234" s="863"/>
      <c r="AZ234" s="863"/>
      <c r="BA234" s="863"/>
      <c r="BB234" s="863"/>
      <c r="BC234" s="863"/>
      <c r="BD234" s="863"/>
      <c r="BE234" s="863"/>
      <c r="BF234" s="863"/>
      <c r="BG234" s="863"/>
      <c r="BH234" s="863"/>
    </row>
    <row r="235" spans="2:66" ht="20.25" customHeight="1">
      <c r="M235" s="863"/>
      <c r="N235" s="863"/>
      <c r="O235" s="960" t="s">
        <v>1629</v>
      </c>
      <c r="P235" s="960"/>
      <c r="Q235" s="960"/>
      <c r="R235" s="960"/>
      <c r="S235" s="960"/>
      <c r="T235" s="956" t="s">
        <v>1630</v>
      </c>
      <c r="U235" s="960"/>
      <c r="V235" s="960"/>
      <c r="W235" s="960"/>
      <c r="X235" s="960"/>
      <c r="Y235" s="2228" t="s">
        <v>1604</v>
      </c>
      <c r="Z235" s="2228"/>
      <c r="AA235" s="2228"/>
      <c r="AB235" s="2228"/>
      <c r="AC235" s="863"/>
      <c r="AD235" s="863"/>
      <c r="AE235" s="960" t="s">
        <v>1629</v>
      </c>
      <c r="AF235" s="960"/>
      <c r="AG235" s="960"/>
      <c r="AH235" s="960"/>
      <c r="AI235" s="960"/>
      <c r="AJ235" s="956" t="s">
        <v>1630</v>
      </c>
      <c r="AK235" s="960"/>
      <c r="AL235" s="960"/>
      <c r="AM235" s="960"/>
      <c r="AN235" s="960"/>
      <c r="AO235" s="2228" t="s">
        <v>1604</v>
      </c>
      <c r="AP235" s="2228"/>
      <c r="AQ235" s="2228"/>
      <c r="AR235" s="2228"/>
      <c r="AS235" s="863"/>
      <c r="AT235" s="863"/>
      <c r="AU235" s="863"/>
      <c r="AV235" s="863"/>
      <c r="AW235" s="863"/>
      <c r="AX235" s="863"/>
      <c r="AY235" s="863"/>
      <c r="AZ235" s="863"/>
      <c r="BA235" s="863"/>
      <c r="BB235" s="863"/>
      <c r="BC235" s="863"/>
      <c r="BD235" s="863"/>
      <c r="BE235" s="863"/>
      <c r="BF235" s="863"/>
      <c r="BG235" s="863"/>
      <c r="BH235" s="863"/>
    </row>
    <row r="236" spans="2:66" ht="20.25" customHeight="1">
      <c r="M236" s="863"/>
      <c r="N236" s="863"/>
      <c r="O236" s="2233">
        <f>AA226</f>
        <v>0</v>
      </c>
      <c r="P236" s="2233"/>
      <c r="Q236" s="2233"/>
      <c r="R236" s="2233"/>
      <c r="S236" s="965" t="s">
        <v>1606</v>
      </c>
      <c r="T236" s="2246">
        <f>Y231</f>
        <v>0</v>
      </c>
      <c r="U236" s="2246"/>
      <c r="V236" s="2246"/>
      <c r="W236" s="2246"/>
      <c r="X236" s="965" t="s">
        <v>1607</v>
      </c>
      <c r="Y236" s="2216">
        <f>ROUNDDOWN(O236+T236,1)</f>
        <v>0</v>
      </c>
      <c r="Z236" s="2216"/>
      <c r="AA236" s="2216"/>
      <c r="AB236" s="2216"/>
      <c r="AC236" s="973"/>
      <c r="AD236" s="973"/>
      <c r="AE236" s="2251">
        <f>AQ226</f>
        <v>0</v>
      </c>
      <c r="AF236" s="2251"/>
      <c r="AG236" s="2251"/>
      <c r="AH236" s="2251"/>
      <c r="AI236" s="970" t="s">
        <v>1606</v>
      </c>
      <c r="AJ236" s="2252">
        <f>AO231</f>
        <v>0</v>
      </c>
      <c r="AK236" s="2252"/>
      <c r="AL236" s="2252"/>
      <c r="AM236" s="2252"/>
      <c r="AN236" s="970" t="s">
        <v>1607</v>
      </c>
      <c r="AO236" s="2216">
        <f>ROUNDDOWN(AE236+AJ236,1)</f>
        <v>0</v>
      </c>
      <c r="AP236" s="2216"/>
      <c r="AQ236" s="2216"/>
      <c r="AR236" s="2216"/>
      <c r="AS236" s="863"/>
      <c r="AT236" s="863"/>
      <c r="AU236" s="863"/>
      <c r="AV236" s="863"/>
      <c r="AW236" s="863"/>
      <c r="AX236" s="863"/>
      <c r="AY236" s="863"/>
      <c r="AZ236" s="863"/>
      <c r="BA236" s="863"/>
      <c r="BB236" s="863"/>
      <c r="BC236" s="863"/>
      <c r="BD236" s="863"/>
      <c r="BE236" s="863"/>
      <c r="BF236" s="863"/>
      <c r="BG236" s="863"/>
      <c r="BH236" s="863"/>
    </row>
    <row r="237" spans="2:66" ht="20.25" customHeight="1"/>
    <row r="238" spans="2:66" ht="20.25" customHeight="1"/>
    <row r="239" spans="2:66" ht="20.25" customHeight="1"/>
    <row r="240" spans="2:66" ht="20.25" customHeight="1"/>
    <row r="241" ht="20.25" customHeight="1"/>
    <row r="242" ht="20.25" customHeight="1"/>
    <row r="243" ht="20.25" customHeight="1"/>
    <row r="244" ht="20.25" customHeight="1"/>
    <row r="245" ht="20.25" customHeight="1"/>
    <row r="246" ht="20.25" customHeight="1"/>
    <row r="247" ht="20.25" customHeight="1"/>
    <row r="248" ht="20.25" customHeight="1"/>
    <row r="249" ht="20.25" customHeight="1"/>
    <row r="250" ht="20.25" customHeight="1"/>
    <row r="251" ht="20.25" customHeight="1"/>
    <row r="252" ht="20.25" customHeight="1"/>
    <row r="253" ht="20.25" customHeight="1"/>
    <row r="254" ht="20.25" customHeight="1"/>
    <row r="255" ht="20.25" customHeight="1"/>
    <row r="256" ht="20.25" customHeight="1"/>
    <row r="283" spans="1:63">
      <c r="A283" s="974"/>
      <c r="B283" s="974"/>
      <c r="C283" s="974"/>
      <c r="D283" s="974"/>
      <c r="E283" s="974"/>
      <c r="F283" s="974"/>
      <c r="G283" s="975"/>
      <c r="H283" s="975"/>
      <c r="I283" s="975"/>
      <c r="J283" s="975"/>
      <c r="K283" s="975"/>
      <c r="L283" s="975"/>
      <c r="M283" s="975"/>
      <c r="N283" s="975"/>
      <c r="O283" s="976"/>
      <c r="P283" s="976"/>
      <c r="Q283" s="976"/>
      <c r="R283" s="976"/>
      <c r="S283" s="976"/>
      <c r="T283" s="976"/>
      <c r="U283" s="976"/>
      <c r="V283" s="976"/>
      <c r="W283" s="976"/>
      <c r="X283" s="976"/>
      <c r="Y283" s="976"/>
      <c r="Z283" s="976"/>
      <c r="AA283" s="976"/>
      <c r="AB283" s="976"/>
      <c r="AC283" s="976"/>
      <c r="AD283" s="976"/>
      <c r="AE283" s="976"/>
      <c r="AF283" s="976"/>
      <c r="AG283" s="976"/>
      <c r="AH283" s="976"/>
      <c r="AI283" s="976"/>
      <c r="AJ283" s="976"/>
      <c r="AK283" s="976"/>
      <c r="AL283" s="976"/>
      <c r="AM283" s="976"/>
      <c r="AN283" s="976"/>
      <c r="AO283" s="976"/>
      <c r="AP283" s="976"/>
      <c r="AQ283" s="976"/>
      <c r="AR283" s="976"/>
      <c r="AS283" s="976"/>
      <c r="AT283" s="976"/>
      <c r="AU283" s="976"/>
      <c r="AV283" s="976"/>
      <c r="AW283" s="976"/>
      <c r="AX283" s="976"/>
      <c r="AY283" s="976"/>
      <c r="AZ283" s="976"/>
      <c r="BA283" s="976"/>
      <c r="BB283" s="976"/>
      <c r="BC283" s="976"/>
      <c r="BD283" s="977"/>
      <c r="BE283" s="977"/>
      <c r="BF283" s="977"/>
      <c r="BG283" s="977"/>
      <c r="BH283" s="977"/>
      <c r="BI283" s="977"/>
      <c r="BJ283" s="977"/>
      <c r="BK283" s="977"/>
    </row>
    <row r="284" spans="1:63">
      <c r="A284" s="974"/>
      <c r="B284" s="974"/>
      <c r="C284" s="974"/>
      <c r="D284" s="974"/>
      <c r="E284" s="974"/>
      <c r="F284" s="974"/>
      <c r="G284" s="975"/>
      <c r="H284" s="975"/>
      <c r="I284" s="975"/>
      <c r="J284" s="975"/>
      <c r="K284" s="975"/>
      <c r="L284" s="975"/>
      <c r="M284" s="975"/>
      <c r="N284" s="975"/>
      <c r="O284" s="976"/>
      <c r="P284" s="976"/>
      <c r="Q284" s="976"/>
      <c r="R284" s="976"/>
      <c r="S284" s="976"/>
      <c r="T284" s="976"/>
      <c r="U284" s="976"/>
      <c r="V284" s="976"/>
      <c r="W284" s="976"/>
      <c r="X284" s="976"/>
      <c r="Y284" s="976"/>
      <c r="Z284" s="976"/>
      <c r="AA284" s="976"/>
      <c r="AB284" s="976"/>
      <c r="AC284" s="976"/>
      <c r="AD284" s="976"/>
      <c r="AE284" s="976"/>
      <c r="AF284" s="976"/>
      <c r="AG284" s="976"/>
      <c r="AH284" s="976"/>
      <c r="AI284" s="976"/>
      <c r="AJ284" s="976"/>
      <c r="AK284" s="976"/>
      <c r="AL284" s="976"/>
      <c r="AM284" s="976"/>
      <c r="AN284" s="976"/>
      <c r="AO284" s="976"/>
      <c r="AP284" s="976"/>
      <c r="AQ284" s="976"/>
      <c r="AR284" s="976"/>
      <c r="AS284" s="976"/>
      <c r="AT284" s="976"/>
      <c r="AU284" s="976"/>
      <c r="AV284" s="976"/>
      <c r="AW284" s="976"/>
      <c r="AX284" s="976"/>
      <c r="AY284" s="976"/>
      <c r="AZ284" s="976"/>
      <c r="BA284" s="976"/>
      <c r="BB284" s="976"/>
      <c r="BC284" s="976"/>
      <c r="BD284" s="977"/>
      <c r="BE284" s="977"/>
      <c r="BF284" s="977"/>
      <c r="BG284" s="977"/>
      <c r="BH284" s="977"/>
      <c r="BI284" s="977"/>
      <c r="BJ284" s="977"/>
      <c r="BK284" s="977"/>
    </row>
    <row r="285" spans="1:63">
      <c r="A285" s="974"/>
      <c r="B285" s="974"/>
      <c r="C285" s="974"/>
      <c r="D285" s="974"/>
      <c r="E285" s="974"/>
      <c r="F285" s="974"/>
      <c r="G285" s="978"/>
      <c r="H285" s="978"/>
      <c r="I285" s="978"/>
      <c r="J285" s="978"/>
      <c r="K285" s="978"/>
      <c r="L285" s="978"/>
      <c r="M285" s="978"/>
      <c r="N285" s="978"/>
      <c r="O285" s="975"/>
      <c r="P285" s="975"/>
      <c r="Q285" s="974"/>
      <c r="R285" s="974"/>
      <c r="S285" s="974"/>
      <c r="T285" s="974"/>
      <c r="U285" s="974"/>
      <c r="V285" s="974"/>
    </row>
    <row r="286" spans="1:63">
      <c r="A286" s="974"/>
      <c r="B286" s="974"/>
      <c r="C286" s="974"/>
      <c r="D286" s="974"/>
      <c r="E286" s="974"/>
      <c r="F286" s="974"/>
      <c r="G286" s="978"/>
      <c r="H286" s="978"/>
      <c r="I286" s="978"/>
      <c r="J286" s="978"/>
      <c r="K286" s="978"/>
      <c r="L286" s="978"/>
      <c r="M286" s="978"/>
      <c r="N286" s="978"/>
      <c r="O286" s="975"/>
      <c r="P286" s="975"/>
      <c r="Q286" s="974"/>
      <c r="R286" s="974"/>
      <c r="S286" s="974"/>
      <c r="T286" s="974"/>
      <c r="U286" s="974"/>
      <c r="V286" s="974"/>
    </row>
    <row r="287" spans="1:63">
      <c r="G287" s="876"/>
      <c r="H287" s="876"/>
      <c r="I287" s="876"/>
      <c r="J287" s="876"/>
      <c r="K287" s="876"/>
      <c r="L287" s="876"/>
      <c r="M287" s="876"/>
      <c r="N287" s="876"/>
    </row>
    <row r="288" spans="1:63">
      <c r="G288" s="876"/>
      <c r="H288" s="876"/>
      <c r="I288" s="876"/>
      <c r="J288" s="876"/>
      <c r="K288" s="876"/>
      <c r="L288" s="876"/>
      <c r="M288" s="876"/>
      <c r="N288" s="876"/>
    </row>
    <row r="289" spans="7:14">
      <c r="G289" s="876"/>
      <c r="H289" s="876"/>
      <c r="I289" s="876"/>
      <c r="J289" s="876"/>
      <c r="K289" s="876"/>
      <c r="L289" s="876"/>
      <c r="M289" s="876"/>
      <c r="N289" s="876"/>
    </row>
    <row r="290" spans="7:14">
      <c r="G290" s="876"/>
      <c r="H290" s="876"/>
      <c r="I290" s="876"/>
      <c r="J290" s="876"/>
      <c r="K290" s="876"/>
      <c r="L290" s="876"/>
      <c r="M290" s="876"/>
      <c r="N290" s="876"/>
    </row>
  </sheetData>
  <sheetProtection insertRows="0" deleteRows="0"/>
  <mergeCells count="1336">
    <mergeCell ref="AU230:AV230"/>
    <mergeCell ref="AW230:AZ230"/>
    <mergeCell ref="O231:R231"/>
    <mergeCell ref="T231:W231"/>
    <mergeCell ref="Y231:AB231"/>
    <mergeCell ref="AE231:AH231"/>
    <mergeCell ref="AJ231:AM231"/>
    <mergeCell ref="AO231:AR231"/>
    <mergeCell ref="AA225:AB225"/>
    <mergeCell ref="AE225:AF225"/>
    <mergeCell ref="AG225:AH225"/>
    <mergeCell ref="AI225:AJ225"/>
    <mergeCell ref="AL225:AM225"/>
    <mergeCell ref="AN225:AO225"/>
    <mergeCell ref="O225:P225"/>
    <mergeCell ref="Q225:R225"/>
    <mergeCell ref="S225:T225"/>
    <mergeCell ref="V225:W225"/>
    <mergeCell ref="X225:Y225"/>
    <mergeCell ref="AU228:AV228"/>
    <mergeCell ref="AW228:AZ228"/>
    <mergeCell ref="AU229:AV229"/>
    <mergeCell ref="AW229:AZ229"/>
    <mergeCell ref="AU226:AV226"/>
    <mergeCell ref="AW226:AZ226"/>
    <mergeCell ref="AU227:AV227"/>
    <mergeCell ref="AW227:AZ227"/>
    <mergeCell ref="AG226:AH226"/>
    <mergeCell ref="AI226:AJ226"/>
    <mergeCell ref="Y234:AB234"/>
    <mergeCell ref="AO234:AR234"/>
    <mergeCell ref="Y235:AB235"/>
    <mergeCell ref="AO235:AR235"/>
    <mergeCell ref="O236:R236"/>
    <mergeCell ref="T236:W236"/>
    <mergeCell ref="Y236:AB236"/>
    <mergeCell ref="AE236:AH236"/>
    <mergeCell ref="AJ236:AM236"/>
    <mergeCell ref="AO236:AR236"/>
    <mergeCell ref="V228:W228"/>
    <mergeCell ref="AL228:AM228"/>
    <mergeCell ref="O223:P223"/>
    <mergeCell ref="Q223:R223"/>
    <mergeCell ref="S223:T223"/>
    <mergeCell ref="V223:W223"/>
    <mergeCell ref="X223:Y223"/>
    <mergeCell ref="AA223:AB223"/>
    <mergeCell ref="AE223:AF223"/>
    <mergeCell ref="AG223:AH223"/>
    <mergeCell ref="AI223:AJ223"/>
    <mergeCell ref="AL226:AM226"/>
    <mergeCell ref="AN226:AO226"/>
    <mergeCell ref="AQ226:AR226"/>
    <mergeCell ref="AQ225:AR225"/>
    <mergeCell ref="O226:P226"/>
    <mergeCell ref="Q226:R226"/>
    <mergeCell ref="S226:T226"/>
    <mergeCell ref="V226:W226"/>
    <mergeCell ref="X226:Y226"/>
    <mergeCell ref="AA226:AB226"/>
    <mergeCell ref="AE226:AF226"/>
    <mergeCell ref="AG224:AH224"/>
    <mergeCell ref="AI224:AJ224"/>
    <mergeCell ref="AL224:AM224"/>
    <mergeCell ref="AN224:AO224"/>
    <mergeCell ref="AQ224:AR224"/>
    <mergeCell ref="BJ221:BM221"/>
    <mergeCell ref="O222:P222"/>
    <mergeCell ref="Q222:R222"/>
    <mergeCell ref="S222:T222"/>
    <mergeCell ref="V222:W222"/>
    <mergeCell ref="X222:Y222"/>
    <mergeCell ref="AA222:AB222"/>
    <mergeCell ref="AE222:AF222"/>
    <mergeCell ref="AG222:AH222"/>
    <mergeCell ref="V221:W221"/>
    <mergeCell ref="X221:Y221"/>
    <mergeCell ref="AG221:AH221"/>
    <mergeCell ref="AI221:AJ221"/>
    <mergeCell ref="AL221:AM221"/>
    <mergeCell ref="AN221:AO221"/>
    <mergeCell ref="AL223:AM223"/>
    <mergeCell ref="AN223:AO223"/>
    <mergeCell ref="AQ223:AR223"/>
    <mergeCell ref="O224:P224"/>
    <mergeCell ref="Q224:R224"/>
    <mergeCell ref="S224:T224"/>
    <mergeCell ref="V224:W224"/>
    <mergeCell ref="X224:Y224"/>
    <mergeCell ref="AA224:AB224"/>
    <mergeCell ref="AE224:AF224"/>
    <mergeCell ref="BJ219:BM219"/>
    <mergeCell ref="O220:P221"/>
    <mergeCell ref="Q220:T220"/>
    <mergeCell ref="V220:Y220"/>
    <mergeCell ref="AE220:AF221"/>
    <mergeCell ref="AG220:AJ220"/>
    <mergeCell ref="AL220:AO220"/>
    <mergeCell ref="BJ220:BM220"/>
    <mergeCell ref="Q221:R221"/>
    <mergeCell ref="S221:T221"/>
    <mergeCell ref="BE222:BH222"/>
    <mergeCell ref="S215:W216"/>
    <mergeCell ref="BF215:BG215"/>
    <mergeCell ref="BH215:BI215"/>
    <mergeCell ref="BJ215:BN216"/>
    <mergeCell ref="BF216:BG216"/>
    <mergeCell ref="BH216:BI216"/>
    <mergeCell ref="AI222:AJ222"/>
    <mergeCell ref="AL222:AM222"/>
    <mergeCell ref="AN222:AO222"/>
    <mergeCell ref="AQ222:AR222"/>
    <mergeCell ref="AU222:AX222"/>
    <mergeCell ref="AZ222:BC222"/>
    <mergeCell ref="BE221:BH221"/>
    <mergeCell ref="B215:B216"/>
    <mergeCell ref="C215:C216"/>
    <mergeCell ref="D215:F216"/>
    <mergeCell ref="G215:H216"/>
    <mergeCell ref="M215:N216"/>
    <mergeCell ref="O215:R216"/>
    <mergeCell ref="S213:W214"/>
    <mergeCell ref="BF213:BG213"/>
    <mergeCell ref="BH213:BI213"/>
    <mergeCell ref="BJ213:BN214"/>
    <mergeCell ref="BF214:BG214"/>
    <mergeCell ref="BH214:BI214"/>
    <mergeCell ref="B213:B214"/>
    <mergeCell ref="C213:C214"/>
    <mergeCell ref="D213:F214"/>
    <mergeCell ref="G213:H214"/>
    <mergeCell ref="M213:N214"/>
    <mergeCell ref="O213:R214"/>
    <mergeCell ref="S211:W212"/>
    <mergeCell ref="BF211:BG211"/>
    <mergeCell ref="BH211:BI211"/>
    <mergeCell ref="BJ211:BN212"/>
    <mergeCell ref="BF212:BG212"/>
    <mergeCell ref="BH212:BI212"/>
    <mergeCell ref="B211:B212"/>
    <mergeCell ref="C211:C212"/>
    <mergeCell ref="D211:F212"/>
    <mergeCell ref="G211:H212"/>
    <mergeCell ref="M211:N212"/>
    <mergeCell ref="O211:R212"/>
    <mergeCell ref="S209:W210"/>
    <mergeCell ref="BF209:BG209"/>
    <mergeCell ref="BH209:BI209"/>
    <mergeCell ref="BJ209:BN210"/>
    <mergeCell ref="BF210:BG210"/>
    <mergeCell ref="BH210:BI210"/>
    <mergeCell ref="B209:B210"/>
    <mergeCell ref="C209:C210"/>
    <mergeCell ref="D209:F210"/>
    <mergeCell ref="G209:H210"/>
    <mergeCell ref="M209:N210"/>
    <mergeCell ref="O209:R210"/>
    <mergeCell ref="S207:W208"/>
    <mergeCell ref="BF207:BG207"/>
    <mergeCell ref="BH207:BI207"/>
    <mergeCell ref="BJ207:BN208"/>
    <mergeCell ref="BF208:BG208"/>
    <mergeCell ref="BH208:BI208"/>
    <mergeCell ref="B207:B208"/>
    <mergeCell ref="C207:C208"/>
    <mergeCell ref="D207:F208"/>
    <mergeCell ref="G207:H208"/>
    <mergeCell ref="M207:N208"/>
    <mergeCell ref="O207:R208"/>
    <mergeCell ref="S205:W206"/>
    <mergeCell ref="BF205:BG205"/>
    <mergeCell ref="BH205:BI205"/>
    <mergeCell ref="BJ205:BN206"/>
    <mergeCell ref="BF206:BG206"/>
    <mergeCell ref="BH206:BI206"/>
    <mergeCell ref="B205:B206"/>
    <mergeCell ref="C205:C206"/>
    <mergeCell ref="D205:F206"/>
    <mergeCell ref="G205:H206"/>
    <mergeCell ref="M205:N206"/>
    <mergeCell ref="O205:R206"/>
    <mergeCell ref="S203:W204"/>
    <mergeCell ref="BF203:BG203"/>
    <mergeCell ref="BH203:BI203"/>
    <mergeCell ref="BJ203:BN204"/>
    <mergeCell ref="BF204:BG204"/>
    <mergeCell ref="BH204:BI204"/>
    <mergeCell ref="B203:B204"/>
    <mergeCell ref="C203:C204"/>
    <mergeCell ref="D203:F204"/>
    <mergeCell ref="G203:H204"/>
    <mergeCell ref="M203:N204"/>
    <mergeCell ref="O203:R204"/>
    <mergeCell ref="S201:W202"/>
    <mergeCell ref="BF201:BG201"/>
    <mergeCell ref="BH201:BI201"/>
    <mergeCell ref="BJ201:BN202"/>
    <mergeCell ref="BF202:BG202"/>
    <mergeCell ref="BH202:BI202"/>
    <mergeCell ref="B201:B202"/>
    <mergeCell ref="C201:C202"/>
    <mergeCell ref="D201:F202"/>
    <mergeCell ref="G201:H202"/>
    <mergeCell ref="M201:N202"/>
    <mergeCell ref="O201:R202"/>
    <mergeCell ref="S199:W200"/>
    <mergeCell ref="BF199:BG199"/>
    <mergeCell ref="BH199:BI199"/>
    <mergeCell ref="BJ199:BN200"/>
    <mergeCell ref="BF200:BG200"/>
    <mergeCell ref="BH200:BI200"/>
    <mergeCell ref="B199:B200"/>
    <mergeCell ref="C199:C200"/>
    <mergeCell ref="D199:F200"/>
    <mergeCell ref="G199:H200"/>
    <mergeCell ref="M199:N200"/>
    <mergeCell ref="O199:R200"/>
    <mergeCell ref="S197:W198"/>
    <mergeCell ref="BF197:BG197"/>
    <mergeCell ref="BH197:BI197"/>
    <mergeCell ref="BJ197:BN198"/>
    <mergeCell ref="BF198:BG198"/>
    <mergeCell ref="BH198:BI198"/>
    <mergeCell ref="B197:B198"/>
    <mergeCell ref="C197:C198"/>
    <mergeCell ref="D197:F198"/>
    <mergeCell ref="G197:H198"/>
    <mergeCell ref="M197:N198"/>
    <mergeCell ref="O197:R198"/>
    <mergeCell ref="S195:W196"/>
    <mergeCell ref="BF195:BG195"/>
    <mergeCell ref="BH195:BI195"/>
    <mergeCell ref="BJ195:BN196"/>
    <mergeCell ref="BF196:BG196"/>
    <mergeCell ref="BH196:BI196"/>
    <mergeCell ref="B195:B196"/>
    <mergeCell ref="C195:C196"/>
    <mergeCell ref="D195:F196"/>
    <mergeCell ref="G195:H196"/>
    <mergeCell ref="M195:N196"/>
    <mergeCell ref="O195:R196"/>
    <mergeCell ref="S193:W194"/>
    <mergeCell ref="BF193:BG193"/>
    <mergeCell ref="BH193:BI193"/>
    <mergeCell ref="BJ193:BN194"/>
    <mergeCell ref="BF194:BG194"/>
    <mergeCell ref="BH194:BI194"/>
    <mergeCell ref="B193:B194"/>
    <mergeCell ref="C193:C194"/>
    <mergeCell ref="D193:F194"/>
    <mergeCell ref="G193:H194"/>
    <mergeCell ref="M193:N194"/>
    <mergeCell ref="O193:R194"/>
    <mergeCell ref="S191:W192"/>
    <mergeCell ref="BF191:BG191"/>
    <mergeCell ref="BH191:BI191"/>
    <mergeCell ref="BJ191:BN192"/>
    <mergeCell ref="BF192:BG192"/>
    <mergeCell ref="BH192:BI192"/>
    <mergeCell ref="B191:B192"/>
    <mergeCell ref="C191:C192"/>
    <mergeCell ref="D191:F192"/>
    <mergeCell ref="G191:H192"/>
    <mergeCell ref="M191:N192"/>
    <mergeCell ref="O191:R192"/>
    <mergeCell ref="S189:W190"/>
    <mergeCell ref="BF189:BG189"/>
    <mergeCell ref="BH189:BI189"/>
    <mergeCell ref="BJ189:BN190"/>
    <mergeCell ref="BF190:BG190"/>
    <mergeCell ref="BH190:BI190"/>
    <mergeCell ref="B189:B190"/>
    <mergeCell ref="C189:C190"/>
    <mergeCell ref="D189:F190"/>
    <mergeCell ref="G189:H190"/>
    <mergeCell ref="M189:N190"/>
    <mergeCell ref="O189:R190"/>
    <mergeCell ref="S187:W188"/>
    <mergeCell ref="BF187:BG187"/>
    <mergeCell ref="BH187:BI187"/>
    <mergeCell ref="BJ187:BN188"/>
    <mergeCell ref="BF188:BG188"/>
    <mergeCell ref="BH188:BI188"/>
    <mergeCell ref="B187:B188"/>
    <mergeCell ref="C187:C188"/>
    <mergeCell ref="D187:F188"/>
    <mergeCell ref="G187:H188"/>
    <mergeCell ref="M187:N188"/>
    <mergeCell ref="O187:R188"/>
    <mergeCell ref="S185:W186"/>
    <mergeCell ref="BF185:BG185"/>
    <mergeCell ref="BH185:BI185"/>
    <mergeCell ref="BJ185:BN186"/>
    <mergeCell ref="BF186:BG186"/>
    <mergeCell ref="BH186:BI186"/>
    <mergeCell ref="B185:B186"/>
    <mergeCell ref="C185:C186"/>
    <mergeCell ref="D185:F186"/>
    <mergeCell ref="G185:H186"/>
    <mergeCell ref="M185:N186"/>
    <mergeCell ref="O185:R186"/>
    <mergeCell ref="S183:W184"/>
    <mergeCell ref="BF183:BG183"/>
    <mergeCell ref="BH183:BI183"/>
    <mergeCell ref="BJ183:BN184"/>
    <mergeCell ref="BF184:BG184"/>
    <mergeCell ref="BH184:BI184"/>
    <mergeCell ref="B183:B184"/>
    <mergeCell ref="C183:C184"/>
    <mergeCell ref="D183:F184"/>
    <mergeCell ref="G183:H184"/>
    <mergeCell ref="M183:N184"/>
    <mergeCell ref="O183:R184"/>
    <mergeCell ref="S181:W182"/>
    <mergeCell ref="BF181:BG181"/>
    <mergeCell ref="BH181:BI181"/>
    <mergeCell ref="BJ181:BN182"/>
    <mergeCell ref="BF182:BG182"/>
    <mergeCell ref="BH182:BI182"/>
    <mergeCell ref="B181:B182"/>
    <mergeCell ref="C181:C182"/>
    <mergeCell ref="D181:F182"/>
    <mergeCell ref="G181:H182"/>
    <mergeCell ref="M181:N182"/>
    <mergeCell ref="O181:R182"/>
    <mergeCell ref="S179:W180"/>
    <mergeCell ref="BF179:BG179"/>
    <mergeCell ref="BH179:BI179"/>
    <mergeCell ref="BJ179:BN180"/>
    <mergeCell ref="BF180:BG180"/>
    <mergeCell ref="BH180:BI180"/>
    <mergeCell ref="B179:B180"/>
    <mergeCell ref="C179:C180"/>
    <mergeCell ref="D179:F180"/>
    <mergeCell ref="G179:H180"/>
    <mergeCell ref="M179:N180"/>
    <mergeCell ref="O179:R180"/>
    <mergeCell ref="S177:W178"/>
    <mergeCell ref="BF177:BG177"/>
    <mergeCell ref="BH177:BI177"/>
    <mergeCell ref="BJ177:BN178"/>
    <mergeCell ref="BF178:BG178"/>
    <mergeCell ref="BH178:BI178"/>
    <mergeCell ref="B177:B178"/>
    <mergeCell ref="C177:C178"/>
    <mergeCell ref="D177:F178"/>
    <mergeCell ref="G177:H178"/>
    <mergeCell ref="M177:N178"/>
    <mergeCell ref="O177:R178"/>
    <mergeCell ref="S175:W176"/>
    <mergeCell ref="BF175:BG175"/>
    <mergeCell ref="BH175:BI175"/>
    <mergeCell ref="BJ175:BN176"/>
    <mergeCell ref="BF176:BG176"/>
    <mergeCell ref="BH176:BI176"/>
    <mergeCell ref="B175:B176"/>
    <mergeCell ref="C175:C176"/>
    <mergeCell ref="D175:F176"/>
    <mergeCell ref="G175:H176"/>
    <mergeCell ref="M175:N176"/>
    <mergeCell ref="O175:R176"/>
    <mergeCell ref="S173:W174"/>
    <mergeCell ref="BF173:BG173"/>
    <mergeCell ref="BH173:BI173"/>
    <mergeCell ref="BJ173:BN174"/>
    <mergeCell ref="BF174:BG174"/>
    <mergeCell ref="BH174:BI174"/>
    <mergeCell ref="B173:B174"/>
    <mergeCell ref="C173:C174"/>
    <mergeCell ref="D173:F174"/>
    <mergeCell ref="G173:H174"/>
    <mergeCell ref="M173:N174"/>
    <mergeCell ref="O173:R174"/>
    <mergeCell ref="S171:W172"/>
    <mergeCell ref="BF171:BG171"/>
    <mergeCell ref="BH171:BI171"/>
    <mergeCell ref="BJ171:BN172"/>
    <mergeCell ref="BF172:BG172"/>
    <mergeCell ref="BH172:BI172"/>
    <mergeCell ref="B171:B172"/>
    <mergeCell ref="C171:C172"/>
    <mergeCell ref="D171:F172"/>
    <mergeCell ref="G171:H172"/>
    <mergeCell ref="M171:N172"/>
    <mergeCell ref="O171:R172"/>
    <mergeCell ref="S169:W170"/>
    <mergeCell ref="BF169:BG169"/>
    <mergeCell ref="BH169:BI169"/>
    <mergeCell ref="BJ169:BN170"/>
    <mergeCell ref="BF170:BG170"/>
    <mergeCell ref="BH170:BI170"/>
    <mergeCell ref="B169:B170"/>
    <mergeCell ref="C169:C170"/>
    <mergeCell ref="D169:F170"/>
    <mergeCell ref="G169:H170"/>
    <mergeCell ref="M169:N170"/>
    <mergeCell ref="O169:R170"/>
    <mergeCell ref="S167:W168"/>
    <mergeCell ref="BF167:BG167"/>
    <mergeCell ref="BH167:BI167"/>
    <mergeCell ref="BJ167:BN168"/>
    <mergeCell ref="BF168:BG168"/>
    <mergeCell ref="BH168:BI168"/>
    <mergeCell ref="B167:B168"/>
    <mergeCell ref="C167:C168"/>
    <mergeCell ref="D167:F168"/>
    <mergeCell ref="G167:H168"/>
    <mergeCell ref="M167:N168"/>
    <mergeCell ref="O167:R168"/>
    <mergeCell ref="S165:W166"/>
    <mergeCell ref="BF165:BG165"/>
    <mergeCell ref="BH165:BI165"/>
    <mergeCell ref="BJ165:BN166"/>
    <mergeCell ref="BF166:BG166"/>
    <mergeCell ref="BH166:BI166"/>
    <mergeCell ref="B165:B166"/>
    <mergeCell ref="C165:C166"/>
    <mergeCell ref="D165:F166"/>
    <mergeCell ref="G165:H166"/>
    <mergeCell ref="M165:N166"/>
    <mergeCell ref="O165:R166"/>
    <mergeCell ref="S163:W164"/>
    <mergeCell ref="BF163:BG163"/>
    <mergeCell ref="BH163:BI163"/>
    <mergeCell ref="BJ163:BN164"/>
    <mergeCell ref="BF164:BG164"/>
    <mergeCell ref="BH164:BI164"/>
    <mergeCell ref="B163:B164"/>
    <mergeCell ref="C163:C164"/>
    <mergeCell ref="D163:F164"/>
    <mergeCell ref="G163:H164"/>
    <mergeCell ref="M163:N164"/>
    <mergeCell ref="O163:R164"/>
    <mergeCell ref="S161:W162"/>
    <mergeCell ref="BF161:BG161"/>
    <mergeCell ref="BH161:BI161"/>
    <mergeCell ref="BJ161:BN162"/>
    <mergeCell ref="BF162:BG162"/>
    <mergeCell ref="BH162:BI162"/>
    <mergeCell ref="B161:B162"/>
    <mergeCell ref="C161:C162"/>
    <mergeCell ref="D161:F162"/>
    <mergeCell ref="G161:H162"/>
    <mergeCell ref="M161:N162"/>
    <mergeCell ref="O161:R162"/>
    <mergeCell ref="S159:W160"/>
    <mergeCell ref="BF159:BG159"/>
    <mergeCell ref="BH159:BI159"/>
    <mergeCell ref="BJ159:BN160"/>
    <mergeCell ref="BF160:BG160"/>
    <mergeCell ref="BH160:BI160"/>
    <mergeCell ref="B159:B160"/>
    <mergeCell ref="C159:C160"/>
    <mergeCell ref="D159:F160"/>
    <mergeCell ref="G159:H160"/>
    <mergeCell ref="M159:N160"/>
    <mergeCell ref="O159:R160"/>
    <mergeCell ref="S157:W158"/>
    <mergeCell ref="BF157:BG157"/>
    <mergeCell ref="BH157:BI157"/>
    <mergeCell ref="BJ157:BN158"/>
    <mergeCell ref="BF158:BG158"/>
    <mergeCell ref="BH158:BI158"/>
    <mergeCell ref="B157:B158"/>
    <mergeCell ref="C157:C158"/>
    <mergeCell ref="D157:F158"/>
    <mergeCell ref="G157:H158"/>
    <mergeCell ref="M157:N158"/>
    <mergeCell ref="O157:R158"/>
    <mergeCell ref="S155:W156"/>
    <mergeCell ref="BF155:BG155"/>
    <mergeCell ref="BH155:BI155"/>
    <mergeCell ref="BJ155:BN156"/>
    <mergeCell ref="BF156:BG156"/>
    <mergeCell ref="BH156:BI156"/>
    <mergeCell ref="B155:B156"/>
    <mergeCell ref="C155:C156"/>
    <mergeCell ref="D155:F156"/>
    <mergeCell ref="G155:H156"/>
    <mergeCell ref="M155:N156"/>
    <mergeCell ref="O155:R156"/>
    <mergeCell ref="S153:W154"/>
    <mergeCell ref="BF153:BG153"/>
    <mergeCell ref="BH153:BI153"/>
    <mergeCell ref="BJ153:BN154"/>
    <mergeCell ref="BF154:BG154"/>
    <mergeCell ref="BH154:BI154"/>
    <mergeCell ref="B153:B154"/>
    <mergeCell ref="C153:C154"/>
    <mergeCell ref="D153:F154"/>
    <mergeCell ref="G153:H154"/>
    <mergeCell ref="M153:N154"/>
    <mergeCell ref="O153:R154"/>
    <mergeCell ref="S151:W152"/>
    <mergeCell ref="BF151:BG151"/>
    <mergeCell ref="BH151:BI151"/>
    <mergeCell ref="BJ151:BN152"/>
    <mergeCell ref="BF152:BG152"/>
    <mergeCell ref="BH152:BI152"/>
    <mergeCell ref="B151:B152"/>
    <mergeCell ref="C151:C152"/>
    <mergeCell ref="D151:F152"/>
    <mergeCell ref="G151:H152"/>
    <mergeCell ref="M151:N152"/>
    <mergeCell ref="O151:R152"/>
    <mergeCell ref="S149:W150"/>
    <mergeCell ref="BF149:BG149"/>
    <mergeCell ref="BH149:BI149"/>
    <mergeCell ref="BJ149:BN150"/>
    <mergeCell ref="BF150:BG150"/>
    <mergeCell ref="BH150:BI150"/>
    <mergeCell ref="B149:B150"/>
    <mergeCell ref="C149:C150"/>
    <mergeCell ref="D149:F150"/>
    <mergeCell ref="G149:H150"/>
    <mergeCell ref="M149:N150"/>
    <mergeCell ref="O149:R150"/>
    <mergeCell ref="S147:W148"/>
    <mergeCell ref="BF147:BG147"/>
    <mergeCell ref="BH147:BI147"/>
    <mergeCell ref="BJ147:BN148"/>
    <mergeCell ref="BF148:BG148"/>
    <mergeCell ref="BH148:BI148"/>
    <mergeCell ref="B147:B148"/>
    <mergeCell ref="C147:C148"/>
    <mergeCell ref="D147:F148"/>
    <mergeCell ref="G147:H148"/>
    <mergeCell ref="M147:N148"/>
    <mergeCell ref="O147:R148"/>
    <mergeCell ref="S145:W146"/>
    <mergeCell ref="BF145:BG145"/>
    <mergeCell ref="BH145:BI145"/>
    <mergeCell ref="BJ145:BN146"/>
    <mergeCell ref="BF146:BG146"/>
    <mergeCell ref="BH146:BI146"/>
    <mergeCell ref="B145:B146"/>
    <mergeCell ref="C145:C146"/>
    <mergeCell ref="D145:F146"/>
    <mergeCell ref="G145:H146"/>
    <mergeCell ref="M145:N146"/>
    <mergeCell ref="O145:R146"/>
    <mergeCell ref="S143:W144"/>
    <mergeCell ref="BF143:BG143"/>
    <mergeCell ref="BH143:BI143"/>
    <mergeCell ref="BJ143:BN144"/>
    <mergeCell ref="BF144:BG144"/>
    <mergeCell ref="BH144:BI144"/>
    <mergeCell ref="B143:B144"/>
    <mergeCell ref="C143:C144"/>
    <mergeCell ref="D143:F144"/>
    <mergeCell ref="G143:H144"/>
    <mergeCell ref="M143:N144"/>
    <mergeCell ref="O143:R144"/>
    <mergeCell ref="S141:W142"/>
    <mergeCell ref="BF141:BG141"/>
    <mergeCell ref="BH141:BI141"/>
    <mergeCell ref="BJ141:BN142"/>
    <mergeCell ref="BF142:BG142"/>
    <mergeCell ref="BH142:BI142"/>
    <mergeCell ref="B141:B142"/>
    <mergeCell ref="C141:C142"/>
    <mergeCell ref="D141:F142"/>
    <mergeCell ref="G141:H142"/>
    <mergeCell ref="M141:N142"/>
    <mergeCell ref="O141:R142"/>
    <mergeCell ref="S139:W140"/>
    <mergeCell ref="BF139:BG139"/>
    <mergeCell ref="BH139:BI139"/>
    <mergeCell ref="BJ139:BN140"/>
    <mergeCell ref="BF140:BG140"/>
    <mergeCell ref="BH140:BI140"/>
    <mergeCell ref="B139:B140"/>
    <mergeCell ref="C139:C140"/>
    <mergeCell ref="D139:F140"/>
    <mergeCell ref="G139:H140"/>
    <mergeCell ref="M139:N140"/>
    <mergeCell ref="O139:R140"/>
    <mergeCell ref="S137:W138"/>
    <mergeCell ref="BF137:BG137"/>
    <mergeCell ref="BH137:BI137"/>
    <mergeCell ref="BJ137:BN138"/>
    <mergeCell ref="BF138:BG138"/>
    <mergeCell ref="BH138:BI138"/>
    <mergeCell ref="B137:B138"/>
    <mergeCell ref="C137:C138"/>
    <mergeCell ref="D137:F138"/>
    <mergeCell ref="G137:H138"/>
    <mergeCell ref="M137:N138"/>
    <mergeCell ref="O137:R138"/>
    <mergeCell ref="S135:W136"/>
    <mergeCell ref="BF135:BG135"/>
    <mergeCell ref="BH135:BI135"/>
    <mergeCell ref="BJ135:BN136"/>
    <mergeCell ref="BF136:BG136"/>
    <mergeCell ref="BH136:BI136"/>
    <mergeCell ref="B135:B136"/>
    <mergeCell ref="C135:C136"/>
    <mergeCell ref="D135:F136"/>
    <mergeCell ref="G135:H136"/>
    <mergeCell ref="M135:N136"/>
    <mergeCell ref="O135:R136"/>
    <mergeCell ref="S133:W134"/>
    <mergeCell ref="BF133:BG133"/>
    <mergeCell ref="BH133:BI133"/>
    <mergeCell ref="BJ133:BN134"/>
    <mergeCell ref="BF134:BG134"/>
    <mergeCell ref="BH134:BI134"/>
    <mergeCell ref="B133:B134"/>
    <mergeCell ref="C133:C134"/>
    <mergeCell ref="D133:F134"/>
    <mergeCell ref="G133:H134"/>
    <mergeCell ref="M133:N134"/>
    <mergeCell ref="O133:R134"/>
    <mergeCell ref="S131:W132"/>
    <mergeCell ref="BF131:BG131"/>
    <mergeCell ref="BH131:BI131"/>
    <mergeCell ref="BJ131:BN132"/>
    <mergeCell ref="BF132:BG132"/>
    <mergeCell ref="BH132:BI132"/>
    <mergeCell ref="B131:B132"/>
    <mergeCell ref="C131:C132"/>
    <mergeCell ref="D131:F132"/>
    <mergeCell ref="G131:H132"/>
    <mergeCell ref="M131:N132"/>
    <mergeCell ref="O131:R132"/>
    <mergeCell ref="S129:W130"/>
    <mergeCell ref="BF129:BG129"/>
    <mergeCell ref="BH129:BI129"/>
    <mergeCell ref="BJ129:BN130"/>
    <mergeCell ref="BF130:BG130"/>
    <mergeCell ref="BH130:BI130"/>
    <mergeCell ref="B129:B130"/>
    <mergeCell ref="C129:C130"/>
    <mergeCell ref="D129:F130"/>
    <mergeCell ref="G129:H130"/>
    <mergeCell ref="M129:N130"/>
    <mergeCell ref="O129:R130"/>
    <mergeCell ref="S127:W128"/>
    <mergeCell ref="BF127:BG127"/>
    <mergeCell ref="BH127:BI127"/>
    <mergeCell ref="BJ127:BN128"/>
    <mergeCell ref="BF128:BG128"/>
    <mergeCell ref="BH128:BI128"/>
    <mergeCell ref="B127:B128"/>
    <mergeCell ref="C127:C128"/>
    <mergeCell ref="D127:F128"/>
    <mergeCell ref="G127:H128"/>
    <mergeCell ref="M127:N128"/>
    <mergeCell ref="O127:R128"/>
    <mergeCell ref="S125:W126"/>
    <mergeCell ref="BF125:BG125"/>
    <mergeCell ref="BH125:BI125"/>
    <mergeCell ref="BJ125:BN126"/>
    <mergeCell ref="BF126:BG126"/>
    <mergeCell ref="BH126:BI126"/>
    <mergeCell ref="B125:B126"/>
    <mergeCell ref="C125:C126"/>
    <mergeCell ref="D125:F126"/>
    <mergeCell ref="G125:H126"/>
    <mergeCell ref="M125:N126"/>
    <mergeCell ref="O125:R126"/>
    <mergeCell ref="S123:W124"/>
    <mergeCell ref="BF123:BG123"/>
    <mergeCell ref="BH123:BI123"/>
    <mergeCell ref="BJ123:BN124"/>
    <mergeCell ref="BF124:BG124"/>
    <mergeCell ref="BH124:BI124"/>
    <mergeCell ref="B123:B124"/>
    <mergeCell ref="C123:C124"/>
    <mergeCell ref="D123:F124"/>
    <mergeCell ref="G123:H124"/>
    <mergeCell ref="M123:N124"/>
    <mergeCell ref="O123:R124"/>
    <mergeCell ref="S121:W122"/>
    <mergeCell ref="BF121:BG121"/>
    <mergeCell ref="BH121:BI121"/>
    <mergeCell ref="BJ121:BN122"/>
    <mergeCell ref="BF122:BG122"/>
    <mergeCell ref="BH122:BI122"/>
    <mergeCell ref="B121:B122"/>
    <mergeCell ref="C121:C122"/>
    <mergeCell ref="D121:F122"/>
    <mergeCell ref="G121:H122"/>
    <mergeCell ref="M121:N122"/>
    <mergeCell ref="O121:R122"/>
    <mergeCell ref="S119:W120"/>
    <mergeCell ref="BF119:BG119"/>
    <mergeCell ref="BH119:BI119"/>
    <mergeCell ref="BJ119:BN120"/>
    <mergeCell ref="BF120:BG120"/>
    <mergeCell ref="BH120:BI120"/>
    <mergeCell ref="B119:B120"/>
    <mergeCell ref="C119:C120"/>
    <mergeCell ref="D119:F120"/>
    <mergeCell ref="G119:H120"/>
    <mergeCell ref="M119:N120"/>
    <mergeCell ref="O119:R120"/>
    <mergeCell ref="S117:W118"/>
    <mergeCell ref="BF117:BG117"/>
    <mergeCell ref="BH117:BI117"/>
    <mergeCell ref="BJ117:BN118"/>
    <mergeCell ref="BF118:BG118"/>
    <mergeCell ref="BH118:BI118"/>
    <mergeCell ref="B117:B118"/>
    <mergeCell ref="C117:C118"/>
    <mergeCell ref="D117:F118"/>
    <mergeCell ref="G117:H118"/>
    <mergeCell ref="M117:N118"/>
    <mergeCell ref="O117:R118"/>
    <mergeCell ref="S115:W116"/>
    <mergeCell ref="BF115:BG115"/>
    <mergeCell ref="BH115:BI115"/>
    <mergeCell ref="BJ115:BN116"/>
    <mergeCell ref="BF116:BG116"/>
    <mergeCell ref="BH116:BI116"/>
    <mergeCell ref="B115:B116"/>
    <mergeCell ref="C115:C116"/>
    <mergeCell ref="D115:F116"/>
    <mergeCell ref="G115:H116"/>
    <mergeCell ref="M115:N116"/>
    <mergeCell ref="O115:R116"/>
    <mergeCell ref="S113:W114"/>
    <mergeCell ref="BF113:BG113"/>
    <mergeCell ref="BH113:BI113"/>
    <mergeCell ref="BJ113:BN114"/>
    <mergeCell ref="BF114:BG114"/>
    <mergeCell ref="BH114:BI114"/>
    <mergeCell ref="B113:B114"/>
    <mergeCell ref="C113:C114"/>
    <mergeCell ref="D113:F114"/>
    <mergeCell ref="G113:H114"/>
    <mergeCell ref="M113:N114"/>
    <mergeCell ref="O113:R114"/>
    <mergeCell ref="S111:W112"/>
    <mergeCell ref="BF111:BG111"/>
    <mergeCell ref="BH111:BI111"/>
    <mergeCell ref="BJ111:BN112"/>
    <mergeCell ref="BF112:BG112"/>
    <mergeCell ref="BH112:BI112"/>
    <mergeCell ref="B111:B112"/>
    <mergeCell ref="C111:C112"/>
    <mergeCell ref="D111:F112"/>
    <mergeCell ref="G111:H112"/>
    <mergeCell ref="M111:N112"/>
    <mergeCell ref="O111:R112"/>
    <mergeCell ref="S109:W110"/>
    <mergeCell ref="BF109:BG109"/>
    <mergeCell ref="BH109:BI109"/>
    <mergeCell ref="BJ109:BN110"/>
    <mergeCell ref="BF110:BG110"/>
    <mergeCell ref="BH110:BI110"/>
    <mergeCell ref="B109:B110"/>
    <mergeCell ref="C109:C110"/>
    <mergeCell ref="D109:F110"/>
    <mergeCell ref="G109:H110"/>
    <mergeCell ref="M109:N110"/>
    <mergeCell ref="O109:R110"/>
    <mergeCell ref="S107:W108"/>
    <mergeCell ref="BF107:BG107"/>
    <mergeCell ref="BH107:BI107"/>
    <mergeCell ref="BJ107:BN108"/>
    <mergeCell ref="BF108:BG108"/>
    <mergeCell ref="BH108:BI108"/>
    <mergeCell ref="B107:B108"/>
    <mergeCell ref="C107:C108"/>
    <mergeCell ref="D107:F108"/>
    <mergeCell ref="G107:H108"/>
    <mergeCell ref="M107:N108"/>
    <mergeCell ref="O107:R108"/>
    <mergeCell ref="S105:W106"/>
    <mergeCell ref="BF105:BG105"/>
    <mergeCell ref="BH105:BI105"/>
    <mergeCell ref="BJ105:BN106"/>
    <mergeCell ref="BF106:BG106"/>
    <mergeCell ref="BH106:BI106"/>
    <mergeCell ref="B105:B106"/>
    <mergeCell ref="C105:C106"/>
    <mergeCell ref="D105:F106"/>
    <mergeCell ref="G105:H106"/>
    <mergeCell ref="M105:N106"/>
    <mergeCell ref="O105:R106"/>
    <mergeCell ref="S103:W104"/>
    <mergeCell ref="BF103:BG103"/>
    <mergeCell ref="BH103:BI103"/>
    <mergeCell ref="BJ103:BN104"/>
    <mergeCell ref="BF104:BG104"/>
    <mergeCell ref="BH104:BI104"/>
    <mergeCell ref="B103:B104"/>
    <mergeCell ref="C103:C104"/>
    <mergeCell ref="D103:F104"/>
    <mergeCell ref="G103:H104"/>
    <mergeCell ref="M103:N104"/>
    <mergeCell ref="O103:R104"/>
    <mergeCell ref="S101:W102"/>
    <mergeCell ref="BF101:BG101"/>
    <mergeCell ref="BH101:BI101"/>
    <mergeCell ref="BJ101:BN102"/>
    <mergeCell ref="BF102:BG102"/>
    <mergeCell ref="BH102:BI102"/>
    <mergeCell ref="B101:B102"/>
    <mergeCell ref="C101:C102"/>
    <mergeCell ref="D101:F102"/>
    <mergeCell ref="G101:H102"/>
    <mergeCell ref="M101:N102"/>
    <mergeCell ref="O101:R102"/>
    <mergeCell ref="S99:W100"/>
    <mergeCell ref="BF99:BG99"/>
    <mergeCell ref="BH99:BI99"/>
    <mergeCell ref="BJ99:BN100"/>
    <mergeCell ref="BF100:BG100"/>
    <mergeCell ref="BH100:BI100"/>
    <mergeCell ref="B99:B100"/>
    <mergeCell ref="C99:C100"/>
    <mergeCell ref="D99:F100"/>
    <mergeCell ref="G99:H100"/>
    <mergeCell ref="M99:N100"/>
    <mergeCell ref="O99:R100"/>
    <mergeCell ref="S97:W98"/>
    <mergeCell ref="BF97:BG97"/>
    <mergeCell ref="BH97:BI97"/>
    <mergeCell ref="BJ97:BN98"/>
    <mergeCell ref="BF98:BG98"/>
    <mergeCell ref="BH98:BI98"/>
    <mergeCell ref="B97:B98"/>
    <mergeCell ref="C97:C98"/>
    <mergeCell ref="D97:F98"/>
    <mergeCell ref="G97:H98"/>
    <mergeCell ref="M97:N98"/>
    <mergeCell ref="O97:R98"/>
    <mergeCell ref="S95:W96"/>
    <mergeCell ref="BF95:BG95"/>
    <mergeCell ref="BH95:BI95"/>
    <mergeCell ref="BJ95:BN96"/>
    <mergeCell ref="BF96:BG96"/>
    <mergeCell ref="BH96:BI96"/>
    <mergeCell ref="B95:B96"/>
    <mergeCell ref="C95:C96"/>
    <mergeCell ref="D95:F96"/>
    <mergeCell ref="G95:H96"/>
    <mergeCell ref="M95:N96"/>
    <mergeCell ref="O95:R96"/>
    <mergeCell ref="S93:W94"/>
    <mergeCell ref="BF93:BG93"/>
    <mergeCell ref="BH93:BI93"/>
    <mergeCell ref="BJ93:BN94"/>
    <mergeCell ref="BF94:BG94"/>
    <mergeCell ref="BH94:BI94"/>
    <mergeCell ref="B93:B94"/>
    <mergeCell ref="C93:C94"/>
    <mergeCell ref="D93:F94"/>
    <mergeCell ref="G93:H94"/>
    <mergeCell ref="M93:N94"/>
    <mergeCell ref="O93:R94"/>
    <mergeCell ref="S91:W92"/>
    <mergeCell ref="BF91:BG91"/>
    <mergeCell ref="BH91:BI91"/>
    <mergeCell ref="BJ91:BN92"/>
    <mergeCell ref="BF92:BG92"/>
    <mergeCell ref="BH92:BI92"/>
    <mergeCell ref="B91:B92"/>
    <mergeCell ref="C91:C92"/>
    <mergeCell ref="D91:F92"/>
    <mergeCell ref="G91:H92"/>
    <mergeCell ref="M91:N92"/>
    <mergeCell ref="O91:R92"/>
    <mergeCell ref="S89:W90"/>
    <mergeCell ref="BF89:BG89"/>
    <mergeCell ref="BH89:BI89"/>
    <mergeCell ref="BJ89:BN90"/>
    <mergeCell ref="BF90:BG90"/>
    <mergeCell ref="BH90:BI90"/>
    <mergeCell ref="B89:B90"/>
    <mergeCell ref="C89:C90"/>
    <mergeCell ref="D89:F90"/>
    <mergeCell ref="G89:H90"/>
    <mergeCell ref="M89:N90"/>
    <mergeCell ref="O89:R90"/>
    <mergeCell ref="S87:W88"/>
    <mergeCell ref="BF87:BG87"/>
    <mergeCell ref="BH87:BI87"/>
    <mergeCell ref="BJ87:BN88"/>
    <mergeCell ref="BF88:BG88"/>
    <mergeCell ref="BH88:BI88"/>
    <mergeCell ref="B87:B88"/>
    <mergeCell ref="C87:C88"/>
    <mergeCell ref="D87:F88"/>
    <mergeCell ref="G87:H88"/>
    <mergeCell ref="M87:N88"/>
    <mergeCell ref="O87:R88"/>
    <mergeCell ref="S85:W86"/>
    <mergeCell ref="BF85:BG85"/>
    <mergeCell ref="BH85:BI85"/>
    <mergeCell ref="BJ85:BN86"/>
    <mergeCell ref="BF86:BG86"/>
    <mergeCell ref="BH86:BI86"/>
    <mergeCell ref="B85:B86"/>
    <mergeCell ref="C85:C86"/>
    <mergeCell ref="D85:F86"/>
    <mergeCell ref="G85:H86"/>
    <mergeCell ref="M85:N86"/>
    <mergeCell ref="O85:R86"/>
    <mergeCell ref="S83:W84"/>
    <mergeCell ref="BF83:BG83"/>
    <mergeCell ref="BH83:BI83"/>
    <mergeCell ref="BJ83:BN84"/>
    <mergeCell ref="BF84:BG84"/>
    <mergeCell ref="BH84:BI84"/>
    <mergeCell ref="B83:B84"/>
    <mergeCell ref="C83:C84"/>
    <mergeCell ref="D83:F84"/>
    <mergeCell ref="G83:H84"/>
    <mergeCell ref="M83:N84"/>
    <mergeCell ref="O83:R84"/>
    <mergeCell ref="S81:W82"/>
    <mergeCell ref="BF81:BG81"/>
    <mergeCell ref="BH81:BI81"/>
    <mergeCell ref="BJ81:BN82"/>
    <mergeCell ref="BF82:BG82"/>
    <mergeCell ref="BH82:BI82"/>
    <mergeCell ref="B81:B82"/>
    <mergeCell ref="C81:C82"/>
    <mergeCell ref="D81:F82"/>
    <mergeCell ref="G81:H82"/>
    <mergeCell ref="M81:N82"/>
    <mergeCell ref="O81:R82"/>
    <mergeCell ref="S79:W80"/>
    <mergeCell ref="BF79:BG79"/>
    <mergeCell ref="BH79:BI79"/>
    <mergeCell ref="BJ79:BN80"/>
    <mergeCell ref="BF80:BG80"/>
    <mergeCell ref="BH80:BI80"/>
    <mergeCell ref="B79:B80"/>
    <mergeCell ref="C79:C80"/>
    <mergeCell ref="D79:F80"/>
    <mergeCell ref="G79:H80"/>
    <mergeCell ref="M79:N80"/>
    <mergeCell ref="O79:R80"/>
    <mergeCell ref="S77:W78"/>
    <mergeCell ref="BF77:BG77"/>
    <mergeCell ref="BH77:BI77"/>
    <mergeCell ref="BJ77:BN78"/>
    <mergeCell ref="BF78:BG78"/>
    <mergeCell ref="BH78:BI78"/>
    <mergeCell ref="B77:B78"/>
    <mergeCell ref="C77:C78"/>
    <mergeCell ref="D77:F78"/>
    <mergeCell ref="G77:H78"/>
    <mergeCell ref="M77:N78"/>
    <mergeCell ref="O77:R78"/>
    <mergeCell ref="S75:W76"/>
    <mergeCell ref="BF75:BG75"/>
    <mergeCell ref="BH75:BI75"/>
    <mergeCell ref="BJ75:BN76"/>
    <mergeCell ref="BF76:BG76"/>
    <mergeCell ref="BH76:BI76"/>
    <mergeCell ref="B75:B76"/>
    <mergeCell ref="C75:C76"/>
    <mergeCell ref="D75:F76"/>
    <mergeCell ref="G75:H76"/>
    <mergeCell ref="M75:N76"/>
    <mergeCell ref="O75:R76"/>
    <mergeCell ref="S73:W74"/>
    <mergeCell ref="BF73:BG73"/>
    <mergeCell ref="BH73:BI73"/>
    <mergeCell ref="BJ73:BN74"/>
    <mergeCell ref="BF74:BG74"/>
    <mergeCell ref="BH74:BI74"/>
    <mergeCell ref="B73:B74"/>
    <mergeCell ref="C73:C74"/>
    <mergeCell ref="D73:F74"/>
    <mergeCell ref="G73:H74"/>
    <mergeCell ref="M73:N74"/>
    <mergeCell ref="O73:R74"/>
    <mergeCell ref="S71:W72"/>
    <mergeCell ref="BF71:BG71"/>
    <mergeCell ref="BH71:BI71"/>
    <mergeCell ref="BJ71:BN72"/>
    <mergeCell ref="BF72:BG72"/>
    <mergeCell ref="BH72:BI72"/>
    <mergeCell ref="B71:B72"/>
    <mergeCell ref="C71:C72"/>
    <mergeCell ref="D71:F72"/>
    <mergeCell ref="G71:H72"/>
    <mergeCell ref="M71:N72"/>
    <mergeCell ref="O71:R72"/>
    <mergeCell ref="S69:W70"/>
    <mergeCell ref="BF69:BG69"/>
    <mergeCell ref="BH69:BI69"/>
    <mergeCell ref="BJ69:BN70"/>
    <mergeCell ref="BF70:BG70"/>
    <mergeCell ref="BH70:BI70"/>
    <mergeCell ref="B69:B70"/>
    <mergeCell ref="C69:C70"/>
    <mergeCell ref="D69:F70"/>
    <mergeCell ref="G69:H70"/>
    <mergeCell ref="M69:N70"/>
    <mergeCell ref="O69:R70"/>
    <mergeCell ref="S67:W68"/>
    <mergeCell ref="BF67:BG67"/>
    <mergeCell ref="BH67:BI67"/>
    <mergeCell ref="BJ67:BN68"/>
    <mergeCell ref="BF68:BG68"/>
    <mergeCell ref="BH68:BI68"/>
    <mergeCell ref="B67:B68"/>
    <mergeCell ref="C67:C68"/>
    <mergeCell ref="D67:F68"/>
    <mergeCell ref="G67:H68"/>
    <mergeCell ref="M67:N68"/>
    <mergeCell ref="O67:R68"/>
    <mergeCell ref="S65:W66"/>
    <mergeCell ref="BF65:BG65"/>
    <mergeCell ref="BH65:BI65"/>
    <mergeCell ref="BJ65:BN66"/>
    <mergeCell ref="BF66:BG66"/>
    <mergeCell ref="BH66:BI66"/>
    <mergeCell ref="B65:B66"/>
    <mergeCell ref="C65:C66"/>
    <mergeCell ref="D65:F66"/>
    <mergeCell ref="G65:H66"/>
    <mergeCell ref="M65:N66"/>
    <mergeCell ref="O65:R66"/>
    <mergeCell ref="S63:W64"/>
    <mergeCell ref="BF63:BG63"/>
    <mergeCell ref="BH63:BI63"/>
    <mergeCell ref="BJ63:BN64"/>
    <mergeCell ref="BF64:BG64"/>
    <mergeCell ref="BH64:BI64"/>
    <mergeCell ref="B63:B64"/>
    <mergeCell ref="C63:C64"/>
    <mergeCell ref="D63:F64"/>
    <mergeCell ref="G63:H64"/>
    <mergeCell ref="M63:N64"/>
    <mergeCell ref="O63:R64"/>
    <mergeCell ref="S61:W62"/>
    <mergeCell ref="BF61:BG61"/>
    <mergeCell ref="BH61:BI61"/>
    <mergeCell ref="BJ61:BN62"/>
    <mergeCell ref="BF62:BG62"/>
    <mergeCell ref="BH62:BI62"/>
    <mergeCell ref="B61:B62"/>
    <mergeCell ref="C61:C62"/>
    <mergeCell ref="D61:F62"/>
    <mergeCell ref="G61:H62"/>
    <mergeCell ref="M61:N62"/>
    <mergeCell ref="O61:R62"/>
    <mergeCell ref="S59:W60"/>
    <mergeCell ref="BF59:BG59"/>
    <mergeCell ref="BH59:BI59"/>
    <mergeCell ref="BJ59:BN60"/>
    <mergeCell ref="BF60:BG60"/>
    <mergeCell ref="BH60:BI60"/>
    <mergeCell ref="B59:B60"/>
    <mergeCell ref="C59:C60"/>
    <mergeCell ref="D59:F60"/>
    <mergeCell ref="G59:H60"/>
    <mergeCell ref="M59:N60"/>
    <mergeCell ref="O59:R60"/>
    <mergeCell ref="S57:W58"/>
    <mergeCell ref="BF57:BG57"/>
    <mergeCell ref="BH57:BI57"/>
    <mergeCell ref="BJ57:BN58"/>
    <mergeCell ref="BF58:BG58"/>
    <mergeCell ref="BH58:BI58"/>
    <mergeCell ref="B57:B58"/>
    <mergeCell ref="C57:C58"/>
    <mergeCell ref="D57:F58"/>
    <mergeCell ref="G57:H58"/>
    <mergeCell ref="M57:N58"/>
    <mergeCell ref="O57:R58"/>
    <mergeCell ref="S55:W56"/>
    <mergeCell ref="BF55:BG55"/>
    <mergeCell ref="BH55:BI55"/>
    <mergeCell ref="BJ55:BN56"/>
    <mergeCell ref="BF56:BG56"/>
    <mergeCell ref="BH56:BI56"/>
    <mergeCell ref="B55:B56"/>
    <mergeCell ref="C55:C56"/>
    <mergeCell ref="D55:F56"/>
    <mergeCell ref="G55:H56"/>
    <mergeCell ref="M55:N56"/>
    <mergeCell ref="O55:R56"/>
    <mergeCell ref="S53:W54"/>
    <mergeCell ref="BF53:BG53"/>
    <mergeCell ref="BH53:BI53"/>
    <mergeCell ref="BJ53:BN54"/>
    <mergeCell ref="BF54:BG54"/>
    <mergeCell ref="BH54:BI54"/>
    <mergeCell ref="B53:B54"/>
    <mergeCell ref="C53:C54"/>
    <mergeCell ref="D53:F54"/>
    <mergeCell ref="G53:H54"/>
    <mergeCell ref="M53:N54"/>
    <mergeCell ref="O53:R54"/>
    <mergeCell ref="S51:W52"/>
    <mergeCell ref="BF51:BG51"/>
    <mergeCell ref="BH51:BI51"/>
    <mergeCell ref="BJ51:BN52"/>
    <mergeCell ref="BF52:BG52"/>
    <mergeCell ref="BH52:BI52"/>
    <mergeCell ref="B51:B52"/>
    <mergeCell ref="C51:C52"/>
    <mergeCell ref="D51:F52"/>
    <mergeCell ref="G51:H52"/>
    <mergeCell ref="M51:N52"/>
    <mergeCell ref="O51:R52"/>
    <mergeCell ref="S49:W50"/>
    <mergeCell ref="BF49:BG49"/>
    <mergeCell ref="BH49:BI49"/>
    <mergeCell ref="BJ49:BN50"/>
    <mergeCell ref="BF50:BG50"/>
    <mergeCell ref="BH50:BI50"/>
    <mergeCell ref="B49:B50"/>
    <mergeCell ref="C49:C50"/>
    <mergeCell ref="D49:F50"/>
    <mergeCell ref="G49:H50"/>
    <mergeCell ref="M49:N50"/>
    <mergeCell ref="O49:R50"/>
    <mergeCell ref="S47:W48"/>
    <mergeCell ref="BF47:BG47"/>
    <mergeCell ref="BH47:BI47"/>
    <mergeCell ref="BJ47:BN48"/>
    <mergeCell ref="BF48:BG48"/>
    <mergeCell ref="BH48:BI48"/>
    <mergeCell ref="B47:B48"/>
    <mergeCell ref="C47:C48"/>
    <mergeCell ref="D47:F48"/>
    <mergeCell ref="G47:H48"/>
    <mergeCell ref="M47:N48"/>
    <mergeCell ref="O47:R48"/>
    <mergeCell ref="S45:W46"/>
    <mergeCell ref="BF45:BG45"/>
    <mergeCell ref="BH45:BI45"/>
    <mergeCell ref="BJ45:BN46"/>
    <mergeCell ref="BF46:BG46"/>
    <mergeCell ref="BH46:BI46"/>
    <mergeCell ref="B45:B46"/>
    <mergeCell ref="C45:C46"/>
    <mergeCell ref="D45:F46"/>
    <mergeCell ref="G45:H46"/>
    <mergeCell ref="M45:N46"/>
    <mergeCell ref="O45:R46"/>
    <mergeCell ref="S43:W44"/>
    <mergeCell ref="BF43:BG43"/>
    <mergeCell ref="BH43:BI43"/>
    <mergeCell ref="BJ43:BN44"/>
    <mergeCell ref="BF44:BG44"/>
    <mergeCell ref="BH44:BI44"/>
    <mergeCell ref="B43:B44"/>
    <mergeCell ref="C43:C44"/>
    <mergeCell ref="D43:F44"/>
    <mergeCell ref="G43:H44"/>
    <mergeCell ref="M43:N44"/>
    <mergeCell ref="O43:R44"/>
    <mergeCell ref="S41:W42"/>
    <mergeCell ref="BF41:BG41"/>
    <mergeCell ref="BH41:BI41"/>
    <mergeCell ref="BJ41:BN42"/>
    <mergeCell ref="BF42:BG42"/>
    <mergeCell ref="BH42:BI42"/>
    <mergeCell ref="B41:B42"/>
    <mergeCell ref="C41:C42"/>
    <mergeCell ref="D41:F42"/>
    <mergeCell ref="G41:H42"/>
    <mergeCell ref="M41:N42"/>
    <mergeCell ref="O41:R42"/>
    <mergeCell ref="S39:W40"/>
    <mergeCell ref="BF39:BG39"/>
    <mergeCell ref="BH39:BI39"/>
    <mergeCell ref="BJ39:BN40"/>
    <mergeCell ref="BF40:BG40"/>
    <mergeCell ref="BH40:BI40"/>
    <mergeCell ref="B39:B40"/>
    <mergeCell ref="C39:C40"/>
    <mergeCell ref="D39:F40"/>
    <mergeCell ref="G39:H40"/>
    <mergeCell ref="M39:N40"/>
    <mergeCell ref="O39:R40"/>
    <mergeCell ref="S37:W38"/>
    <mergeCell ref="BF37:BG37"/>
    <mergeCell ref="BH37:BI37"/>
    <mergeCell ref="BJ37:BN38"/>
    <mergeCell ref="BF38:BG38"/>
    <mergeCell ref="BH38:BI38"/>
    <mergeCell ref="B37:B38"/>
    <mergeCell ref="C37:C38"/>
    <mergeCell ref="D37:F38"/>
    <mergeCell ref="G37:H38"/>
    <mergeCell ref="M37:N38"/>
    <mergeCell ref="O37:R38"/>
    <mergeCell ref="S35:W36"/>
    <mergeCell ref="BF35:BG35"/>
    <mergeCell ref="BH35:BI35"/>
    <mergeCell ref="BJ35:BN36"/>
    <mergeCell ref="BF36:BG36"/>
    <mergeCell ref="BH36:BI36"/>
    <mergeCell ref="B35:B36"/>
    <mergeCell ref="C35:C36"/>
    <mergeCell ref="D35:F36"/>
    <mergeCell ref="G35:H36"/>
    <mergeCell ref="M35:N36"/>
    <mergeCell ref="O35:R36"/>
    <mergeCell ref="S33:W34"/>
    <mergeCell ref="BF33:BG33"/>
    <mergeCell ref="BH33:BI33"/>
    <mergeCell ref="BJ33:BN34"/>
    <mergeCell ref="BF34:BG34"/>
    <mergeCell ref="BH34:BI34"/>
    <mergeCell ref="B33:B34"/>
    <mergeCell ref="C33:C34"/>
    <mergeCell ref="D33:F34"/>
    <mergeCell ref="G33:H34"/>
    <mergeCell ref="M33:N34"/>
    <mergeCell ref="O33:R34"/>
    <mergeCell ref="S31:W32"/>
    <mergeCell ref="BF31:BG31"/>
    <mergeCell ref="BH31:BI31"/>
    <mergeCell ref="BJ31:BN32"/>
    <mergeCell ref="BF32:BG32"/>
    <mergeCell ref="BH32:BI32"/>
    <mergeCell ref="B31:B32"/>
    <mergeCell ref="C31:C32"/>
    <mergeCell ref="D31:F32"/>
    <mergeCell ref="G31:H32"/>
    <mergeCell ref="M31:N32"/>
    <mergeCell ref="O31:R32"/>
    <mergeCell ref="S29:W30"/>
    <mergeCell ref="BF29:BG29"/>
    <mergeCell ref="BH29:BI29"/>
    <mergeCell ref="BJ29:BN30"/>
    <mergeCell ref="BF30:BG30"/>
    <mergeCell ref="BH30:BI30"/>
    <mergeCell ref="B29:B30"/>
    <mergeCell ref="C29:C30"/>
    <mergeCell ref="D29:F30"/>
    <mergeCell ref="G29:H30"/>
    <mergeCell ref="M29:N30"/>
    <mergeCell ref="O29:R30"/>
    <mergeCell ref="S27:W28"/>
    <mergeCell ref="BF27:BG27"/>
    <mergeCell ref="BH27:BI27"/>
    <mergeCell ref="BJ27:BN28"/>
    <mergeCell ref="BF28:BG28"/>
    <mergeCell ref="BH28:BI28"/>
    <mergeCell ref="B27:B28"/>
    <mergeCell ref="C27:C28"/>
    <mergeCell ref="D27:F28"/>
    <mergeCell ref="G27:H28"/>
    <mergeCell ref="M27:N28"/>
    <mergeCell ref="O27:R28"/>
    <mergeCell ref="S25:W26"/>
    <mergeCell ref="BF25:BG25"/>
    <mergeCell ref="BH25:BI25"/>
    <mergeCell ref="BJ25:BN26"/>
    <mergeCell ref="BF26:BG26"/>
    <mergeCell ref="BH26:BI26"/>
    <mergeCell ref="B25:B26"/>
    <mergeCell ref="C25:C26"/>
    <mergeCell ref="D25:F26"/>
    <mergeCell ref="G25:H26"/>
    <mergeCell ref="M25:N26"/>
    <mergeCell ref="O25:R26"/>
    <mergeCell ref="S23:W24"/>
    <mergeCell ref="BF23:BG23"/>
    <mergeCell ref="BH23:BI23"/>
    <mergeCell ref="BJ23:BN24"/>
    <mergeCell ref="BF24:BG24"/>
    <mergeCell ref="BH24:BI24"/>
    <mergeCell ref="B23:B24"/>
    <mergeCell ref="C23:C24"/>
    <mergeCell ref="D23:F24"/>
    <mergeCell ref="G23:H24"/>
    <mergeCell ref="M23:N24"/>
    <mergeCell ref="O23:R24"/>
    <mergeCell ref="S21:W22"/>
    <mergeCell ref="BF21:BG21"/>
    <mergeCell ref="BH21:BI21"/>
    <mergeCell ref="BJ21:BN22"/>
    <mergeCell ref="BF22:BG22"/>
    <mergeCell ref="BH22:BI22"/>
    <mergeCell ref="B21:B22"/>
    <mergeCell ref="C21:C22"/>
    <mergeCell ref="D21:F22"/>
    <mergeCell ref="G21:H22"/>
    <mergeCell ref="M21:N22"/>
    <mergeCell ref="O21:R22"/>
    <mergeCell ref="B12:B16"/>
    <mergeCell ref="C12:C16"/>
    <mergeCell ref="D12:F16"/>
    <mergeCell ref="G12:H16"/>
    <mergeCell ref="M12:N16"/>
    <mergeCell ref="O19:R20"/>
    <mergeCell ref="S19:W20"/>
    <mergeCell ref="BF19:BG19"/>
    <mergeCell ref="BH19:BI19"/>
    <mergeCell ref="BJ19:BN20"/>
    <mergeCell ref="BF20:BG20"/>
    <mergeCell ref="BH20:BI20"/>
    <mergeCell ref="BF17:BG17"/>
    <mergeCell ref="BH17:BI17"/>
    <mergeCell ref="BJ17:BN18"/>
    <mergeCell ref="BF18:BG18"/>
    <mergeCell ref="BH18:BI18"/>
    <mergeCell ref="B19:B20"/>
    <mergeCell ref="C19:C20"/>
    <mergeCell ref="D19:F20"/>
    <mergeCell ref="G19:H20"/>
    <mergeCell ref="M19:N20"/>
    <mergeCell ref="B17:B18"/>
    <mergeCell ref="C17:C18"/>
    <mergeCell ref="D17:F18"/>
    <mergeCell ref="G17:H18"/>
    <mergeCell ref="M17:N18"/>
    <mergeCell ref="O17:R18"/>
    <mergeCell ref="S17:W18"/>
    <mergeCell ref="AX1:BM1"/>
    <mergeCell ref="AG2:AH2"/>
    <mergeCell ref="AJ2:AK2"/>
    <mergeCell ref="AN2:AO2"/>
    <mergeCell ref="AX2:BM2"/>
    <mergeCell ref="BI3:BL3"/>
    <mergeCell ref="BC13:BE13"/>
    <mergeCell ref="O12:R16"/>
    <mergeCell ref="S12:W16"/>
    <mergeCell ref="AA12:BE12"/>
    <mergeCell ref="BF12:BG16"/>
    <mergeCell ref="BH12:BI16"/>
    <mergeCell ref="BJ12:BN16"/>
    <mergeCell ref="AA13:AG13"/>
    <mergeCell ref="AH13:AN13"/>
    <mergeCell ref="AO13:AU13"/>
    <mergeCell ref="AV13:BB13"/>
    <mergeCell ref="BI4:BL4"/>
    <mergeCell ref="BE6:BF6"/>
    <mergeCell ref="BI6:BJ6"/>
    <mergeCell ref="BI8:BJ8"/>
    <mergeCell ref="BI10:BJ10"/>
  </mergeCells>
  <phoneticPr fontId="3"/>
  <conditionalFormatting sqref="O231:R231">
    <cfRule type="expression" dxfId="107" priority="174">
      <formula>INDIRECT(ADDRESS(ROW(),COLUMN()))=TRUNC(INDIRECT(ADDRESS(ROW(),COLUMN())))</formula>
    </cfRule>
  </conditionalFormatting>
  <conditionalFormatting sqref="Q222:AB226">
    <cfRule type="expression" dxfId="106" priority="176">
      <formula>INDIRECT(ADDRESS(ROW(),COLUMN()))=TRUNC(INDIRECT(ADDRESS(ROW(),COLUMN())))</formula>
    </cfRule>
  </conditionalFormatting>
  <conditionalFormatting sqref="AA220:AB220 AD220 AA229:AD229">
    <cfRule type="expression" dxfId="105" priority="209">
      <formula>OR(#REF!=$B218,#REF!=$B218)</formula>
    </cfRule>
  </conditionalFormatting>
  <conditionalFormatting sqref="AA230:AD230">
    <cfRule type="expression" dxfId="104" priority="208">
      <formula>OR(#REF!=$B217,#REF!=$B217)</formula>
    </cfRule>
  </conditionalFormatting>
  <conditionalFormatting sqref="AA18:BI18">
    <cfRule type="expression" dxfId="103" priority="170">
      <formula>INDIRECT(ADDRESS(ROW(),COLUMN()))=TRUNC(INDIRECT(ADDRESS(ROW(),COLUMN())))</formula>
    </cfRule>
  </conditionalFormatting>
  <conditionalFormatting sqref="AA20:BI20">
    <cfRule type="expression" dxfId="102" priority="171">
      <formula>INDIRECT(ADDRESS(ROW(),COLUMN()))=TRUNC(INDIRECT(ADDRESS(ROW(),COLUMN())))</formula>
    </cfRule>
  </conditionalFormatting>
  <conditionalFormatting sqref="AA22:BI22">
    <cfRule type="expression" dxfId="101" priority="169">
      <formula>INDIRECT(ADDRESS(ROW(),COLUMN()))=TRUNC(INDIRECT(ADDRESS(ROW(),COLUMN())))</formula>
    </cfRule>
  </conditionalFormatting>
  <conditionalFormatting sqref="AA24:BI24">
    <cfRule type="expression" dxfId="100" priority="168">
      <formula>INDIRECT(ADDRESS(ROW(),COLUMN()))=TRUNC(INDIRECT(ADDRESS(ROW(),COLUMN())))</formula>
    </cfRule>
  </conditionalFormatting>
  <conditionalFormatting sqref="AA26:BI26">
    <cfRule type="expression" dxfId="99" priority="167">
      <formula>INDIRECT(ADDRESS(ROW(),COLUMN()))=TRUNC(INDIRECT(ADDRESS(ROW(),COLUMN())))</formula>
    </cfRule>
  </conditionalFormatting>
  <conditionalFormatting sqref="AA28:BI28">
    <cfRule type="expression" dxfId="98" priority="166">
      <formula>INDIRECT(ADDRESS(ROW(),COLUMN()))=TRUNC(INDIRECT(ADDRESS(ROW(),COLUMN())))</formula>
    </cfRule>
  </conditionalFormatting>
  <conditionalFormatting sqref="AA30:BI30">
    <cfRule type="expression" dxfId="97" priority="165">
      <formula>INDIRECT(ADDRESS(ROW(),COLUMN()))=TRUNC(INDIRECT(ADDRESS(ROW(),COLUMN())))</formula>
    </cfRule>
  </conditionalFormatting>
  <conditionalFormatting sqref="AA32:BI32">
    <cfRule type="expression" dxfId="96" priority="164">
      <formula>INDIRECT(ADDRESS(ROW(),COLUMN()))=TRUNC(INDIRECT(ADDRESS(ROW(),COLUMN())))</formula>
    </cfRule>
  </conditionalFormatting>
  <conditionalFormatting sqref="AA34:BI34">
    <cfRule type="expression" dxfId="95" priority="163">
      <formula>INDIRECT(ADDRESS(ROW(),COLUMN()))=TRUNC(INDIRECT(ADDRESS(ROW(),COLUMN())))</formula>
    </cfRule>
  </conditionalFormatting>
  <conditionalFormatting sqref="AA36:BI36">
    <cfRule type="expression" dxfId="94" priority="162">
      <formula>INDIRECT(ADDRESS(ROW(),COLUMN()))=TRUNC(INDIRECT(ADDRESS(ROW(),COLUMN())))</formula>
    </cfRule>
  </conditionalFormatting>
  <conditionalFormatting sqref="AA38:BI38">
    <cfRule type="expression" dxfId="93" priority="161">
      <formula>INDIRECT(ADDRESS(ROW(),COLUMN()))=TRUNC(INDIRECT(ADDRESS(ROW(),COLUMN())))</formula>
    </cfRule>
  </conditionalFormatting>
  <conditionalFormatting sqref="AA40:BI40">
    <cfRule type="expression" dxfId="92" priority="160">
      <formula>INDIRECT(ADDRESS(ROW(),COLUMN()))=TRUNC(INDIRECT(ADDRESS(ROW(),COLUMN())))</formula>
    </cfRule>
  </conditionalFormatting>
  <conditionalFormatting sqref="AA42:BI42">
    <cfRule type="expression" dxfId="91" priority="159">
      <formula>INDIRECT(ADDRESS(ROW(),COLUMN()))=TRUNC(INDIRECT(ADDRESS(ROW(),COLUMN())))</formula>
    </cfRule>
  </conditionalFormatting>
  <conditionalFormatting sqref="AA44:BI44">
    <cfRule type="expression" dxfId="90" priority="158">
      <formula>INDIRECT(ADDRESS(ROW(),COLUMN()))=TRUNC(INDIRECT(ADDRESS(ROW(),COLUMN())))</formula>
    </cfRule>
  </conditionalFormatting>
  <conditionalFormatting sqref="AA46:BI46">
    <cfRule type="expression" dxfId="89" priority="157">
      <formula>INDIRECT(ADDRESS(ROW(),COLUMN()))=TRUNC(INDIRECT(ADDRESS(ROW(),COLUMN())))</formula>
    </cfRule>
  </conditionalFormatting>
  <conditionalFormatting sqref="AA48:BI48">
    <cfRule type="expression" dxfId="88" priority="156">
      <formula>INDIRECT(ADDRESS(ROW(),COLUMN()))=TRUNC(INDIRECT(ADDRESS(ROW(),COLUMN())))</formula>
    </cfRule>
  </conditionalFormatting>
  <conditionalFormatting sqref="AA50:BI50">
    <cfRule type="expression" dxfId="87" priority="155">
      <formula>INDIRECT(ADDRESS(ROW(),COLUMN()))=TRUNC(INDIRECT(ADDRESS(ROW(),COLUMN())))</formula>
    </cfRule>
  </conditionalFormatting>
  <conditionalFormatting sqref="AA52:BI52">
    <cfRule type="expression" dxfId="86" priority="154">
      <formula>INDIRECT(ADDRESS(ROW(),COLUMN()))=TRUNC(INDIRECT(ADDRESS(ROW(),COLUMN())))</formula>
    </cfRule>
  </conditionalFormatting>
  <conditionalFormatting sqref="AA54:BI54">
    <cfRule type="expression" dxfId="85" priority="153">
      <formula>INDIRECT(ADDRESS(ROW(),COLUMN()))=TRUNC(INDIRECT(ADDRESS(ROW(),COLUMN())))</formula>
    </cfRule>
  </conditionalFormatting>
  <conditionalFormatting sqref="AA56:BI56">
    <cfRule type="expression" dxfId="84" priority="152">
      <formula>INDIRECT(ADDRESS(ROW(),COLUMN()))=TRUNC(INDIRECT(ADDRESS(ROW(),COLUMN())))</formula>
    </cfRule>
  </conditionalFormatting>
  <conditionalFormatting sqref="AA58:BI58">
    <cfRule type="expression" dxfId="83" priority="151">
      <formula>INDIRECT(ADDRESS(ROW(),COLUMN()))=TRUNC(INDIRECT(ADDRESS(ROW(),COLUMN())))</formula>
    </cfRule>
  </conditionalFormatting>
  <conditionalFormatting sqref="AA60:BI60">
    <cfRule type="expression" dxfId="82" priority="150">
      <formula>INDIRECT(ADDRESS(ROW(),COLUMN()))=TRUNC(INDIRECT(ADDRESS(ROW(),COLUMN())))</formula>
    </cfRule>
  </conditionalFormatting>
  <conditionalFormatting sqref="AA62:BI62">
    <cfRule type="expression" dxfId="81" priority="149">
      <formula>INDIRECT(ADDRESS(ROW(),COLUMN()))=TRUNC(INDIRECT(ADDRESS(ROW(),COLUMN())))</formula>
    </cfRule>
  </conditionalFormatting>
  <conditionalFormatting sqref="AA64:BI64">
    <cfRule type="expression" dxfId="80" priority="148">
      <formula>INDIRECT(ADDRESS(ROW(),COLUMN()))=TRUNC(INDIRECT(ADDRESS(ROW(),COLUMN())))</formula>
    </cfRule>
  </conditionalFormatting>
  <conditionalFormatting sqref="AA66:BI66">
    <cfRule type="expression" dxfId="79" priority="147">
      <formula>INDIRECT(ADDRESS(ROW(),COLUMN()))=TRUNC(INDIRECT(ADDRESS(ROW(),COLUMN())))</formula>
    </cfRule>
  </conditionalFormatting>
  <conditionalFormatting sqref="AA68:BI68">
    <cfRule type="expression" dxfId="78" priority="146">
      <formula>INDIRECT(ADDRESS(ROW(),COLUMN()))=TRUNC(INDIRECT(ADDRESS(ROW(),COLUMN())))</formula>
    </cfRule>
  </conditionalFormatting>
  <conditionalFormatting sqref="AA70:BI70">
    <cfRule type="expression" dxfId="77" priority="145">
      <formula>INDIRECT(ADDRESS(ROW(),COLUMN()))=TRUNC(INDIRECT(ADDRESS(ROW(),COLUMN())))</formula>
    </cfRule>
  </conditionalFormatting>
  <conditionalFormatting sqref="AA72:BI72">
    <cfRule type="expression" dxfId="76" priority="144">
      <formula>INDIRECT(ADDRESS(ROW(),COLUMN()))=TRUNC(INDIRECT(ADDRESS(ROW(),COLUMN())))</formula>
    </cfRule>
  </conditionalFormatting>
  <conditionalFormatting sqref="AA74:BI74">
    <cfRule type="expression" dxfId="75" priority="143">
      <formula>INDIRECT(ADDRESS(ROW(),COLUMN()))=TRUNC(INDIRECT(ADDRESS(ROW(),COLUMN())))</formula>
    </cfRule>
  </conditionalFormatting>
  <conditionalFormatting sqref="AA76:BI76">
    <cfRule type="expression" dxfId="74" priority="141">
      <formula>INDIRECT(ADDRESS(ROW(),COLUMN()))=TRUNC(INDIRECT(ADDRESS(ROW(),COLUMN())))</formula>
    </cfRule>
  </conditionalFormatting>
  <conditionalFormatting sqref="AA78:BI78">
    <cfRule type="expression" dxfId="73" priority="139">
      <formula>INDIRECT(ADDRESS(ROW(),COLUMN()))=TRUNC(INDIRECT(ADDRESS(ROW(),COLUMN())))</formula>
    </cfRule>
  </conditionalFormatting>
  <conditionalFormatting sqref="AA80:BI80">
    <cfRule type="expression" dxfId="72" priority="137">
      <formula>INDIRECT(ADDRESS(ROW(),COLUMN()))=TRUNC(INDIRECT(ADDRESS(ROW(),COLUMN())))</formula>
    </cfRule>
  </conditionalFormatting>
  <conditionalFormatting sqref="AA82:BI82">
    <cfRule type="expression" dxfId="71" priority="135">
      <formula>INDIRECT(ADDRESS(ROW(),COLUMN()))=TRUNC(INDIRECT(ADDRESS(ROW(),COLUMN())))</formula>
    </cfRule>
  </conditionalFormatting>
  <conditionalFormatting sqref="AA84:BI84">
    <cfRule type="expression" dxfId="70" priority="133">
      <formula>INDIRECT(ADDRESS(ROW(),COLUMN()))=TRUNC(INDIRECT(ADDRESS(ROW(),COLUMN())))</formula>
    </cfRule>
  </conditionalFormatting>
  <conditionalFormatting sqref="AA86:BI86">
    <cfRule type="expression" dxfId="69" priority="131">
      <formula>INDIRECT(ADDRESS(ROW(),COLUMN()))=TRUNC(INDIRECT(ADDRESS(ROW(),COLUMN())))</formula>
    </cfRule>
  </conditionalFormatting>
  <conditionalFormatting sqref="AA88:BI88">
    <cfRule type="expression" dxfId="68" priority="129">
      <formula>INDIRECT(ADDRESS(ROW(),COLUMN()))=TRUNC(INDIRECT(ADDRESS(ROW(),COLUMN())))</formula>
    </cfRule>
  </conditionalFormatting>
  <conditionalFormatting sqref="AA90:BI90">
    <cfRule type="expression" dxfId="67" priority="127">
      <formula>INDIRECT(ADDRESS(ROW(),COLUMN()))=TRUNC(INDIRECT(ADDRESS(ROW(),COLUMN())))</formula>
    </cfRule>
  </conditionalFormatting>
  <conditionalFormatting sqref="AA92:BI92">
    <cfRule type="expression" dxfId="66" priority="125">
      <formula>INDIRECT(ADDRESS(ROW(),COLUMN()))=TRUNC(INDIRECT(ADDRESS(ROW(),COLUMN())))</formula>
    </cfRule>
  </conditionalFormatting>
  <conditionalFormatting sqref="AA94:BI94">
    <cfRule type="expression" dxfId="65" priority="123">
      <formula>INDIRECT(ADDRESS(ROW(),COLUMN()))=TRUNC(INDIRECT(ADDRESS(ROW(),COLUMN())))</formula>
    </cfRule>
  </conditionalFormatting>
  <conditionalFormatting sqref="AA96:BI96">
    <cfRule type="expression" dxfId="64" priority="121">
      <formula>INDIRECT(ADDRESS(ROW(),COLUMN()))=TRUNC(INDIRECT(ADDRESS(ROW(),COLUMN())))</formula>
    </cfRule>
  </conditionalFormatting>
  <conditionalFormatting sqref="AA98:BI98">
    <cfRule type="expression" dxfId="63" priority="119">
      <formula>INDIRECT(ADDRESS(ROW(),COLUMN()))=TRUNC(INDIRECT(ADDRESS(ROW(),COLUMN())))</formula>
    </cfRule>
  </conditionalFormatting>
  <conditionalFormatting sqref="AA100:BI100">
    <cfRule type="expression" dxfId="62" priority="117">
      <formula>INDIRECT(ADDRESS(ROW(),COLUMN()))=TRUNC(INDIRECT(ADDRESS(ROW(),COLUMN())))</formula>
    </cfRule>
  </conditionalFormatting>
  <conditionalFormatting sqref="AA102:BI102">
    <cfRule type="expression" dxfId="61" priority="115">
      <formula>INDIRECT(ADDRESS(ROW(),COLUMN()))=TRUNC(INDIRECT(ADDRESS(ROW(),COLUMN())))</formula>
    </cfRule>
  </conditionalFormatting>
  <conditionalFormatting sqref="AA104:BI104">
    <cfRule type="expression" dxfId="60" priority="113">
      <formula>INDIRECT(ADDRESS(ROW(),COLUMN()))=TRUNC(INDIRECT(ADDRESS(ROW(),COLUMN())))</formula>
    </cfRule>
  </conditionalFormatting>
  <conditionalFormatting sqref="AA106:BI106">
    <cfRule type="expression" dxfId="59" priority="111">
      <formula>INDIRECT(ADDRESS(ROW(),COLUMN()))=TRUNC(INDIRECT(ADDRESS(ROW(),COLUMN())))</formula>
    </cfRule>
  </conditionalFormatting>
  <conditionalFormatting sqref="AA108:BI108">
    <cfRule type="expression" dxfId="58" priority="109">
      <formula>INDIRECT(ADDRESS(ROW(),COLUMN()))=TRUNC(INDIRECT(ADDRESS(ROW(),COLUMN())))</formula>
    </cfRule>
  </conditionalFormatting>
  <conditionalFormatting sqref="AA110:BI110">
    <cfRule type="expression" dxfId="57" priority="107">
      <formula>INDIRECT(ADDRESS(ROW(),COLUMN()))=TRUNC(INDIRECT(ADDRESS(ROW(),COLUMN())))</formula>
    </cfRule>
  </conditionalFormatting>
  <conditionalFormatting sqref="AA112:BI112">
    <cfRule type="expression" dxfId="56" priority="105">
      <formula>INDIRECT(ADDRESS(ROW(),COLUMN()))=TRUNC(INDIRECT(ADDRESS(ROW(),COLUMN())))</formula>
    </cfRule>
  </conditionalFormatting>
  <conditionalFormatting sqref="AA114:BI114">
    <cfRule type="expression" dxfId="55" priority="103">
      <formula>INDIRECT(ADDRESS(ROW(),COLUMN()))=TRUNC(INDIRECT(ADDRESS(ROW(),COLUMN())))</formula>
    </cfRule>
  </conditionalFormatting>
  <conditionalFormatting sqref="AA116:BI116">
    <cfRule type="expression" dxfId="54" priority="101">
      <formula>INDIRECT(ADDRESS(ROW(),COLUMN()))=TRUNC(INDIRECT(ADDRESS(ROW(),COLUMN())))</formula>
    </cfRule>
  </conditionalFormatting>
  <conditionalFormatting sqref="AA118:BI118">
    <cfRule type="expression" dxfId="53" priority="99">
      <formula>INDIRECT(ADDRESS(ROW(),COLUMN()))=TRUNC(INDIRECT(ADDRESS(ROW(),COLUMN())))</formula>
    </cfRule>
  </conditionalFormatting>
  <conditionalFormatting sqref="AA120:BI120">
    <cfRule type="expression" dxfId="52" priority="97">
      <formula>INDIRECT(ADDRESS(ROW(),COLUMN()))=TRUNC(INDIRECT(ADDRESS(ROW(),COLUMN())))</formula>
    </cfRule>
  </conditionalFormatting>
  <conditionalFormatting sqref="AA122:BI122">
    <cfRule type="expression" dxfId="51" priority="95">
      <formula>INDIRECT(ADDRESS(ROW(),COLUMN()))=TRUNC(INDIRECT(ADDRESS(ROW(),COLUMN())))</formula>
    </cfRule>
  </conditionalFormatting>
  <conditionalFormatting sqref="AA124:BI124">
    <cfRule type="expression" dxfId="50" priority="93">
      <formula>INDIRECT(ADDRESS(ROW(),COLUMN()))=TRUNC(INDIRECT(ADDRESS(ROW(),COLUMN())))</formula>
    </cfRule>
  </conditionalFormatting>
  <conditionalFormatting sqref="AA126:BI126">
    <cfRule type="expression" dxfId="49" priority="91">
      <formula>INDIRECT(ADDRESS(ROW(),COLUMN()))=TRUNC(INDIRECT(ADDRESS(ROW(),COLUMN())))</formula>
    </cfRule>
  </conditionalFormatting>
  <conditionalFormatting sqref="AA128:BI128">
    <cfRule type="expression" dxfId="48" priority="89">
      <formula>INDIRECT(ADDRESS(ROW(),COLUMN()))=TRUNC(INDIRECT(ADDRESS(ROW(),COLUMN())))</formula>
    </cfRule>
  </conditionalFormatting>
  <conditionalFormatting sqref="AA130:BI130">
    <cfRule type="expression" dxfId="47" priority="87">
      <formula>INDIRECT(ADDRESS(ROW(),COLUMN()))=TRUNC(INDIRECT(ADDRESS(ROW(),COLUMN())))</formula>
    </cfRule>
  </conditionalFormatting>
  <conditionalFormatting sqref="AA132:BI132">
    <cfRule type="expression" dxfId="46" priority="85">
      <formula>INDIRECT(ADDRESS(ROW(),COLUMN()))=TRUNC(INDIRECT(ADDRESS(ROW(),COLUMN())))</formula>
    </cfRule>
  </conditionalFormatting>
  <conditionalFormatting sqref="AA134:BI134">
    <cfRule type="expression" dxfId="45" priority="83">
      <formula>INDIRECT(ADDRESS(ROW(),COLUMN()))=TRUNC(INDIRECT(ADDRESS(ROW(),COLUMN())))</formula>
    </cfRule>
  </conditionalFormatting>
  <conditionalFormatting sqref="AA136:BI136">
    <cfRule type="expression" dxfId="44" priority="81">
      <formula>INDIRECT(ADDRESS(ROW(),COLUMN()))=TRUNC(INDIRECT(ADDRESS(ROW(),COLUMN())))</formula>
    </cfRule>
  </conditionalFormatting>
  <conditionalFormatting sqref="AA138:BI138">
    <cfRule type="expression" dxfId="43" priority="79">
      <formula>INDIRECT(ADDRESS(ROW(),COLUMN()))=TRUNC(INDIRECT(ADDRESS(ROW(),COLUMN())))</formula>
    </cfRule>
  </conditionalFormatting>
  <conditionalFormatting sqref="AA140:BI140">
    <cfRule type="expression" dxfId="42" priority="77">
      <formula>INDIRECT(ADDRESS(ROW(),COLUMN()))=TRUNC(INDIRECT(ADDRESS(ROW(),COLUMN())))</formula>
    </cfRule>
  </conditionalFormatting>
  <conditionalFormatting sqref="AA142:BI142">
    <cfRule type="expression" dxfId="41" priority="75">
      <formula>INDIRECT(ADDRESS(ROW(),COLUMN()))=TRUNC(INDIRECT(ADDRESS(ROW(),COLUMN())))</formula>
    </cfRule>
  </conditionalFormatting>
  <conditionalFormatting sqref="AA144:BI144">
    <cfRule type="expression" dxfId="40" priority="73">
      <formula>INDIRECT(ADDRESS(ROW(),COLUMN()))=TRUNC(INDIRECT(ADDRESS(ROW(),COLUMN())))</formula>
    </cfRule>
  </conditionalFormatting>
  <conditionalFormatting sqref="AA146:BI146">
    <cfRule type="expression" dxfId="39" priority="71">
      <formula>INDIRECT(ADDRESS(ROW(),COLUMN()))=TRUNC(INDIRECT(ADDRESS(ROW(),COLUMN())))</formula>
    </cfRule>
  </conditionalFormatting>
  <conditionalFormatting sqref="AA148:BI148">
    <cfRule type="expression" dxfId="38" priority="69">
      <formula>INDIRECT(ADDRESS(ROW(),COLUMN()))=TRUNC(INDIRECT(ADDRESS(ROW(),COLUMN())))</formula>
    </cfRule>
  </conditionalFormatting>
  <conditionalFormatting sqref="AA150:BI150">
    <cfRule type="expression" dxfId="37" priority="67">
      <formula>INDIRECT(ADDRESS(ROW(),COLUMN()))=TRUNC(INDIRECT(ADDRESS(ROW(),COLUMN())))</formula>
    </cfRule>
  </conditionalFormatting>
  <conditionalFormatting sqref="AA152:BI152">
    <cfRule type="expression" dxfId="36" priority="65">
      <formula>INDIRECT(ADDRESS(ROW(),COLUMN()))=TRUNC(INDIRECT(ADDRESS(ROW(),COLUMN())))</formula>
    </cfRule>
  </conditionalFormatting>
  <conditionalFormatting sqref="AA154:BI154">
    <cfRule type="expression" dxfId="35" priority="63">
      <formula>INDIRECT(ADDRESS(ROW(),COLUMN()))=TRUNC(INDIRECT(ADDRESS(ROW(),COLUMN())))</formula>
    </cfRule>
  </conditionalFormatting>
  <conditionalFormatting sqref="AA156:BI156">
    <cfRule type="expression" dxfId="34" priority="61">
      <formula>INDIRECT(ADDRESS(ROW(),COLUMN()))=TRUNC(INDIRECT(ADDRESS(ROW(),COLUMN())))</formula>
    </cfRule>
  </conditionalFormatting>
  <conditionalFormatting sqref="AA158:BI158">
    <cfRule type="expression" dxfId="33" priority="59">
      <formula>INDIRECT(ADDRESS(ROW(),COLUMN()))=TRUNC(INDIRECT(ADDRESS(ROW(),COLUMN())))</formula>
    </cfRule>
  </conditionalFormatting>
  <conditionalFormatting sqref="AA160:BI160">
    <cfRule type="expression" dxfId="32" priority="57">
      <formula>INDIRECT(ADDRESS(ROW(),COLUMN()))=TRUNC(INDIRECT(ADDRESS(ROW(),COLUMN())))</formula>
    </cfRule>
  </conditionalFormatting>
  <conditionalFormatting sqref="AA162:BI162">
    <cfRule type="expression" dxfId="31" priority="55">
      <formula>INDIRECT(ADDRESS(ROW(),COLUMN()))=TRUNC(INDIRECT(ADDRESS(ROW(),COLUMN())))</formula>
    </cfRule>
  </conditionalFormatting>
  <conditionalFormatting sqref="AA164:BI164">
    <cfRule type="expression" dxfId="30" priority="53">
      <formula>INDIRECT(ADDRESS(ROW(),COLUMN()))=TRUNC(INDIRECT(ADDRESS(ROW(),COLUMN())))</formula>
    </cfRule>
  </conditionalFormatting>
  <conditionalFormatting sqref="AA166:BI166">
    <cfRule type="expression" dxfId="29" priority="51">
      <formula>INDIRECT(ADDRESS(ROW(),COLUMN()))=TRUNC(INDIRECT(ADDRESS(ROW(),COLUMN())))</formula>
    </cfRule>
  </conditionalFormatting>
  <conditionalFormatting sqref="AA168:BI168">
    <cfRule type="expression" dxfId="28" priority="49">
      <formula>INDIRECT(ADDRESS(ROW(),COLUMN()))=TRUNC(INDIRECT(ADDRESS(ROW(),COLUMN())))</formula>
    </cfRule>
  </conditionalFormatting>
  <conditionalFormatting sqref="AA170:BI170">
    <cfRule type="expression" dxfId="27" priority="47">
      <formula>INDIRECT(ADDRESS(ROW(),COLUMN()))=TRUNC(INDIRECT(ADDRESS(ROW(),COLUMN())))</formula>
    </cfRule>
  </conditionalFormatting>
  <conditionalFormatting sqref="AA172:BI172">
    <cfRule type="expression" dxfId="26" priority="45">
      <formula>INDIRECT(ADDRESS(ROW(),COLUMN()))=TRUNC(INDIRECT(ADDRESS(ROW(),COLUMN())))</formula>
    </cfRule>
  </conditionalFormatting>
  <conditionalFormatting sqref="AA174:BI174">
    <cfRule type="expression" dxfId="25" priority="43">
      <formula>INDIRECT(ADDRESS(ROW(),COLUMN()))=TRUNC(INDIRECT(ADDRESS(ROW(),COLUMN())))</formula>
    </cfRule>
  </conditionalFormatting>
  <conditionalFormatting sqref="AA176:BI176">
    <cfRule type="expression" dxfId="24" priority="41">
      <formula>INDIRECT(ADDRESS(ROW(),COLUMN()))=TRUNC(INDIRECT(ADDRESS(ROW(),COLUMN())))</formula>
    </cfRule>
  </conditionalFormatting>
  <conditionalFormatting sqref="AA178:BI178">
    <cfRule type="expression" dxfId="23" priority="39">
      <formula>INDIRECT(ADDRESS(ROW(),COLUMN()))=TRUNC(INDIRECT(ADDRESS(ROW(),COLUMN())))</formula>
    </cfRule>
  </conditionalFormatting>
  <conditionalFormatting sqref="AA180:BI180">
    <cfRule type="expression" dxfId="22" priority="37">
      <formula>INDIRECT(ADDRESS(ROW(),COLUMN()))=TRUNC(INDIRECT(ADDRESS(ROW(),COLUMN())))</formula>
    </cfRule>
  </conditionalFormatting>
  <conditionalFormatting sqref="AA182:BI182">
    <cfRule type="expression" dxfId="21" priority="35">
      <formula>INDIRECT(ADDRESS(ROW(),COLUMN()))=TRUNC(INDIRECT(ADDRESS(ROW(),COLUMN())))</formula>
    </cfRule>
  </conditionalFormatting>
  <conditionalFormatting sqref="AA184:BI184">
    <cfRule type="expression" dxfId="20" priority="33">
      <formula>INDIRECT(ADDRESS(ROW(),COLUMN()))=TRUNC(INDIRECT(ADDRESS(ROW(),COLUMN())))</formula>
    </cfRule>
  </conditionalFormatting>
  <conditionalFormatting sqref="AA186:BI186">
    <cfRule type="expression" dxfId="19" priority="31">
      <formula>INDIRECT(ADDRESS(ROW(),COLUMN()))=TRUNC(INDIRECT(ADDRESS(ROW(),COLUMN())))</formula>
    </cfRule>
  </conditionalFormatting>
  <conditionalFormatting sqref="AA188:BI188">
    <cfRule type="expression" dxfId="18" priority="29">
      <formula>INDIRECT(ADDRESS(ROW(),COLUMN()))=TRUNC(INDIRECT(ADDRESS(ROW(),COLUMN())))</formula>
    </cfRule>
  </conditionalFormatting>
  <conditionalFormatting sqref="AA190:BI190">
    <cfRule type="expression" dxfId="17" priority="27">
      <formula>INDIRECT(ADDRESS(ROW(),COLUMN()))=TRUNC(INDIRECT(ADDRESS(ROW(),COLUMN())))</formula>
    </cfRule>
  </conditionalFormatting>
  <conditionalFormatting sqref="AA192:BI192">
    <cfRule type="expression" dxfId="16" priority="25">
      <formula>INDIRECT(ADDRESS(ROW(),COLUMN()))=TRUNC(INDIRECT(ADDRESS(ROW(),COLUMN())))</formula>
    </cfRule>
  </conditionalFormatting>
  <conditionalFormatting sqref="AA194:BI194">
    <cfRule type="expression" dxfId="15" priority="23">
      <formula>INDIRECT(ADDRESS(ROW(),COLUMN()))=TRUNC(INDIRECT(ADDRESS(ROW(),COLUMN())))</formula>
    </cfRule>
  </conditionalFormatting>
  <conditionalFormatting sqref="AA196:BI196">
    <cfRule type="expression" dxfId="14" priority="21">
      <formula>INDIRECT(ADDRESS(ROW(),COLUMN()))=TRUNC(INDIRECT(ADDRESS(ROW(),COLUMN())))</formula>
    </cfRule>
  </conditionalFormatting>
  <conditionalFormatting sqref="AA198:BI198">
    <cfRule type="expression" dxfId="13" priority="19">
      <formula>INDIRECT(ADDRESS(ROW(),COLUMN()))=TRUNC(INDIRECT(ADDRESS(ROW(),COLUMN())))</formula>
    </cfRule>
  </conditionalFormatting>
  <conditionalFormatting sqref="AA200:BI200">
    <cfRule type="expression" dxfId="12" priority="17">
      <formula>INDIRECT(ADDRESS(ROW(),COLUMN()))=TRUNC(INDIRECT(ADDRESS(ROW(),COLUMN())))</formula>
    </cfRule>
  </conditionalFormatting>
  <conditionalFormatting sqref="AA202:BI202">
    <cfRule type="expression" dxfId="11" priority="15">
      <formula>INDIRECT(ADDRESS(ROW(),COLUMN()))=TRUNC(INDIRECT(ADDRESS(ROW(),COLUMN())))</formula>
    </cfRule>
  </conditionalFormatting>
  <conditionalFormatting sqref="AA204:BI204">
    <cfRule type="expression" dxfId="10" priority="13">
      <formula>INDIRECT(ADDRESS(ROW(),COLUMN()))=TRUNC(INDIRECT(ADDRESS(ROW(),COLUMN())))</formula>
    </cfRule>
  </conditionalFormatting>
  <conditionalFormatting sqref="AA206:BI206">
    <cfRule type="expression" dxfId="9" priority="11">
      <formula>INDIRECT(ADDRESS(ROW(),COLUMN()))=TRUNC(INDIRECT(ADDRESS(ROW(),COLUMN())))</formula>
    </cfRule>
  </conditionalFormatting>
  <conditionalFormatting sqref="AA208:BI208">
    <cfRule type="expression" dxfId="8" priority="9">
      <formula>INDIRECT(ADDRESS(ROW(),COLUMN()))=TRUNC(INDIRECT(ADDRESS(ROW(),COLUMN())))</formula>
    </cfRule>
  </conditionalFormatting>
  <conditionalFormatting sqref="AA210:BI210">
    <cfRule type="expression" dxfId="7" priority="7">
      <formula>INDIRECT(ADDRESS(ROW(),COLUMN()))=TRUNC(INDIRECT(ADDRESS(ROW(),COLUMN())))</formula>
    </cfRule>
  </conditionalFormatting>
  <conditionalFormatting sqref="AA212:BI212">
    <cfRule type="expression" dxfId="6" priority="5">
      <formula>INDIRECT(ADDRESS(ROW(),COLUMN()))=TRUNC(INDIRECT(ADDRESS(ROW(),COLUMN())))</formula>
    </cfRule>
  </conditionalFormatting>
  <conditionalFormatting sqref="AA214:BI214">
    <cfRule type="expression" dxfId="5" priority="3">
      <formula>INDIRECT(ADDRESS(ROW(),COLUMN()))=TRUNC(INDIRECT(ADDRESS(ROW(),COLUMN())))</formula>
    </cfRule>
  </conditionalFormatting>
  <conditionalFormatting sqref="AA216:BI216">
    <cfRule type="expression" dxfId="4" priority="1">
      <formula>INDIRECT(ADDRESS(ROW(),COLUMN()))=TRUNC(INDIRECT(ADDRESS(ROW(),COLUMN())))</formula>
    </cfRule>
  </conditionalFormatting>
  <conditionalFormatting sqref="AE231:AH231">
    <cfRule type="expression" dxfId="3" priority="173">
      <formula>INDIRECT(ADDRESS(ROW(),COLUMN()))=TRUNC(INDIRECT(ADDRESS(ROW(),COLUMN())))</formula>
    </cfRule>
  </conditionalFormatting>
  <conditionalFormatting sqref="AG222:AR226">
    <cfRule type="expression" dxfId="2" priority="172">
      <formula>INDIRECT(ADDRESS(ROW(),COLUMN()))=TRUNC(INDIRECT(ADDRESS(ROW(),COLUMN())))</formula>
    </cfRule>
  </conditionalFormatting>
  <conditionalFormatting sqref="AQ220:BE220 AQ229:BE229">
    <cfRule type="expression" dxfId="1" priority="207">
      <formula>OR(#REF!=$B218,#REF!=$B218)</formula>
    </cfRule>
  </conditionalFormatting>
  <conditionalFormatting sqref="AQ230:BE230">
    <cfRule type="expression" dxfId="0" priority="206">
      <formula>OR(#REF!=$B217,#REF!=$B217)</formula>
    </cfRule>
  </conditionalFormatting>
  <dataValidations count="11">
    <dataValidation allowBlank="1" showInputMessage="1" showErrorMessage="1" error="入力可能範囲　32～40" sqref="BI10" xr:uid="{00000000-0002-0000-2200-000000000000}"/>
    <dataValidation type="list" allowBlank="1" showInputMessage="1" sqref="M17:N216" xr:uid="{00000000-0002-0000-2200-000001000000}">
      <formula1>"A, B, C, D"</formula1>
    </dataValidation>
    <dataValidation type="list" allowBlank="1" showInput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xr:uid="{00000000-0002-0000-2200-000002000000}">
      <formula1>シフト記号表</formula1>
    </dataValidation>
    <dataValidation type="list" errorStyle="warning" allowBlank="1" showInputMessage="1" error="リストにない場合のみ、入力してください。" sqref="O17:R216" xr:uid="{00000000-0002-0000-2200-000003000000}">
      <formula1>INDIRECT(G17)</formula1>
    </dataValidation>
    <dataValidation type="list" allowBlank="1" showInputMessage="1" sqref="G17:H216" xr:uid="{00000000-0002-0000-2200-000004000000}">
      <formula1>職種</formula1>
    </dataValidation>
    <dataValidation type="list" allowBlank="1" showInputMessage="1" showErrorMessage="1" sqref="BI4:BL4" xr:uid="{00000000-0002-0000-2200-000005000000}">
      <formula1>"予定,実績,予定・実績"</formula1>
    </dataValidation>
    <dataValidation type="decimal" allowBlank="1" showInputMessage="1" showErrorMessage="1" error="入力可能範囲　32～40" sqref="BE6:BF6" xr:uid="{00000000-0002-0000-2200-000006000000}">
      <formula1>32</formula1>
      <formula2>40</formula2>
    </dataValidation>
    <dataValidation type="list" allowBlank="1" showInputMessage="1" showErrorMessage="1" sqref="AJ3:AJ4" xr:uid="{00000000-0002-0000-2200-000007000000}">
      <formula1>#REF!</formula1>
    </dataValidation>
    <dataValidation type="list" allowBlank="1" showInputMessage="1" showErrorMessage="1" sqref="BI3:BL3" xr:uid="{00000000-0002-0000-2200-000008000000}">
      <formula1>"４週,暦月"</formula1>
    </dataValidation>
    <dataValidation type="list" allowBlank="1" showInputMessage="1" showErrorMessage="1" sqref="V228:W228" xr:uid="{00000000-0002-0000-2200-000009000000}">
      <formula1>"週,暦月"</formula1>
    </dataValidation>
    <dataValidation type="list" allowBlank="1" showInputMessage="1" sqref="C17:C230" xr:uid="{00000000-0002-0000-2200-00000A000000}">
      <formula1>"◎,○"</formula1>
    </dataValidation>
  </dataValidations>
  <printOptions horizontalCentered="1"/>
  <pageMargins left="0.15748031496062992" right="0.15748031496062992" top="0.59055118110236227" bottom="0.47244094488188981" header="0.15748031496062992" footer="0.15748031496062992"/>
  <pageSetup paperSize="9" scale="38"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2200-00000B000000}">
          <x14:formula1>
            <xm:f>'プルダウン・リスト（従来型・ユニット型共通）'!$C$4:$C$17</xm:f>
          </x14:formula1>
          <xm:sqref>AX1:BM1</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B1:N52"/>
  <sheetViews>
    <sheetView zoomScaleNormal="100" workbookViewId="0"/>
  </sheetViews>
  <sheetFormatPr defaultColWidth="9" defaultRowHeight="25.5"/>
  <cols>
    <col min="1" max="1" width="1.625" style="981" customWidth="1"/>
    <col min="2" max="2" width="5.625" style="980" customWidth="1"/>
    <col min="3" max="3" width="10.625" style="980" customWidth="1"/>
    <col min="4" max="4" width="10.625" style="980" hidden="1" customWidth="1"/>
    <col min="5" max="5" width="3.375" style="980" bestFit="1" customWidth="1"/>
    <col min="6" max="6" width="15.625" style="981" customWidth="1"/>
    <col min="7" max="7" width="3.375" style="981" bestFit="1" customWidth="1"/>
    <col min="8" max="8" width="15.625" style="981" customWidth="1"/>
    <col min="9" max="9" width="3.375" style="981" bestFit="1" customWidth="1"/>
    <col min="10" max="10" width="15.625" style="980" customWidth="1"/>
    <col min="11" max="11" width="3.375" style="981" bestFit="1" customWidth="1"/>
    <col min="12" max="12" width="15.625" style="981" customWidth="1"/>
    <col min="13" max="13" width="3.375" style="981" customWidth="1"/>
    <col min="14" max="14" width="50.625" style="981" customWidth="1"/>
    <col min="15" max="16384" width="9" style="981"/>
  </cols>
  <sheetData>
    <row r="1" spans="2:14">
      <c r="B1" s="979" t="s">
        <v>1631</v>
      </c>
    </row>
    <row r="2" spans="2:14">
      <c r="B2" s="982" t="s">
        <v>1632</v>
      </c>
      <c r="F2" s="983"/>
      <c r="G2" s="984"/>
      <c r="H2" s="984"/>
      <c r="I2" s="984"/>
      <c r="J2" s="985"/>
      <c r="K2" s="984"/>
      <c r="L2" s="984"/>
    </row>
    <row r="3" spans="2:14">
      <c r="B3" s="983" t="s">
        <v>1633</v>
      </c>
      <c r="F3" s="985" t="s">
        <v>1634</v>
      </c>
      <c r="G3" s="984"/>
      <c r="H3" s="984"/>
      <c r="I3" s="984"/>
      <c r="J3" s="985"/>
      <c r="K3" s="984"/>
      <c r="L3" s="984"/>
    </row>
    <row r="4" spans="2:14">
      <c r="B4" s="982"/>
      <c r="F4" s="2253" t="s">
        <v>1635</v>
      </c>
      <c r="G4" s="2253"/>
      <c r="H4" s="2253"/>
      <c r="I4" s="2253"/>
      <c r="J4" s="2253"/>
      <c r="K4" s="2253"/>
      <c r="L4" s="2253"/>
      <c r="N4" s="2253" t="s">
        <v>1636</v>
      </c>
    </row>
    <row r="5" spans="2:14">
      <c r="B5" s="980" t="s">
        <v>1521</v>
      </c>
      <c r="C5" s="980" t="s">
        <v>1613</v>
      </c>
      <c r="F5" s="980" t="s">
        <v>1637</v>
      </c>
      <c r="G5" s="980"/>
      <c r="H5" s="980" t="s">
        <v>1638</v>
      </c>
      <c r="J5" s="980" t="s">
        <v>1639</v>
      </c>
      <c r="L5" s="980" t="s">
        <v>1635</v>
      </c>
      <c r="N5" s="2253"/>
    </row>
    <row r="6" spans="2:14">
      <c r="B6" s="986">
        <v>1</v>
      </c>
      <c r="C6" s="987" t="s">
        <v>1565</v>
      </c>
      <c r="D6" s="988" t="str">
        <f>C6</f>
        <v>a</v>
      </c>
      <c r="E6" s="986" t="s">
        <v>1324</v>
      </c>
      <c r="F6" s="989">
        <v>0.29166666666666669</v>
      </c>
      <c r="G6" s="986" t="s">
        <v>1640</v>
      </c>
      <c r="H6" s="989">
        <v>0.66666666666666663</v>
      </c>
      <c r="I6" s="990" t="s">
        <v>1322</v>
      </c>
      <c r="J6" s="989">
        <v>4.1666666666666664E-2</v>
      </c>
      <c r="K6" s="991" t="s">
        <v>1337</v>
      </c>
      <c r="L6" s="992">
        <f>IF(OR(F6="",H6=""),"",(H6+IF(F6&gt;H6,1,0)-F6-J6)*24)</f>
        <v>7.9999999999999982</v>
      </c>
      <c r="N6" s="993"/>
    </row>
    <row r="7" spans="2:14">
      <c r="B7" s="986">
        <v>2</v>
      </c>
      <c r="C7" s="987" t="s">
        <v>1541</v>
      </c>
      <c r="D7" s="988" t="str">
        <f t="shared" ref="D7:D38" si="0">C7</f>
        <v>b</v>
      </c>
      <c r="E7" s="986" t="s">
        <v>1324</v>
      </c>
      <c r="F7" s="989">
        <v>0.375</v>
      </c>
      <c r="G7" s="986" t="s">
        <v>1640</v>
      </c>
      <c r="H7" s="989">
        <v>0.75</v>
      </c>
      <c r="I7" s="990" t="s">
        <v>1322</v>
      </c>
      <c r="J7" s="989">
        <v>4.1666666666666664E-2</v>
      </c>
      <c r="K7" s="991" t="s">
        <v>1337</v>
      </c>
      <c r="L7" s="992">
        <f>IF(OR(F7="",H7=""),"",(H7+IF(F7&gt;H7,1,0)-F7-J7)*24)</f>
        <v>8</v>
      </c>
      <c r="N7" s="993"/>
    </row>
    <row r="8" spans="2:14">
      <c r="B8" s="986">
        <v>3</v>
      </c>
      <c r="C8" s="987" t="s">
        <v>1641</v>
      </c>
      <c r="D8" s="988" t="str">
        <f t="shared" si="0"/>
        <v>c</v>
      </c>
      <c r="E8" s="986" t="s">
        <v>1324</v>
      </c>
      <c r="F8" s="989">
        <v>0.41666666666666669</v>
      </c>
      <c r="G8" s="986" t="s">
        <v>1640</v>
      </c>
      <c r="H8" s="989">
        <v>0.79166666666666663</v>
      </c>
      <c r="I8" s="990" t="s">
        <v>1322</v>
      </c>
      <c r="J8" s="989">
        <v>4.1666666666666664E-2</v>
      </c>
      <c r="K8" s="991" t="s">
        <v>1337</v>
      </c>
      <c r="L8" s="992">
        <f>IF(OR(F8="",H8=""),"",(H8+IF(F8&gt;H8,1,0)-F8-J8)*24)</f>
        <v>7.9999999999999982</v>
      </c>
      <c r="N8" s="993"/>
    </row>
    <row r="9" spans="2:14">
      <c r="B9" s="986">
        <v>4</v>
      </c>
      <c r="C9" s="987" t="s">
        <v>1566</v>
      </c>
      <c r="D9" s="988" t="str">
        <f t="shared" si="0"/>
        <v>d</v>
      </c>
      <c r="E9" s="986" t="s">
        <v>1324</v>
      </c>
      <c r="F9" s="989">
        <v>0.5</v>
      </c>
      <c r="G9" s="986" t="s">
        <v>1640</v>
      </c>
      <c r="H9" s="989">
        <v>0.875</v>
      </c>
      <c r="I9" s="990" t="s">
        <v>1322</v>
      </c>
      <c r="J9" s="989">
        <v>4.1666666666666664E-2</v>
      </c>
      <c r="K9" s="991" t="s">
        <v>1337</v>
      </c>
      <c r="L9" s="992">
        <f>IF(OR(F9="",H9=""),"",(H9+IF(F9&gt;H9,1,0)-F9-J9)*24)</f>
        <v>8</v>
      </c>
      <c r="N9" s="993"/>
    </row>
    <row r="10" spans="2:14">
      <c r="B10" s="986">
        <v>5</v>
      </c>
      <c r="C10" s="987" t="s">
        <v>1642</v>
      </c>
      <c r="D10" s="988" t="str">
        <f t="shared" si="0"/>
        <v>e</v>
      </c>
      <c r="E10" s="986" t="s">
        <v>1324</v>
      </c>
      <c r="F10" s="989">
        <v>0.375</v>
      </c>
      <c r="G10" s="986" t="s">
        <v>1640</v>
      </c>
      <c r="H10" s="989">
        <v>0.54166666666666663</v>
      </c>
      <c r="I10" s="990" t="s">
        <v>1322</v>
      </c>
      <c r="J10" s="989">
        <v>0</v>
      </c>
      <c r="K10" s="991" t="s">
        <v>1337</v>
      </c>
      <c r="L10" s="992">
        <f t="shared" ref="L10:L22" si="1">IF(OR(F10="",H10=""),"",(H10+IF(F10&gt;H10,1,0)-F10-J10)*24)</f>
        <v>3.9999999999999991</v>
      </c>
      <c r="N10" s="993"/>
    </row>
    <row r="11" spans="2:14">
      <c r="B11" s="986">
        <v>6</v>
      </c>
      <c r="C11" s="987" t="s">
        <v>1643</v>
      </c>
      <c r="D11" s="988" t="str">
        <f t="shared" si="0"/>
        <v>f</v>
      </c>
      <c r="E11" s="986" t="s">
        <v>1324</v>
      </c>
      <c r="F11" s="989">
        <v>0.54166666666666663</v>
      </c>
      <c r="G11" s="986" t="s">
        <v>1640</v>
      </c>
      <c r="H11" s="989">
        <v>0.77083333333333337</v>
      </c>
      <c r="I11" s="990" t="s">
        <v>1322</v>
      </c>
      <c r="J11" s="989">
        <v>0</v>
      </c>
      <c r="K11" s="991" t="s">
        <v>1337</v>
      </c>
      <c r="L11" s="992">
        <f>IF(OR(F11="",H11=""),"",(H11+IF(F11&gt;H11,1,0)-F11-J11)*24)</f>
        <v>5.5000000000000018</v>
      </c>
      <c r="N11" s="993"/>
    </row>
    <row r="12" spans="2:14">
      <c r="B12" s="986">
        <v>7</v>
      </c>
      <c r="C12" s="987" t="s">
        <v>1644</v>
      </c>
      <c r="D12" s="988" t="str">
        <f t="shared" si="0"/>
        <v>g</v>
      </c>
      <c r="E12" s="986" t="s">
        <v>1324</v>
      </c>
      <c r="F12" s="989">
        <v>0.58333333333333337</v>
      </c>
      <c r="G12" s="986" t="s">
        <v>1640</v>
      </c>
      <c r="H12" s="989">
        <v>0.83333333333333337</v>
      </c>
      <c r="I12" s="990" t="s">
        <v>1322</v>
      </c>
      <c r="J12" s="989">
        <v>0</v>
      </c>
      <c r="K12" s="991" t="s">
        <v>1337</v>
      </c>
      <c r="L12" s="992">
        <f t="shared" si="1"/>
        <v>6</v>
      </c>
      <c r="N12" s="993"/>
    </row>
    <row r="13" spans="2:14">
      <c r="B13" s="986">
        <v>8</v>
      </c>
      <c r="C13" s="987" t="s">
        <v>1563</v>
      </c>
      <c r="D13" s="988" t="str">
        <f t="shared" si="0"/>
        <v>h</v>
      </c>
      <c r="E13" s="986" t="s">
        <v>1324</v>
      </c>
      <c r="F13" s="989">
        <v>0.66666666666666663</v>
      </c>
      <c r="G13" s="986" t="s">
        <v>1640</v>
      </c>
      <c r="H13" s="989">
        <v>0</v>
      </c>
      <c r="I13" s="990" t="s">
        <v>1322</v>
      </c>
      <c r="J13" s="989">
        <v>2.0833333333333332E-2</v>
      </c>
      <c r="K13" s="991" t="s">
        <v>1337</v>
      </c>
      <c r="L13" s="992">
        <f t="shared" si="1"/>
        <v>7.5000000000000018</v>
      </c>
      <c r="N13" s="993" t="s">
        <v>1645</v>
      </c>
    </row>
    <row r="14" spans="2:14">
      <c r="B14" s="986">
        <v>9</v>
      </c>
      <c r="C14" s="987" t="s">
        <v>1564</v>
      </c>
      <c r="D14" s="988" t="str">
        <f t="shared" si="0"/>
        <v>i</v>
      </c>
      <c r="E14" s="986" t="s">
        <v>1324</v>
      </c>
      <c r="F14" s="989">
        <v>0</v>
      </c>
      <c r="G14" s="986" t="s">
        <v>1640</v>
      </c>
      <c r="H14" s="989">
        <v>0.375</v>
      </c>
      <c r="I14" s="990" t="s">
        <v>1322</v>
      </c>
      <c r="J14" s="989">
        <v>2.0833333333333332E-2</v>
      </c>
      <c r="K14" s="991" t="s">
        <v>1337</v>
      </c>
      <c r="L14" s="992">
        <f t="shared" si="1"/>
        <v>8.5</v>
      </c>
      <c r="N14" s="993" t="s">
        <v>1646</v>
      </c>
    </row>
    <row r="15" spans="2:14">
      <c r="B15" s="986">
        <v>10</v>
      </c>
      <c r="C15" s="987" t="s">
        <v>1647</v>
      </c>
      <c r="D15" s="988" t="str">
        <f t="shared" si="0"/>
        <v>j</v>
      </c>
      <c r="E15" s="986" t="s">
        <v>1324</v>
      </c>
      <c r="F15" s="989"/>
      <c r="G15" s="986" t="s">
        <v>1640</v>
      </c>
      <c r="H15" s="989"/>
      <c r="I15" s="990" t="s">
        <v>1322</v>
      </c>
      <c r="J15" s="989">
        <v>0</v>
      </c>
      <c r="K15" s="991" t="s">
        <v>1337</v>
      </c>
      <c r="L15" s="992" t="str">
        <f t="shared" si="1"/>
        <v/>
      </c>
      <c r="N15" s="993"/>
    </row>
    <row r="16" spans="2:14">
      <c r="B16" s="986">
        <v>11</v>
      </c>
      <c r="C16" s="987" t="s">
        <v>1648</v>
      </c>
      <c r="D16" s="988" t="str">
        <f t="shared" si="0"/>
        <v>k</v>
      </c>
      <c r="E16" s="986" t="s">
        <v>1324</v>
      </c>
      <c r="F16" s="989"/>
      <c r="G16" s="986" t="s">
        <v>1640</v>
      </c>
      <c r="H16" s="989"/>
      <c r="I16" s="990" t="s">
        <v>1322</v>
      </c>
      <c r="J16" s="989">
        <v>0</v>
      </c>
      <c r="K16" s="991" t="s">
        <v>1337</v>
      </c>
      <c r="L16" s="992" t="str">
        <f t="shared" si="1"/>
        <v/>
      </c>
      <c r="N16" s="993"/>
    </row>
    <row r="17" spans="2:14">
      <c r="B17" s="986">
        <v>12</v>
      </c>
      <c r="C17" s="987" t="s">
        <v>1649</v>
      </c>
      <c r="D17" s="988" t="str">
        <f t="shared" si="0"/>
        <v>l</v>
      </c>
      <c r="E17" s="986" t="s">
        <v>1324</v>
      </c>
      <c r="F17" s="989"/>
      <c r="G17" s="986" t="s">
        <v>1640</v>
      </c>
      <c r="H17" s="989"/>
      <c r="I17" s="990" t="s">
        <v>1322</v>
      </c>
      <c r="J17" s="989">
        <v>0</v>
      </c>
      <c r="K17" s="991" t="s">
        <v>1337</v>
      </c>
      <c r="L17" s="992" t="str">
        <f t="shared" si="1"/>
        <v/>
      </c>
      <c r="N17" s="993"/>
    </row>
    <row r="18" spans="2:14">
      <c r="B18" s="986">
        <v>13</v>
      </c>
      <c r="C18" s="987" t="s">
        <v>1650</v>
      </c>
      <c r="D18" s="988" t="str">
        <f t="shared" si="0"/>
        <v>m</v>
      </c>
      <c r="E18" s="986" t="s">
        <v>1324</v>
      </c>
      <c r="F18" s="989"/>
      <c r="G18" s="986" t="s">
        <v>1640</v>
      </c>
      <c r="H18" s="989"/>
      <c r="I18" s="990" t="s">
        <v>1322</v>
      </c>
      <c r="J18" s="989">
        <v>0</v>
      </c>
      <c r="K18" s="991" t="s">
        <v>1337</v>
      </c>
      <c r="L18" s="992" t="str">
        <f t="shared" si="1"/>
        <v/>
      </c>
      <c r="N18" s="993"/>
    </row>
    <row r="19" spans="2:14">
      <c r="B19" s="986">
        <v>14</v>
      </c>
      <c r="C19" s="987" t="s">
        <v>1651</v>
      </c>
      <c r="D19" s="988" t="str">
        <f t="shared" si="0"/>
        <v>n</v>
      </c>
      <c r="E19" s="986" t="s">
        <v>1324</v>
      </c>
      <c r="F19" s="989"/>
      <c r="G19" s="986" t="s">
        <v>1640</v>
      </c>
      <c r="H19" s="989"/>
      <c r="I19" s="990" t="s">
        <v>1322</v>
      </c>
      <c r="J19" s="989">
        <v>0</v>
      </c>
      <c r="K19" s="991" t="s">
        <v>1337</v>
      </c>
      <c r="L19" s="992" t="str">
        <f t="shared" si="1"/>
        <v/>
      </c>
      <c r="N19" s="993"/>
    </row>
    <row r="20" spans="2:14">
      <c r="B20" s="986">
        <v>15</v>
      </c>
      <c r="C20" s="987" t="s">
        <v>1652</v>
      </c>
      <c r="D20" s="988" t="str">
        <f t="shared" si="0"/>
        <v>o</v>
      </c>
      <c r="E20" s="986" t="s">
        <v>1324</v>
      </c>
      <c r="F20" s="989"/>
      <c r="G20" s="986" t="s">
        <v>1640</v>
      </c>
      <c r="H20" s="989"/>
      <c r="I20" s="990" t="s">
        <v>1322</v>
      </c>
      <c r="J20" s="989">
        <v>0</v>
      </c>
      <c r="K20" s="991" t="s">
        <v>1337</v>
      </c>
      <c r="L20" s="992" t="str">
        <f t="shared" si="1"/>
        <v/>
      </c>
      <c r="N20" s="993"/>
    </row>
    <row r="21" spans="2:14">
      <c r="B21" s="986">
        <v>16</v>
      </c>
      <c r="C21" s="987" t="s">
        <v>1653</v>
      </c>
      <c r="D21" s="988" t="str">
        <f t="shared" si="0"/>
        <v>p</v>
      </c>
      <c r="E21" s="986" t="s">
        <v>1324</v>
      </c>
      <c r="F21" s="989"/>
      <c r="G21" s="986" t="s">
        <v>1640</v>
      </c>
      <c r="H21" s="989"/>
      <c r="I21" s="990" t="s">
        <v>1322</v>
      </c>
      <c r="J21" s="989">
        <v>0</v>
      </c>
      <c r="K21" s="991" t="s">
        <v>1337</v>
      </c>
      <c r="L21" s="992" t="str">
        <f t="shared" si="1"/>
        <v/>
      </c>
      <c r="N21" s="993"/>
    </row>
    <row r="22" spans="2:14">
      <c r="B22" s="986">
        <v>17</v>
      </c>
      <c r="C22" s="987" t="s">
        <v>1654</v>
      </c>
      <c r="D22" s="988" t="str">
        <f t="shared" si="0"/>
        <v>q</v>
      </c>
      <c r="E22" s="986" t="s">
        <v>1324</v>
      </c>
      <c r="F22" s="989"/>
      <c r="G22" s="986" t="s">
        <v>1640</v>
      </c>
      <c r="H22" s="989"/>
      <c r="I22" s="990" t="s">
        <v>1322</v>
      </c>
      <c r="J22" s="989">
        <v>0</v>
      </c>
      <c r="K22" s="991" t="s">
        <v>1337</v>
      </c>
      <c r="L22" s="992" t="str">
        <f t="shared" si="1"/>
        <v/>
      </c>
      <c r="N22" s="993"/>
    </row>
    <row r="23" spans="2:14">
      <c r="B23" s="986">
        <v>18</v>
      </c>
      <c r="C23" s="987" t="s">
        <v>1655</v>
      </c>
      <c r="D23" s="988" t="str">
        <f t="shared" si="0"/>
        <v>r</v>
      </c>
      <c r="E23" s="986" t="s">
        <v>1324</v>
      </c>
      <c r="F23" s="994"/>
      <c r="G23" s="986" t="s">
        <v>1640</v>
      </c>
      <c r="H23" s="994"/>
      <c r="I23" s="990" t="s">
        <v>1322</v>
      </c>
      <c r="J23" s="994"/>
      <c r="K23" s="991" t="s">
        <v>1337</v>
      </c>
      <c r="L23" s="987">
        <v>1</v>
      </c>
      <c r="N23" s="993"/>
    </row>
    <row r="24" spans="2:14">
      <c r="B24" s="986">
        <v>19</v>
      </c>
      <c r="C24" s="987" t="s">
        <v>1656</v>
      </c>
      <c r="D24" s="988" t="str">
        <f t="shared" si="0"/>
        <v>s</v>
      </c>
      <c r="E24" s="986" t="s">
        <v>1324</v>
      </c>
      <c r="F24" s="994"/>
      <c r="G24" s="986" t="s">
        <v>1640</v>
      </c>
      <c r="H24" s="994"/>
      <c r="I24" s="990" t="s">
        <v>1322</v>
      </c>
      <c r="J24" s="994"/>
      <c r="K24" s="991" t="s">
        <v>1337</v>
      </c>
      <c r="L24" s="987">
        <v>2</v>
      </c>
      <c r="N24" s="993"/>
    </row>
    <row r="25" spans="2:14">
      <c r="B25" s="986">
        <v>20</v>
      </c>
      <c r="C25" s="987" t="s">
        <v>1657</v>
      </c>
      <c r="D25" s="988" t="str">
        <f t="shared" si="0"/>
        <v>t</v>
      </c>
      <c r="E25" s="986" t="s">
        <v>1324</v>
      </c>
      <c r="F25" s="994"/>
      <c r="G25" s="986" t="s">
        <v>1640</v>
      </c>
      <c r="H25" s="994"/>
      <c r="I25" s="990" t="s">
        <v>1322</v>
      </c>
      <c r="J25" s="994"/>
      <c r="K25" s="991" t="s">
        <v>1337</v>
      </c>
      <c r="L25" s="987">
        <v>3</v>
      </c>
      <c r="N25" s="993"/>
    </row>
    <row r="26" spans="2:14">
      <c r="B26" s="986">
        <v>21</v>
      </c>
      <c r="C26" s="987" t="s">
        <v>1658</v>
      </c>
      <c r="D26" s="988" t="str">
        <f t="shared" si="0"/>
        <v>u</v>
      </c>
      <c r="E26" s="986" t="s">
        <v>1324</v>
      </c>
      <c r="F26" s="994"/>
      <c r="G26" s="986" t="s">
        <v>1640</v>
      </c>
      <c r="H26" s="994"/>
      <c r="I26" s="990" t="s">
        <v>1322</v>
      </c>
      <c r="J26" s="994"/>
      <c r="K26" s="991" t="s">
        <v>1337</v>
      </c>
      <c r="L26" s="987">
        <v>4</v>
      </c>
      <c r="N26" s="993"/>
    </row>
    <row r="27" spans="2:14">
      <c r="B27" s="986">
        <v>22</v>
      </c>
      <c r="C27" s="987" t="s">
        <v>1659</v>
      </c>
      <c r="D27" s="988" t="str">
        <f t="shared" si="0"/>
        <v>v</v>
      </c>
      <c r="E27" s="986" t="s">
        <v>1324</v>
      </c>
      <c r="F27" s="994"/>
      <c r="G27" s="986" t="s">
        <v>1640</v>
      </c>
      <c r="H27" s="994"/>
      <c r="I27" s="990" t="s">
        <v>1322</v>
      </c>
      <c r="J27" s="994"/>
      <c r="K27" s="991" t="s">
        <v>1337</v>
      </c>
      <c r="L27" s="987">
        <v>5</v>
      </c>
      <c r="N27" s="993"/>
    </row>
    <row r="28" spans="2:14">
      <c r="B28" s="986">
        <v>23</v>
      </c>
      <c r="C28" s="987" t="s">
        <v>1660</v>
      </c>
      <c r="D28" s="988" t="str">
        <f t="shared" si="0"/>
        <v>w</v>
      </c>
      <c r="E28" s="986" t="s">
        <v>1324</v>
      </c>
      <c r="F28" s="994"/>
      <c r="G28" s="986" t="s">
        <v>1640</v>
      </c>
      <c r="H28" s="994"/>
      <c r="I28" s="990" t="s">
        <v>1322</v>
      </c>
      <c r="J28" s="994"/>
      <c r="K28" s="991" t="s">
        <v>1337</v>
      </c>
      <c r="L28" s="987">
        <v>6</v>
      </c>
      <c r="N28" s="993"/>
    </row>
    <row r="29" spans="2:14">
      <c r="B29" s="986">
        <v>24</v>
      </c>
      <c r="C29" s="987" t="s">
        <v>1661</v>
      </c>
      <c r="D29" s="988" t="str">
        <f t="shared" si="0"/>
        <v>x</v>
      </c>
      <c r="E29" s="986" t="s">
        <v>1324</v>
      </c>
      <c r="F29" s="994"/>
      <c r="G29" s="986" t="s">
        <v>1640</v>
      </c>
      <c r="H29" s="994"/>
      <c r="I29" s="990" t="s">
        <v>1322</v>
      </c>
      <c r="J29" s="994"/>
      <c r="K29" s="991" t="s">
        <v>1337</v>
      </c>
      <c r="L29" s="987">
        <v>7</v>
      </c>
      <c r="N29" s="993"/>
    </row>
    <row r="30" spans="2:14">
      <c r="B30" s="986">
        <v>25</v>
      </c>
      <c r="C30" s="987" t="s">
        <v>1662</v>
      </c>
      <c r="D30" s="988" t="str">
        <f t="shared" si="0"/>
        <v>y</v>
      </c>
      <c r="E30" s="986" t="s">
        <v>1324</v>
      </c>
      <c r="F30" s="994"/>
      <c r="G30" s="986" t="s">
        <v>1640</v>
      </c>
      <c r="H30" s="994"/>
      <c r="I30" s="990" t="s">
        <v>1322</v>
      </c>
      <c r="J30" s="994"/>
      <c r="K30" s="991" t="s">
        <v>1337</v>
      </c>
      <c r="L30" s="987">
        <v>8</v>
      </c>
      <c r="N30" s="993"/>
    </row>
    <row r="31" spans="2:14">
      <c r="B31" s="986">
        <v>26</v>
      </c>
      <c r="C31" s="987" t="s">
        <v>1663</v>
      </c>
      <c r="D31" s="988" t="str">
        <f t="shared" si="0"/>
        <v>z</v>
      </c>
      <c r="E31" s="986" t="s">
        <v>1324</v>
      </c>
      <c r="F31" s="994"/>
      <c r="G31" s="986" t="s">
        <v>1640</v>
      </c>
      <c r="H31" s="994"/>
      <c r="I31" s="990" t="s">
        <v>1322</v>
      </c>
      <c r="J31" s="994"/>
      <c r="K31" s="991" t="s">
        <v>1337</v>
      </c>
      <c r="L31" s="987">
        <v>1</v>
      </c>
      <c r="N31" s="993"/>
    </row>
    <row r="32" spans="2:14">
      <c r="B32" s="986">
        <v>27</v>
      </c>
      <c r="C32" s="987" t="s">
        <v>1661</v>
      </c>
      <c r="D32" s="988" t="str">
        <f t="shared" si="0"/>
        <v>x</v>
      </c>
      <c r="E32" s="986" t="s">
        <v>1324</v>
      </c>
      <c r="F32" s="994"/>
      <c r="G32" s="986" t="s">
        <v>1640</v>
      </c>
      <c r="H32" s="994"/>
      <c r="I32" s="990" t="s">
        <v>1322</v>
      </c>
      <c r="J32" s="994"/>
      <c r="K32" s="991" t="s">
        <v>1337</v>
      </c>
      <c r="L32" s="987">
        <v>2</v>
      </c>
      <c r="N32" s="993"/>
    </row>
    <row r="33" spans="2:14">
      <c r="B33" s="986">
        <v>28</v>
      </c>
      <c r="C33" s="987" t="s">
        <v>1664</v>
      </c>
      <c r="D33" s="988" t="str">
        <f t="shared" si="0"/>
        <v>aa</v>
      </c>
      <c r="E33" s="986" t="s">
        <v>1324</v>
      </c>
      <c r="F33" s="994"/>
      <c r="G33" s="986" t="s">
        <v>1640</v>
      </c>
      <c r="H33" s="994"/>
      <c r="I33" s="990" t="s">
        <v>1322</v>
      </c>
      <c r="J33" s="994"/>
      <c r="K33" s="991" t="s">
        <v>1337</v>
      </c>
      <c r="L33" s="987">
        <v>3</v>
      </c>
      <c r="N33" s="993"/>
    </row>
    <row r="34" spans="2:14">
      <c r="B34" s="986">
        <v>29</v>
      </c>
      <c r="C34" s="987" t="s">
        <v>1665</v>
      </c>
      <c r="D34" s="988" t="str">
        <f t="shared" si="0"/>
        <v>ab</v>
      </c>
      <c r="E34" s="986" t="s">
        <v>1324</v>
      </c>
      <c r="F34" s="994"/>
      <c r="G34" s="986" t="s">
        <v>1640</v>
      </c>
      <c r="H34" s="994"/>
      <c r="I34" s="990" t="s">
        <v>1322</v>
      </c>
      <c r="J34" s="994"/>
      <c r="K34" s="991" t="s">
        <v>1337</v>
      </c>
      <c r="L34" s="987">
        <v>4</v>
      </c>
      <c r="N34" s="993"/>
    </row>
    <row r="35" spans="2:14">
      <c r="B35" s="986">
        <v>30</v>
      </c>
      <c r="C35" s="987" t="s">
        <v>1666</v>
      </c>
      <c r="D35" s="988" t="str">
        <f t="shared" si="0"/>
        <v>ac</v>
      </c>
      <c r="E35" s="986" t="s">
        <v>1324</v>
      </c>
      <c r="F35" s="994"/>
      <c r="G35" s="986" t="s">
        <v>1640</v>
      </c>
      <c r="H35" s="994"/>
      <c r="I35" s="990" t="s">
        <v>1322</v>
      </c>
      <c r="J35" s="994"/>
      <c r="K35" s="991" t="s">
        <v>1337</v>
      </c>
      <c r="L35" s="987">
        <v>5</v>
      </c>
      <c r="N35" s="993"/>
    </row>
    <row r="36" spans="2:14">
      <c r="B36" s="986">
        <v>31</v>
      </c>
      <c r="C36" s="987" t="s">
        <v>1667</v>
      </c>
      <c r="D36" s="988" t="str">
        <f t="shared" si="0"/>
        <v>ad</v>
      </c>
      <c r="E36" s="986" t="s">
        <v>1324</v>
      </c>
      <c r="F36" s="994"/>
      <c r="G36" s="986" t="s">
        <v>1640</v>
      </c>
      <c r="H36" s="994"/>
      <c r="I36" s="990" t="s">
        <v>1322</v>
      </c>
      <c r="J36" s="994"/>
      <c r="K36" s="991" t="s">
        <v>1337</v>
      </c>
      <c r="L36" s="987">
        <v>6</v>
      </c>
      <c r="N36" s="993"/>
    </row>
    <row r="37" spans="2:14">
      <c r="B37" s="986">
        <v>32</v>
      </c>
      <c r="C37" s="987" t="s">
        <v>1668</v>
      </c>
      <c r="D37" s="988" t="str">
        <f t="shared" si="0"/>
        <v>ae</v>
      </c>
      <c r="E37" s="986" t="s">
        <v>1324</v>
      </c>
      <c r="F37" s="994"/>
      <c r="G37" s="986" t="s">
        <v>1640</v>
      </c>
      <c r="H37" s="994"/>
      <c r="I37" s="990" t="s">
        <v>1322</v>
      </c>
      <c r="J37" s="994"/>
      <c r="K37" s="991" t="s">
        <v>1337</v>
      </c>
      <c r="L37" s="987">
        <v>7</v>
      </c>
      <c r="N37" s="993"/>
    </row>
    <row r="38" spans="2:14">
      <c r="B38" s="986">
        <v>33</v>
      </c>
      <c r="C38" s="987" t="s">
        <v>1669</v>
      </c>
      <c r="D38" s="988" t="str">
        <f t="shared" si="0"/>
        <v>af</v>
      </c>
      <c r="E38" s="986" t="s">
        <v>1324</v>
      </c>
      <c r="F38" s="994"/>
      <c r="G38" s="986" t="s">
        <v>1640</v>
      </c>
      <c r="H38" s="994"/>
      <c r="I38" s="990" t="s">
        <v>1322</v>
      </c>
      <c r="J38" s="994"/>
      <c r="K38" s="991" t="s">
        <v>1337</v>
      </c>
      <c r="L38" s="987">
        <v>8</v>
      </c>
      <c r="N38" s="993"/>
    </row>
    <row r="39" spans="2:14">
      <c r="B39" s="986">
        <v>34</v>
      </c>
      <c r="C39" s="995" t="s">
        <v>1670</v>
      </c>
      <c r="D39" s="988"/>
      <c r="E39" s="986" t="s">
        <v>1324</v>
      </c>
      <c r="F39" s="989">
        <v>0.29166666666666669</v>
      </c>
      <c r="G39" s="986" t="s">
        <v>1640</v>
      </c>
      <c r="H39" s="989">
        <v>0.39583333333333331</v>
      </c>
      <c r="I39" s="990" t="s">
        <v>1322</v>
      </c>
      <c r="J39" s="989">
        <v>0</v>
      </c>
      <c r="K39" s="991" t="s">
        <v>1337</v>
      </c>
      <c r="L39" s="992">
        <f t="shared" ref="L39:L40" si="2">IF(OR(F39="",H39=""),"",(H39+IF(F39&gt;H39,1,0)-F39-J39)*24)</f>
        <v>2.4999999999999991</v>
      </c>
      <c r="N39" s="993"/>
    </row>
    <row r="40" spans="2:14">
      <c r="B40" s="986"/>
      <c r="C40" s="996" t="s">
        <v>1610</v>
      </c>
      <c r="D40" s="988"/>
      <c r="E40" s="986" t="s">
        <v>1324</v>
      </c>
      <c r="F40" s="989">
        <v>0.6875</v>
      </c>
      <c r="G40" s="986" t="s">
        <v>1640</v>
      </c>
      <c r="H40" s="989">
        <v>0.83333333333333337</v>
      </c>
      <c r="I40" s="990" t="s">
        <v>1322</v>
      </c>
      <c r="J40" s="989">
        <v>0</v>
      </c>
      <c r="K40" s="991" t="s">
        <v>1337</v>
      </c>
      <c r="L40" s="992">
        <f t="shared" si="2"/>
        <v>3.5000000000000009</v>
      </c>
      <c r="N40" s="993"/>
    </row>
    <row r="41" spans="2:14">
      <c r="B41" s="986"/>
      <c r="C41" s="997" t="s">
        <v>1610</v>
      </c>
      <c r="D41" s="988" t="str">
        <f>C39</f>
        <v>ag</v>
      </c>
      <c r="E41" s="986" t="s">
        <v>1324</v>
      </c>
      <c r="F41" s="989" t="s">
        <v>1610</v>
      </c>
      <c r="G41" s="986" t="s">
        <v>1640</v>
      </c>
      <c r="H41" s="989" t="s">
        <v>1610</v>
      </c>
      <c r="I41" s="990" t="s">
        <v>1322</v>
      </c>
      <c r="J41" s="989" t="s">
        <v>1610</v>
      </c>
      <c r="K41" s="991" t="s">
        <v>1337</v>
      </c>
      <c r="L41" s="992">
        <f>IF(OR(L39="",L40=""),"",L39+L40)</f>
        <v>6</v>
      </c>
      <c r="N41" s="993" t="s">
        <v>1671</v>
      </c>
    </row>
    <row r="42" spans="2:14">
      <c r="B42" s="986"/>
      <c r="C42" s="995" t="s">
        <v>1672</v>
      </c>
      <c r="D42" s="988"/>
      <c r="E42" s="986" t="s">
        <v>1324</v>
      </c>
      <c r="F42" s="989"/>
      <c r="G42" s="986" t="s">
        <v>1640</v>
      </c>
      <c r="H42" s="989"/>
      <c r="I42" s="990" t="s">
        <v>1322</v>
      </c>
      <c r="J42" s="989">
        <v>0</v>
      </c>
      <c r="K42" s="991" t="s">
        <v>1337</v>
      </c>
      <c r="L42" s="992" t="str">
        <f t="shared" ref="L42:L43" si="3">IF(OR(F42="",H42=""),"",(H42+IF(F42&gt;H42,1,0)-F42-J42)*24)</f>
        <v/>
      </c>
      <c r="N42" s="993"/>
    </row>
    <row r="43" spans="2:14">
      <c r="B43" s="986">
        <v>35</v>
      </c>
      <c r="C43" s="996" t="s">
        <v>1610</v>
      </c>
      <c r="D43" s="988"/>
      <c r="E43" s="986" t="s">
        <v>1324</v>
      </c>
      <c r="F43" s="989"/>
      <c r="G43" s="986" t="s">
        <v>1640</v>
      </c>
      <c r="H43" s="989"/>
      <c r="I43" s="990" t="s">
        <v>1322</v>
      </c>
      <c r="J43" s="989">
        <v>0</v>
      </c>
      <c r="K43" s="991" t="s">
        <v>1337</v>
      </c>
      <c r="L43" s="992" t="str">
        <f t="shared" si="3"/>
        <v/>
      </c>
      <c r="N43" s="993"/>
    </row>
    <row r="44" spans="2:14">
      <c r="B44" s="986"/>
      <c r="C44" s="997" t="s">
        <v>1610</v>
      </c>
      <c r="D44" s="988" t="str">
        <f>C42</f>
        <v>ah</v>
      </c>
      <c r="E44" s="986" t="s">
        <v>1324</v>
      </c>
      <c r="F44" s="989" t="s">
        <v>1610</v>
      </c>
      <c r="G44" s="986" t="s">
        <v>1640</v>
      </c>
      <c r="H44" s="989" t="s">
        <v>1610</v>
      </c>
      <c r="I44" s="990" t="s">
        <v>1322</v>
      </c>
      <c r="J44" s="989" t="s">
        <v>1610</v>
      </c>
      <c r="K44" s="991" t="s">
        <v>1337</v>
      </c>
      <c r="L44" s="992" t="str">
        <f>IF(OR(L42="",L43=""),"",L42+L43)</f>
        <v/>
      </c>
      <c r="N44" s="993" t="s">
        <v>1673</v>
      </c>
    </row>
    <row r="45" spans="2:14">
      <c r="B45" s="986"/>
      <c r="C45" s="995" t="s">
        <v>1674</v>
      </c>
      <c r="D45" s="988"/>
      <c r="E45" s="986" t="s">
        <v>1324</v>
      </c>
      <c r="F45" s="989"/>
      <c r="G45" s="986" t="s">
        <v>1640</v>
      </c>
      <c r="H45" s="989"/>
      <c r="I45" s="990" t="s">
        <v>1322</v>
      </c>
      <c r="J45" s="989">
        <v>0</v>
      </c>
      <c r="K45" s="991" t="s">
        <v>1337</v>
      </c>
      <c r="L45" s="992" t="str">
        <f t="shared" ref="L45:L46" si="4">IF(OR(F45="",H45=""),"",(H45+IF(F45&gt;H45,1,0)-F45-J45)*24)</f>
        <v/>
      </c>
      <c r="N45" s="993"/>
    </row>
    <row r="46" spans="2:14">
      <c r="B46" s="986">
        <v>36</v>
      </c>
      <c r="C46" s="996" t="s">
        <v>1610</v>
      </c>
      <c r="D46" s="988"/>
      <c r="E46" s="986" t="s">
        <v>1324</v>
      </c>
      <c r="F46" s="989"/>
      <c r="G46" s="986" t="s">
        <v>1640</v>
      </c>
      <c r="H46" s="989"/>
      <c r="I46" s="990" t="s">
        <v>1322</v>
      </c>
      <c r="J46" s="989">
        <v>0</v>
      </c>
      <c r="K46" s="991" t="s">
        <v>1337</v>
      </c>
      <c r="L46" s="992" t="str">
        <f t="shared" si="4"/>
        <v/>
      </c>
      <c r="N46" s="993"/>
    </row>
    <row r="47" spans="2:14">
      <c r="B47" s="986"/>
      <c r="C47" s="997" t="s">
        <v>1610</v>
      </c>
      <c r="D47" s="988" t="str">
        <f>C45</f>
        <v>ai</v>
      </c>
      <c r="E47" s="986" t="s">
        <v>1324</v>
      </c>
      <c r="F47" s="989" t="s">
        <v>1610</v>
      </c>
      <c r="G47" s="986" t="s">
        <v>1640</v>
      </c>
      <c r="H47" s="989" t="s">
        <v>1610</v>
      </c>
      <c r="I47" s="990" t="s">
        <v>1322</v>
      </c>
      <c r="J47" s="989" t="s">
        <v>1610</v>
      </c>
      <c r="K47" s="991" t="s">
        <v>1337</v>
      </c>
      <c r="L47" s="992" t="str">
        <f>IF(OR(L45="",L46=""),"",L45+L46)</f>
        <v/>
      </c>
      <c r="N47" s="993" t="s">
        <v>1673</v>
      </c>
    </row>
    <row r="49" spans="3:4">
      <c r="C49" s="982" t="s">
        <v>1675</v>
      </c>
      <c r="D49" s="982"/>
    </row>
    <row r="50" spans="3:4">
      <c r="C50" s="982" t="s">
        <v>1676</v>
      </c>
      <c r="D50" s="982"/>
    </row>
    <row r="51" spans="3:4">
      <c r="C51" s="982" t="s">
        <v>1677</v>
      </c>
      <c r="D51" s="982"/>
    </row>
    <row r="52" spans="3:4">
      <c r="C52" s="982" t="s">
        <v>1678</v>
      </c>
      <c r="D52" s="982"/>
    </row>
  </sheetData>
  <sheetProtection sheet="1" insertRows="0" deleteRows="0"/>
  <mergeCells count="2">
    <mergeCell ref="F4:L4"/>
    <mergeCell ref="N4:N5"/>
  </mergeCells>
  <phoneticPr fontId="3"/>
  <printOptions horizontalCentered="1"/>
  <pageMargins left="0.70866141732283472" right="0.70866141732283472" top="0.55118110236220474" bottom="0.35433070866141736" header="0.31496062992125984" footer="0.31496062992125984"/>
  <pageSetup paperSize="9" scale="55"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1:BB116"/>
  <sheetViews>
    <sheetView zoomScaleNormal="100" workbookViewId="0"/>
  </sheetViews>
  <sheetFormatPr defaultColWidth="9" defaultRowHeight="18.75"/>
  <cols>
    <col min="1" max="1" width="1.375" style="998" customWidth="1"/>
    <col min="2" max="3" width="9" style="998"/>
    <col min="4" max="4" width="40.625" style="998" customWidth="1"/>
    <col min="5" max="16384" width="9" style="998"/>
  </cols>
  <sheetData>
    <row r="1" spans="2:11">
      <c r="B1" s="998" t="s">
        <v>1688</v>
      </c>
      <c r="D1" s="999"/>
      <c r="E1" s="999"/>
      <c r="F1" s="999"/>
    </row>
    <row r="2" spans="2:11" s="1001" customFormat="1" ht="20.25" customHeight="1">
      <c r="B2" s="1000" t="s">
        <v>1689</v>
      </c>
      <c r="C2" s="1000"/>
      <c r="D2" s="999"/>
      <c r="E2" s="999"/>
      <c r="F2" s="999"/>
    </row>
    <row r="3" spans="2:11" s="1001" customFormat="1" ht="20.25" customHeight="1">
      <c r="B3" s="1000"/>
      <c r="C3" s="1000"/>
      <c r="D3" s="999"/>
      <c r="E3" s="999"/>
      <c r="F3" s="999"/>
    </row>
    <row r="4" spans="2:11" s="1003" customFormat="1" ht="20.25" customHeight="1">
      <c r="B4" s="1002"/>
      <c r="C4" s="999" t="s">
        <v>1690</v>
      </c>
      <c r="D4" s="999"/>
      <c r="F4" s="2254" t="s">
        <v>1691</v>
      </c>
      <c r="G4" s="2254"/>
      <c r="H4" s="2254"/>
      <c r="I4" s="2254"/>
      <c r="J4" s="2254"/>
      <c r="K4" s="2254"/>
    </row>
    <row r="5" spans="2:11" s="1003" customFormat="1" ht="20.25" customHeight="1">
      <c r="B5" s="1004"/>
      <c r="C5" s="999" t="s">
        <v>1692</v>
      </c>
      <c r="D5" s="999"/>
      <c r="F5" s="2254"/>
      <c r="G5" s="2254"/>
      <c r="H5" s="2254"/>
      <c r="I5" s="2254"/>
      <c r="J5" s="2254"/>
      <c r="K5" s="2254"/>
    </row>
    <row r="6" spans="2:11" s="1001" customFormat="1" ht="20.25" customHeight="1">
      <c r="B6" s="1005" t="s">
        <v>1693</v>
      </c>
      <c r="C6" s="999"/>
      <c r="D6" s="999"/>
      <c r="E6" s="946"/>
      <c r="F6" s="1006"/>
    </row>
    <row r="7" spans="2:11" s="1001" customFormat="1" ht="20.25" customHeight="1">
      <c r="B7" s="1000"/>
      <c r="C7" s="1000"/>
      <c r="D7" s="999"/>
      <c r="E7" s="946"/>
      <c r="F7" s="1006"/>
    </row>
    <row r="8" spans="2:11" s="1001" customFormat="1" ht="20.25" customHeight="1">
      <c r="B8" s="999" t="s">
        <v>1694</v>
      </c>
      <c r="C8" s="1000"/>
      <c r="D8" s="999"/>
      <c r="E8" s="946"/>
      <c r="F8" s="1006"/>
    </row>
    <row r="9" spans="2:11" s="1001" customFormat="1" ht="20.25" customHeight="1">
      <c r="B9" s="1000"/>
      <c r="C9" s="1000"/>
      <c r="D9" s="999"/>
      <c r="E9" s="999"/>
      <c r="F9" s="999"/>
    </row>
    <row r="10" spans="2:11" s="1001" customFormat="1" ht="20.25" customHeight="1">
      <c r="B10" s="999" t="s">
        <v>1695</v>
      </c>
      <c r="C10" s="1000"/>
      <c r="D10" s="999"/>
      <c r="E10" s="999"/>
      <c r="F10" s="999"/>
    </row>
    <row r="11" spans="2:11" s="1001" customFormat="1" ht="20.25" customHeight="1">
      <c r="B11" s="999"/>
      <c r="C11" s="1000"/>
      <c r="D11" s="999"/>
    </row>
    <row r="12" spans="2:11" s="1001" customFormat="1" ht="20.25" customHeight="1">
      <c r="B12" s="999" t="s">
        <v>1696</v>
      </c>
      <c r="C12" s="1000"/>
      <c r="D12" s="999"/>
    </row>
    <row r="13" spans="2:11" s="1001" customFormat="1" ht="20.25" customHeight="1">
      <c r="B13" s="999"/>
      <c r="C13" s="1000"/>
      <c r="D13" s="999"/>
    </row>
    <row r="14" spans="2:11" s="1001" customFormat="1" ht="20.25" customHeight="1">
      <c r="B14" s="999" t="s">
        <v>1697</v>
      </c>
      <c r="C14" s="1000"/>
      <c r="D14" s="999"/>
    </row>
    <row r="15" spans="2:11" s="1001" customFormat="1" ht="20.25" customHeight="1">
      <c r="B15" s="999"/>
      <c r="C15" s="1000"/>
      <c r="D15" s="999"/>
    </row>
    <row r="16" spans="2:11" s="1001" customFormat="1" ht="20.25" customHeight="1">
      <c r="B16" s="999" t="s">
        <v>1698</v>
      </c>
      <c r="C16" s="1000"/>
      <c r="D16" s="999"/>
    </row>
    <row r="17" spans="2:4" s="1001" customFormat="1" ht="20.25" customHeight="1">
      <c r="B17" s="999" t="s">
        <v>1699</v>
      </c>
      <c r="C17" s="1000"/>
      <c r="D17" s="999"/>
    </row>
    <row r="18" spans="2:4" s="1001" customFormat="1" ht="20.25" customHeight="1">
      <c r="B18" s="999"/>
      <c r="C18" s="1000"/>
      <c r="D18" s="999"/>
    </row>
    <row r="19" spans="2:4" s="1001" customFormat="1" ht="17.25" customHeight="1">
      <c r="B19" s="999" t="s">
        <v>1700</v>
      </c>
      <c r="C19" s="999"/>
      <c r="D19" s="999"/>
    </row>
    <row r="20" spans="2:4" s="1001" customFormat="1" ht="17.25" customHeight="1">
      <c r="B20" s="999" t="s">
        <v>1701</v>
      </c>
      <c r="C20" s="999"/>
      <c r="D20" s="999"/>
    </row>
    <row r="21" spans="2:4" s="1001" customFormat="1" ht="17.25" customHeight="1">
      <c r="B21" s="999"/>
      <c r="C21" s="999"/>
      <c r="D21" s="999"/>
    </row>
    <row r="22" spans="2:4" s="1001" customFormat="1" ht="17.25" customHeight="1">
      <c r="B22" s="999"/>
      <c r="C22" s="1007" t="s">
        <v>1521</v>
      </c>
      <c r="D22" s="1007" t="s">
        <v>1702</v>
      </c>
    </row>
    <row r="23" spans="2:4" s="1001" customFormat="1" ht="17.25" customHeight="1">
      <c r="B23" s="999"/>
      <c r="C23" s="1007">
        <v>1</v>
      </c>
      <c r="D23" s="1008" t="s">
        <v>1536</v>
      </c>
    </row>
    <row r="24" spans="2:4" s="1001" customFormat="1" ht="17.25" customHeight="1">
      <c r="B24" s="999"/>
      <c r="C24" s="1007">
        <v>2</v>
      </c>
      <c r="D24" s="1008" t="s">
        <v>1544</v>
      </c>
    </row>
    <row r="25" spans="2:4" s="1001" customFormat="1" ht="17.25" customHeight="1">
      <c r="B25" s="999"/>
      <c r="C25" s="1007">
        <v>3</v>
      </c>
      <c r="D25" s="1008" t="s">
        <v>1546</v>
      </c>
    </row>
    <row r="26" spans="2:4" s="1001" customFormat="1" ht="17.25" customHeight="1">
      <c r="B26" s="999"/>
      <c r="C26" s="1007">
        <v>4</v>
      </c>
      <c r="D26" s="1008" t="s">
        <v>1554</v>
      </c>
    </row>
    <row r="27" spans="2:4" s="1001" customFormat="1" ht="17.25" customHeight="1">
      <c r="B27" s="999"/>
      <c r="C27" s="1007">
        <v>5</v>
      </c>
      <c r="D27" s="1008" t="s">
        <v>1567</v>
      </c>
    </row>
    <row r="28" spans="2:4" s="1001" customFormat="1" ht="17.25" customHeight="1">
      <c r="B28" s="999"/>
      <c r="C28" s="1007">
        <v>6</v>
      </c>
      <c r="D28" s="1008" t="s">
        <v>1548</v>
      </c>
    </row>
    <row r="29" spans="2:4" s="1001" customFormat="1" ht="17.25" customHeight="1">
      <c r="B29" s="999"/>
      <c r="C29" s="1007">
        <v>7</v>
      </c>
      <c r="D29" s="1008" t="s">
        <v>1550</v>
      </c>
    </row>
    <row r="30" spans="2:4" s="1001" customFormat="1" ht="17.25" customHeight="1">
      <c r="B30" s="999"/>
      <c r="C30" s="1007">
        <v>8</v>
      </c>
      <c r="D30" s="1008" t="s">
        <v>1703</v>
      </c>
    </row>
    <row r="31" spans="2:4" s="1001" customFormat="1" ht="17.25" customHeight="1">
      <c r="B31" s="999"/>
      <c r="C31" s="1007">
        <v>9</v>
      </c>
      <c r="D31" s="1008" t="s">
        <v>1704</v>
      </c>
    </row>
    <row r="32" spans="2:4" s="1001" customFormat="1" ht="17.25" customHeight="1">
      <c r="B32" s="999"/>
      <c r="C32" s="1007">
        <v>10</v>
      </c>
      <c r="D32" s="1008" t="s">
        <v>1705</v>
      </c>
    </row>
    <row r="33" spans="2:25" s="1001" customFormat="1" ht="17.25" customHeight="1">
      <c r="B33" s="999"/>
      <c r="C33" s="1007">
        <v>11</v>
      </c>
      <c r="D33" s="1008" t="s">
        <v>1552</v>
      </c>
    </row>
    <row r="34" spans="2:25" s="1001" customFormat="1" ht="17.25" customHeight="1">
      <c r="B34" s="999"/>
      <c r="C34" s="1007">
        <v>12</v>
      </c>
      <c r="D34" s="1008" t="s">
        <v>1706</v>
      </c>
    </row>
    <row r="35" spans="2:25" s="1001" customFormat="1" ht="17.25" customHeight="1">
      <c r="B35" s="999"/>
      <c r="C35" s="1007">
        <v>13</v>
      </c>
      <c r="D35" s="1008" t="s">
        <v>1707</v>
      </c>
    </row>
    <row r="36" spans="2:25" s="1001" customFormat="1" ht="17.25" customHeight="1">
      <c r="B36" s="999"/>
      <c r="C36" s="1007">
        <v>14</v>
      </c>
      <c r="D36" s="1008" t="s">
        <v>1708</v>
      </c>
    </row>
    <row r="37" spans="2:25" s="1001" customFormat="1" ht="17.25" customHeight="1">
      <c r="B37" s="999"/>
      <c r="C37" s="946"/>
      <c r="D37" s="1006"/>
    </row>
    <row r="38" spans="2:25" s="1001" customFormat="1" ht="17.25" customHeight="1">
      <c r="B38" s="999" t="s">
        <v>1709</v>
      </c>
      <c r="C38" s="999"/>
      <c r="D38" s="999"/>
      <c r="E38" s="1003"/>
      <c r="F38" s="1003"/>
    </row>
    <row r="39" spans="2:25" s="1001" customFormat="1" ht="17.25" customHeight="1">
      <c r="B39" s="999" t="s">
        <v>1710</v>
      </c>
      <c r="C39" s="999"/>
      <c r="D39" s="999"/>
      <c r="E39" s="1003"/>
      <c r="F39" s="1003"/>
    </row>
    <row r="40" spans="2:25" s="1001" customFormat="1" ht="17.25" customHeight="1">
      <c r="B40" s="999"/>
      <c r="C40" s="999"/>
      <c r="D40" s="999"/>
      <c r="E40" s="1003"/>
      <c r="F40" s="1003"/>
      <c r="G40" s="1009"/>
      <c r="H40" s="1009"/>
      <c r="J40" s="1009"/>
      <c r="K40" s="1009"/>
      <c r="L40" s="1009"/>
      <c r="M40" s="1009"/>
      <c r="N40" s="1009"/>
      <c r="O40" s="1009"/>
      <c r="R40" s="1009"/>
      <c r="S40" s="1009"/>
      <c r="T40" s="1009"/>
      <c r="W40" s="1009"/>
      <c r="X40" s="1009"/>
      <c r="Y40" s="1009"/>
    </row>
    <row r="41" spans="2:25" s="1001" customFormat="1" ht="17.25" customHeight="1">
      <c r="B41" s="999"/>
      <c r="C41" s="1007" t="s">
        <v>1613</v>
      </c>
      <c r="D41" s="1007" t="s">
        <v>1614</v>
      </c>
      <c r="E41" s="1003"/>
      <c r="F41" s="1003"/>
      <c r="G41" s="1009"/>
      <c r="H41" s="1009"/>
      <c r="J41" s="1009"/>
      <c r="K41" s="1009"/>
      <c r="L41" s="1009"/>
      <c r="M41" s="1009"/>
      <c r="N41" s="1009"/>
      <c r="O41" s="1009"/>
      <c r="R41" s="1009"/>
      <c r="S41" s="1009"/>
      <c r="T41" s="1009"/>
      <c r="W41" s="1009"/>
      <c r="X41" s="1009"/>
      <c r="Y41" s="1009"/>
    </row>
    <row r="42" spans="2:25" s="1001" customFormat="1" ht="17.25" customHeight="1">
      <c r="B42" s="999"/>
      <c r="C42" s="1007" t="s">
        <v>1605</v>
      </c>
      <c r="D42" s="1008" t="s">
        <v>1615</v>
      </c>
      <c r="E42" s="1003"/>
      <c r="F42" s="1003"/>
      <c r="G42" s="1009"/>
      <c r="H42" s="1009"/>
      <c r="J42" s="1009"/>
      <c r="K42" s="1009"/>
      <c r="L42" s="1009"/>
      <c r="M42" s="1009"/>
      <c r="N42" s="1009"/>
      <c r="O42" s="1009"/>
      <c r="R42" s="1009"/>
      <c r="S42" s="1009"/>
      <c r="T42" s="1009"/>
      <c r="W42" s="1009"/>
      <c r="X42" s="1009"/>
      <c r="Y42" s="1009"/>
    </row>
    <row r="43" spans="2:25" s="1001" customFormat="1" ht="17.25" customHeight="1">
      <c r="B43" s="999"/>
      <c r="C43" s="1007" t="s">
        <v>1608</v>
      </c>
      <c r="D43" s="1008" t="s">
        <v>1619</v>
      </c>
      <c r="E43" s="1003"/>
      <c r="F43" s="1003"/>
      <c r="G43" s="1009"/>
      <c r="H43" s="1009"/>
      <c r="J43" s="1009"/>
      <c r="K43" s="1009"/>
      <c r="L43" s="1009"/>
      <c r="M43" s="1009"/>
      <c r="N43" s="1009"/>
      <c r="O43" s="1009"/>
      <c r="R43" s="1009"/>
      <c r="S43" s="1009"/>
      <c r="T43" s="1009"/>
      <c r="W43" s="1009"/>
      <c r="X43" s="1009"/>
      <c r="Y43" s="1009"/>
    </row>
    <row r="44" spans="2:25" s="1001" customFormat="1" ht="17.25" customHeight="1">
      <c r="B44" s="999"/>
      <c r="C44" s="1007" t="s">
        <v>1609</v>
      </c>
      <c r="D44" s="1008" t="s">
        <v>1622</v>
      </c>
      <c r="E44" s="1003"/>
      <c r="F44" s="1003"/>
      <c r="G44" s="1009"/>
      <c r="H44" s="1009"/>
      <c r="J44" s="1009"/>
      <c r="K44" s="1009"/>
      <c r="L44" s="1009"/>
      <c r="M44" s="1009"/>
      <c r="N44" s="1009"/>
      <c r="O44" s="1009"/>
      <c r="R44" s="1009"/>
      <c r="S44" s="1009"/>
      <c r="T44" s="1009"/>
      <c r="W44" s="1009"/>
      <c r="X44" s="1009"/>
      <c r="Y44" s="1009"/>
    </row>
    <row r="45" spans="2:25" s="1001" customFormat="1" ht="17.25" customHeight="1">
      <c r="B45" s="999"/>
      <c r="C45" s="1007" t="s">
        <v>1611</v>
      </c>
      <c r="D45" s="1008" t="s">
        <v>1711</v>
      </c>
      <c r="E45" s="1003"/>
      <c r="F45" s="1003"/>
      <c r="G45" s="1009"/>
      <c r="H45" s="1009"/>
      <c r="J45" s="1009"/>
      <c r="K45" s="1009"/>
      <c r="L45" s="1009"/>
      <c r="M45" s="1009"/>
      <c r="N45" s="1009"/>
      <c r="O45" s="1009"/>
      <c r="R45" s="1009"/>
      <c r="S45" s="1009"/>
      <c r="T45" s="1009"/>
      <c r="W45" s="1009"/>
      <c r="X45" s="1009"/>
      <c r="Y45" s="1009"/>
    </row>
    <row r="46" spans="2:25" s="1001" customFormat="1" ht="17.25" customHeight="1">
      <c r="B46" s="999"/>
      <c r="C46" s="999"/>
      <c r="D46" s="999"/>
      <c r="E46" s="1003"/>
      <c r="F46" s="1003"/>
      <c r="G46" s="1009"/>
      <c r="H46" s="1009"/>
      <c r="J46" s="1009"/>
      <c r="K46" s="1009"/>
      <c r="L46" s="1009"/>
      <c r="M46" s="1009"/>
      <c r="N46" s="1009"/>
      <c r="O46" s="1009"/>
      <c r="R46" s="1009"/>
      <c r="S46" s="1009"/>
      <c r="T46" s="1009"/>
      <c r="W46" s="1009"/>
      <c r="X46" s="1009"/>
      <c r="Y46" s="1009"/>
    </row>
    <row r="47" spans="2:25" s="1001" customFormat="1" ht="17.25" customHeight="1">
      <c r="B47" s="999"/>
      <c r="C47" s="1010" t="s">
        <v>1712</v>
      </c>
      <c r="D47" s="999"/>
      <c r="E47" s="1003"/>
      <c r="F47" s="1003"/>
      <c r="G47" s="1009"/>
      <c r="H47" s="1009"/>
      <c r="J47" s="1009"/>
      <c r="K47" s="1009"/>
      <c r="L47" s="1009"/>
      <c r="M47" s="1009"/>
      <c r="N47" s="1009"/>
      <c r="O47" s="1009"/>
      <c r="R47" s="1009"/>
      <c r="S47" s="1009"/>
      <c r="T47" s="1009"/>
      <c r="W47" s="1009"/>
      <c r="X47" s="1009"/>
      <c r="Y47" s="1009"/>
    </row>
    <row r="48" spans="2:25" s="1001" customFormat="1" ht="17.25" customHeight="1">
      <c r="B48" s="1003"/>
      <c r="C48" s="999" t="s">
        <v>1713</v>
      </c>
      <c r="D48" s="1003"/>
      <c r="E48" s="1003"/>
      <c r="F48" s="1010"/>
      <c r="G48" s="1009"/>
      <c r="H48" s="1009"/>
      <c r="J48" s="1009"/>
      <c r="K48" s="1009"/>
      <c r="L48" s="1009"/>
      <c r="M48" s="1009"/>
      <c r="N48" s="1009"/>
      <c r="O48" s="1009"/>
      <c r="R48" s="1009"/>
      <c r="S48" s="1009"/>
      <c r="T48" s="1009"/>
      <c r="W48" s="1009"/>
      <c r="X48" s="1009"/>
      <c r="Y48" s="1009"/>
    </row>
    <row r="49" spans="2:51" s="1001" customFormat="1" ht="17.25" customHeight="1">
      <c r="B49" s="1003"/>
      <c r="C49" s="999" t="s">
        <v>1714</v>
      </c>
      <c r="D49" s="1003"/>
      <c r="E49" s="1003"/>
      <c r="F49" s="999"/>
      <c r="G49" s="1009"/>
      <c r="H49" s="1009"/>
      <c r="J49" s="1009"/>
      <c r="K49" s="1009"/>
      <c r="L49" s="1009"/>
      <c r="M49" s="1009"/>
      <c r="N49" s="1009"/>
      <c r="O49" s="1009"/>
      <c r="R49" s="1009"/>
      <c r="S49" s="1009"/>
      <c r="T49" s="1009"/>
      <c r="W49" s="1009"/>
      <c r="X49" s="1009"/>
      <c r="Y49" s="1009"/>
    </row>
    <row r="50" spans="2:51" s="1001" customFormat="1" ht="17.25" customHeight="1">
      <c r="B50" s="999"/>
      <c r="C50" s="999"/>
      <c r="D50" s="999"/>
      <c r="E50" s="1010"/>
      <c r="F50" s="1009"/>
      <c r="G50" s="1009"/>
      <c r="H50" s="1009"/>
      <c r="J50" s="1009"/>
      <c r="K50" s="1009"/>
      <c r="L50" s="1009"/>
      <c r="M50" s="1009"/>
      <c r="N50" s="1009"/>
      <c r="O50" s="1009"/>
      <c r="R50" s="1009"/>
      <c r="S50" s="1009"/>
      <c r="T50" s="1009"/>
      <c r="W50" s="1009"/>
      <c r="X50" s="1009"/>
      <c r="Y50" s="1009"/>
    </row>
    <row r="51" spans="2:51" s="1001" customFormat="1" ht="17.25" customHeight="1">
      <c r="B51" s="999" t="s">
        <v>1715</v>
      </c>
      <c r="C51" s="999"/>
      <c r="D51" s="999"/>
    </row>
    <row r="52" spans="2:51" s="1001" customFormat="1" ht="17.25" customHeight="1">
      <c r="B52" s="999" t="s">
        <v>1716</v>
      </c>
      <c r="C52" s="999"/>
      <c r="D52" s="999"/>
      <c r="AH52" s="1011"/>
      <c r="AI52" s="1011"/>
      <c r="AJ52" s="1011"/>
      <c r="AK52" s="1011"/>
      <c r="AL52" s="1011"/>
      <c r="AM52" s="1011"/>
      <c r="AN52" s="1011"/>
      <c r="AO52" s="1011"/>
      <c r="AP52" s="1011"/>
      <c r="AQ52" s="1011"/>
      <c r="AR52" s="1011"/>
      <c r="AS52" s="1011"/>
    </row>
    <row r="53" spans="2:51" s="1001" customFormat="1" ht="17.25" customHeight="1">
      <c r="B53" s="1012" t="s">
        <v>1717</v>
      </c>
      <c r="C53" s="1003"/>
      <c r="D53" s="1003"/>
      <c r="E53" s="1013"/>
      <c r="F53" s="1013"/>
      <c r="G53" s="1013"/>
      <c r="H53" s="1013"/>
      <c r="I53" s="1013"/>
      <c r="J53" s="1013"/>
      <c r="K53" s="1013"/>
      <c r="L53" s="1013"/>
      <c r="M53" s="1013"/>
      <c r="N53" s="1013"/>
      <c r="O53" s="1014"/>
      <c r="P53" s="1014"/>
      <c r="Q53" s="1013"/>
      <c r="R53" s="1014"/>
      <c r="S53" s="1013"/>
      <c r="T53" s="1013"/>
      <c r="U53" s="1014"/>
      <c r="V53" s="1011"/>
      <c r="W53" s="1011"/>
      <c r="X53" s="1011"/>
      <c r="Y53" s="1013"/>
      <c r="Z53" s="1013"/>
      <c r="AA53" s="1013"/>
      <c r="AB53" s="1013"/>
      <c r="AC53" s="1011"/>
      <c r="AD53" s="1013"/>
      <c r="AE53" s="1014"/>
      <c r="AF53" s="1014"/>
      <c r="AG53" s="1014"/>
      <c r="AH53" s="1014"/>
      <c r="AI53" s="1015"/>
      <c r="AJ53" s="1014"/>
      <c r="AK53" s="1014"/>
      <c r="AL53" s="1014"/>
      <c r="AM53" s="1014"/>
      <c r="AN53" s="1014"/>
      <c r="AO53" s="1014"/>
      <c r="AP53" s="1014"/>
      <c r="AQ53" s="1014"/>
      <c r="AR53" s="1014"/>
      <c r="AS53" s="1014"/>
      <c r="AT53" s="1014"/>
      <c r="AU53" s="1014"/>
      <c r="AV53" s="1014"/>
      <c r="AW53" s="1014"/>
      <c r="AX53" s="1014"/>
      <c r="AY53" s="1015"/>
    </row>
    <row r="54" spans="2:51" s="1001" customFormat="1" ht="17.25" customHeight="1">
      <c r="F54" s="1011"/>
    </row>
    <row r="55" spans="2:51" s="1001" customFormat="1" ht="17.25" customHeight="1">
      <c r="B55" s="999" t="s">
        <v>1718</v>
      </c>
      <c r="C55" s="999"/>
    </row>
    <row r="56" spans="2:51" s="1001" customFormat="1" ht="17.25" customHeight="1">
      <c r="B56" s="999"/>
      <c r="C56" s="999"/>
    </row>
    <row r="57" spans="2:51" s="1001" customFormat="1" ht="17.25" customHeight="1">
      <c r="B57" s="999" t="s">
        <v>1719</v>
      </c>
      <c r="C57" s="999"/>
    </row>
    <row r="58" spans="2:51" s="1001" customFormat="1" ht="17.25" customHeight="1">
      <c r="B58" s="999" t="s">
        <v>1720</v>
      </c>
      <c r="C58" s="999"/>
    </row>
    <row r="59" spans="2:51" s="1001" customFormat="1" ht="17.25" customHeight="1">
      <c r="B59" s="999"/>
      <c r="C59" s="999"/>
    </row>
    <row r="60" spans="2:51" s="1001" customFormat="1" ht="17.25" customHeight="1">
      <c r="B60" s="999" t="s">
        <v>1721</v>
      </c>
      <c r="C60" s="999"/>
    </row>
    <row r="61" spans="2:51" s="1001" customFormat="1" ht="17.25" customHeight="1">
      <c r="B61" s="999" t="s">
        <v>1722</v>
      </c>
      <c r="C61" s="999"/>
    </row>
    <row r="62" spans="2:51" s="1001" customFormat="1" ht="17.25" customHeight="1">
      <c r="B62" s="999"/>
      <c r="C62" s="999"/>
    </row>
    <row r="63" spans="2:51" s="1001" customFormat="1" ht="17.25" customHeight="1">
      <c r="B63" s="999" t="s">
        <v>1723</v>
      </c>
      <c r="C63" s="999"/>
      <c r="D63" s="999"/>
    </row>
    <row r="64" spans="2:51" s="1001" customFormat="1" ht="17.25" customHeight="1">
      <c r="B64" s="999"/>
      <c r="C64" s="999"/>
      <c r="D64" s="999"/>
    </row>
    <row r="65" spans="2:54" s="1001" customFormat="1" ht="17.25" customHeight="1">
      <c r="B65" s="1003" t="s">
        <v>1724</v>
      </c>
      <c r="C65" s="1003"/>
      <c r="D65" s="999"/>
    </row>
    <row r="66" spans="2:54" s="1001" customFormat="1" ht="17.25" customHeight="1">
      <c r="B66" s="1003" t="s">
        <v>1725</v>
      </c>
      <c r="C66" s="1003"/>
      <c r="D66" s="999"/>
    </row>
    <row r="67" spans="2:54" s="1001" customFormat="1" ht="17.25" customHeight="1">
      <c r="B67" s="1003" t="s">
        <v>1726</v>
      </c>
    </row>
    <row r="68" spans="2:54" s="1001" customFormat="1" ht="17.25" customHeight="1">
      <c r="B68" s="1003"/>
    </row>
    <row r="69" spans="2:54" s="1001" customFormat="1" ht="17.25" customHeight="1">
      <c r="B69" s="1003" t="s">
        <v>1727</v>
      </c>
      <c r="E69" s="1016"/>
      <c r="F69" s="1016"/>
      <c r="G69" s="1016"/>
      <c r="H69" s="1016"/>
      <c r="I69" s="1016"/>
      <c r="J69" s="1016"/>
      <c r="K69" s="1016"/>
      <c r="L69" s="1016"/>
      <c r="M69" s="1016"/>
      <c r="N69" s="1016"/>
      <c r="O69" s="1016"/>
      <c r="P69" s="1016"/>
      <c r="Q69" s="1016"/>
      <c r="R69" s="1016"/>
      <c r="S69" s="1016"/>
      <c r="T69" s="1016"/>
      <c r="U69" s="1016"/>
      <c r="V69" s="1016"/>
      <c r="W69" s="1016"/>
      <c r="X69" s="1016"/>
      <c r="Y69" s="1016"/>
      <c r="Z69" s="1016"/>
      <c r="AA69" s="1016"/>
      <c r="AB69" s="1016"/>
      <c r="AC69" s="1016"/>
      <c r="AD69" s="1016"/>
      <c r="AE69" s="1016"/>
      <c r="AF69" s="1016"/>
      <c r="AG69" s="1016"/>
      <c r="AH69" s="1016"/>
      <c r="AI69" s="1016"/>
      <c r="AJ69" s="1016"/>
      <c r="AK69" s="1016"/>
      <c r="AL69" s="1016"/>
      <c r="AM69" s="1016"/>
      <c r="AN69" s="1016"/>
      <c r="AO69" s="1016"/>
      <c r="AP69" s="1016"/>
      <c r="AQ69" s="1016"/>
      <c r="AR69" s="1016"/>
      <c r="AS69" s="1016"/>
      <c r="AT69" s="1016"/>
      <c r="AU69" s="1016"/>
      <c r="AV69" s="1016"/>
      <c r="AW69" s="1016"/>
      <c r="AX69" s="1016"/>
    </row>
    <row r="70" spans="2:54" s="1001" customFormat="1" ht="17.25" customHeight="1">
      <c r="B70" s="1017" t="s">
        <v>1728</v>
      </c>
      <c r="E70" s="1016"/>
      <c r="F70" s="1016"/>
      <c r="G70" s="1016"/>
      <c r="H70" s="1016"/>
      <c r="I70" s="1016"/>
      <c r="J70" s="1016"/>
      <c r="K70" s="1016"/>
      <c r="L70" s="1016"/>
      <c r="M70" s="1016"/>
      <c r="N70" s="1016"/>
      <c r="O70" s="1016"/>
      <c r="P70" s="1016"/>
      <c r="Q70" s="1016"/>
      <c r="R70" s="1016"/>
      <c r="S70" s="1016"/>
      <c r="T70" s="1016"/>
      <c r="U70" s="1016"/>
      <c r="V70" s="1016"/>
      <c r="W70" s="1016"/>
      <c r="X70" s="1016"/>
      <c r="Y70" s="1016"/>
      <c r="Z70" s="1016"/>
      <c r="AA70" s="1016"/>
      <c r="AB70" s="1016"/>
      <c r="AC70" s="1016"/>
      <c r="AD70" s="1016"/>
      <c r="AE70" s="1016"/>
      <c r="AF70" s="1016"/>
      <c r="AG70" s="1016"/>
      <c r="AH70" s="1016"/>
      <c r="AI70" s="1016"/>
      <c r="AJ70" s="1016"/>
      <c r="AK70" s="1016"/>
      <c r="AL70" s="1016"/>
      <c r="AM70" s="1016"/>
      <c r="AN70" s="1016"/>
      <c r="AO70" s="1016"/>
      <c r="AP70" s="1016"/>
      <c r="AQ70" s="1016"/>
      <c r="AR70" s="1016"/>
      <c r="AS70" s="1016"/>
      <c r="AT70" s="1016"/>
      <c r="AU70" s="1016"/>
      <c r="AV70" s="1016"/>
      <c r="AW70" s="1016"/>
      <c r="AX70" s="1016"/>
      <c r="AY70" s="1016"/>
      <c r="AZ70" s="1016"/>
      <c r="BA70" s="1016"/>
      <c r="BB70" s="1016"/>
    </row>
    <row r="71" spans="2:54" ht="18.75" customHeight="1">
      <c r="B71" s="1018" t="s">
        <v>1729</v>
      </c>
    </row>
    <row r="72" spans="2:54" ht="18.75" customHeight="1">
      <c r="B72" s="1017" t="s">
        <v>1730</v>
      </c>
    </row>
    <row r="73" spans="2:54" ht="18.75" customHeight="1">
      <c r="B73" s="1018" t="s">
        <v>1731</v>
      </c>
    </row>
    <row r="74" spans="2:54" ht="18.75" customHeight="1">
      <c r="B74" s="1017" t="s">
        <v>1732</v>
      </c>
    </row>
    <row r="75" spans="2:54" ht="18.75" customHeight="1">
      <c r="B75" s="1017" t="s">
        <v>1733</v>
      </c>
    </row>
    <row r="76" spans="2:54" ht="18.75" customHeight="1">
      <c r="B76" s="1017" t="s">
        <v>1734</v>
      </c>
    </row>
    <row r="77" spans="2:54" ht="18.75" customHeight="1"/>
    <row r="78" spans="2:54" ht="18.75" customHeight="1"/>
    <row r="79" spans="2:54" ht="18.75" customHeight="1"/>
    <row r="80" spans="2:54"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sheetData>
  <mergeCells count="1">
    <mergeCell ref="F4:K5"/>
  </mergeCells>
  <phoneticPr fontId="3"/>
  <pageMargins left="0.70866141732283472" right="0.70866141732283472" top="0.74803149606299213" bottom="0.35433070866141736" header="0.31496062992125984" footer="0.31496062992125984"/>
  <pageSetup paperSize="9" scale="45" orientation="portrait"/>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B1:BB126"/>
  <sheetViews>
    <sheetView workbookViewId="0"/>
  </sheetViews>
  <sheetFormatPr defaultColWidth="9" defaultRowHeight="18.75"/>
  <cols>
    <col min="1" max="1" width="1.375" style="998" customWidth="1"/>
    <col min="2" max="3" width="9" style="998"/>
    <col min="4" max="4" width="40.625" style="998" customWidth="1"/>
    <col min="5" max="16384" width="9" style="998"/>
  </cols>
  <sheetData>
    <row r="1" spans="2:11">
      <c r="B1" s="998" t="s">
        <v>1688</v>
      </c>
      <c r="D1" s="999"/>
      <c r="E1" s="999"/>
      <c r="F1" s="999"/>
    </row>
    <row r="2" spans="2:11" s="1001" customFormat="1" ht="20.25" customHeight="1">
      <c r="B2" s="1000" t="s">
        <v>1735</v>
      </c>
      <c r="C2" s="1000"/>
      <c r="D2" s="999"/>
      <c r="E2" s="999"/>
      <c r="F2" s="999"/>
    </row>
    <row r="3" spans="2:11" s="1001" customFormat="1" ht="20.25" customHeight="1">
      <c r="B3" s="1000"/>
      <c r="C3" s="1000"/>
      <c r="D3" s="999"/>
      <c r="E3" s="999"/>
      <c r="F3" s="999"/>
    </row>
    <row r="4" spans="2:11" s="1003" customFormat="1" ht="20.25" customHeight="1">
      <c r="B4" s="1002"/>
      <c r="C4" s="999" t="s">
        <v>1690</v>
      </c>
      <c r="D4" s="999"/>
      <c r="F4" s="2254" t="s">
        <v>1691</v>
      </c>
      <c r="G4" s="2254"/>
      <c r="H4" s="2254"/>
      <c r="I4" s="2254"/>
      <c r="J4" s="2254"/>
      <c r="K4" s="2254"/>
    </row>
    <row r="5" spans="2:11" s="1003" customFormat="1" ht="20.25" customHeight="1">
      <c r="B5" s="1004"/>
      <c r="C5" s="999" t="s">
        <v>1692</v>
      </c>
      <c r="D5" s="999"/>
      <c r="F5" s="2254"/>
      <c r="G5" s="2254"/>
      <c r="H5" s="2254"/>
      <c r="I5" s="2254"/>
      <c r="J5" s="2254"/>
      <c r="K5" s="2254"/>
    </row>
    <row r="6" spans="2:11" s="1001" customFormat="1" ht="20.25" customHeight="1">
      <c r="B6" s="1005" t="s">
        <v>1693</v>
      </c>
      <c r="C6" s="999"/>
      <c r="D6" s="999"/>
      <c r="E6" s="946"/>
      <c r="F6" s="1006"/>
    </row>
    <row r="7" spans="2:11" s="1001" customFormat="1" ht="20.25" customHeight="1">
      <c r="B7" s="1000"/>
      <c r="C7" s="1000"/>
      <c r="D7" s="999"/>
      <c r="E7" s="946"/>
      <c r="F7" s="1006"/>
    </row>
    <row r="8" spans="2:11" s="1001" customFormat="1" ht="20.25" customHeight="1">
      <c r="B8" s="999" t="s">
        <v>1694</v>
      </c>
      <c r="C8" s="1000"/>
      <c r="D8" s="999"/>
      <c r="E8" s="946"/>
      <c r="F8" s="1006"/>
    </row>
    <row r="9" spans="2:11" s="1001" customFormat="1" ht="20.25" customHeight="1">
      <c r="B9" s="1000"/>
      <c r="C9" s="1000"/>
      <c r="D9" s="999"/>
      <c r="E9" s="999"/>
      <c r="F9" s="999"/>
    </row>
    <row r="10" spans="2:11" s="1001" customFormat="1" ht="20.25" customHeight="1">
      <c r="B10" s="999" t="s">
        <v>1695</v>
      </c>
      <c r="C10" s="1000"/>
      <c r="D10" s="999"/>
      <c r="E10" s="999"/>
      <c r="F10" s="999"/>
    </row>
    <row r="11" spans="2:11" s="1001" customFormat="1" ht="20.25" customHeight="1">
      <c r="B11" s="999"/>
      <c r="C11" s="1000"/>
      <c r="D11" s="999"/>
    </row>
    <row r="12" spans="2:11" s="1001" customFormat="1" ht="20.25" customHeight="1">
      <c r="B12" s="999" t="s">
        <v>1696</v>
      </c>
      <c r="C12" s="1000"/>
      <c r="D12" s="999"/>
    </row>
    <row r="13" spans="2:11" s="1001" customFormat="1" ht="20.25" customHeight="1">
      <c r="B13" s="999"/>
      <c r="C13" s="1000"/>
      <c r="D13" s="999"/>
    </row>
    <row r="14" spans="2:11" s="1001" customFormat="1" ht="20.25" customHeight="1">
      <c r="B14" s="999" t="s">
        <v>1697</v>
      </c>
      <c r="C14" s="1000"/>
      <c r="D14" s="999"/>
    </row>
    <row r="15" spans="2:11" s="1001" customFormat="1" ht="20.25" customHeight="1">
      <c r="B15" s="999"/>
      <c r="C15" s="1000"/>
      <c r="D15" s="999"/>
    </row>
    <row r="16" spans="2:11" s="1001" customFormat="1" ht="20.25" customHeight="1">
      <c r="B16" s="999" t="s">
        <v>1698</v>
      </c>
      <c r="C16" s="1000"/>
      <c r="D16" s="999"/>
    </row>
    <row r="17" spans="2:4" s="1001" customFormat="1" ht="20.25" customHeight="1">
      <c r="B17" s="999" t="s">
        <v>1699</v>
      </c>
      <c r="C17" s="1000"/>
      <c r="D17" s="999"/>
    </row>
    <row r="18" spans="2:4" s="1001" customFormat="1" ht="20.25" customHeight="1">
      <c r="B18" s="999"/>
      <c r="C18" s="1000"/>
      <c r="D18" s="999"/>
    </row>
    <row r="19" spans="2:4" s="1001" customFormat="1" ht="20.25" customHeight="1">
      <c r="B19" s="999" t="s">
        <v>1736</v>
      </c>
      <c r="C19" s="1000"/>
      <c r="D19" s="999"/>
    </row>
    <row r="20" spans="2:4" s="1001" customFormat="1" ht="20.25" customHeight="1">
      <c r="B20" s="999" t="s">
        <v>1737</v>
      </c>
      <c r="C20" s="1000"/>
      <c r="D20" s="999"/>
    </row>
    <row r="21" spans="2:4" s="1001" customFormat="1" ht="20.25" customHeight="1">
      <c r="B21" s="999" t="s">
        <v>1738</v>
      </c>
      <c r="C21" s="1000"/>
      <c r="D21" s="999"/>
    </row>
    <row r="22" spans="2:4" s="1001" customFormat="1" ht="20.25" customHeight="1">
      <c r="B22" s="999"/>
      <c r="C22" s="1000"/>
      <c r="D22" s="999"/>
    </row>
    <row r="23" spans="2:4" s="1001" customFormat="1" ht="20.25" customHeight="1">
      <c r="B23" s="999" t="s">
        <v>1739</v>
      </c>
      <c r="C23" s="1000"/>
      <c r="D23" s="999"/>
    </row>
    <row r="24" spans="2:4" s="1001" customFormat="1" ht="20.25" customHeight="1">
      <c r="B24" s="999" t="s">
        <v>1740</v>
      </c>
      <c r="C24" s="1000"/>
      <c r="D24" s="999"/>
    </row>
    <row r="25" spans="2:4" s="1001" customFormat="1" ht="20.25" customHeight="1">
      <c r="B25" s="999" t="s">
        <v>1741</v>
      </c>
      <c r="C25" s="1000"/>
      <c r="D25" s="999"/>
    </row>
    <row r="26" spans="2:4" s="1001" customFormat="1" ht="20.25" customHeight="1">
      <c r="B26" s="999" t="s">
        <v>1742</v>
      </c>
      <c r="C26" s="1000"/>
      <c r="D26" s="999"/>
    </row>
    <row r="27" spans="2:4" s="1001" customFormat="1" ht="20.25" customHeight="1">
      <c r="B27" s="999"/>
      <c r="C27" s="999"/>
      <c r="D27" s="999"/>
    </row>
    <row r="28" spans="2:4" s="1001" customFormat="1" ht="17.25" customHeight="1">
      <c r="B28" s="999" t="s">
        <v>1743</v>
      </c>
      <c r="C28" s="999"/>
      <c r="D28" s="999"/>
    </row>
    <row r="29" spans="2:4" s="1001" customFormat="1" ht="17.25" customHeight="1">
      <c r="B29" s="999" t="s">
        <v>1744</v>
      </c>
      <c r="C29" s="999"/>
      <c r="D29" s="999"/>
    </row>
    <row r="30" spans="2:4" s="1001" customFormat="1" ht="17.25" customHeight="1">
      <c r="B30" s="999"/>
      <c r="C30" s="999"/>
      <c r="D30" s="999"/>
    </row>
    <row r="31" spans="2:4" s="1001" customFormat="1" ht="17.25" customHeight="1">
      <c r="B31" s="999"/>
      <c r="C31" s="1007" t="s">
        <v>1521</v>
      </c>
      <c r="D31" s="1007" t="s">
        <v>1702</v>
      </c>
    </row>
    <row r="32" spans="2:4" s="1001" customFormat="1" ht="17.25" customHeight="1">
      <c r="B32" s="999"/>
      <c r="C32" s="1007">
        <v>1</v>
      </c>
      <c r="D32" s="1008" t="s">
        <v>1536</v>
      </c>
    </row>
    <row r="33" spans="2:6" s="1001" customFormat="1" ht="17.25" customHeight="1">
      <c r="B33" s="999"/>
      <c r="C33" s="1007">
        <v>2</v>
      </c>
      <c r="D33" s="1008" t="s">
        <v>1544</v>
      </c>
    </row>
    <row r="34" spans="2:6" s="1001" customFormat="1" ht="17.25" customHeight="1">
      <c r="B34" s="999"/>
      <c r="C34" s="1007">
        <v>3</v>
      </c>
      <c r="D34" s="1008" t="s">
        <v>1546</v>
      </c>
    </row>
    <row r="35" spans="2:6" s="1001" customFormat="1" ht="17.25" customHeight="1">
      <c r="B35" s="999"/>
      <c r="C35" s="1007">
        <v>4</v>
      </c>
      <c r="D35" s="1008" t="s">
        <v>1554</v>
      </c>
    </row>
    <row r="36" spans="2:6" s="1001" customFormat="1" ht="17.25" customHeight="1">
      <c r="B36" s="999"/>
      <c r="C36" s="1007">
        <v>5</v>
      </c>
      <c r="D36" s="1008" t="s">
        <v>1567</v>
      </c>
    </row>
    <row r="37" spans="2:6" s="1001" customFormat="1" ht="17.25" customHeight="1">
      <c r="B37" s="999"/>
      <c r="C37" s="1007">
        <v>6</v>
      </c>
      <c r="D37" s="1008" t="s">
        <v>1548</v>
      </c>
    </row>
    <row r="38" spans="2:6" s="1001" customFormat="1" ht="17.25" customHeight="1">
      <c r="B38" s="999"/>
      <c r="C38" s="1007">
        <v>7</v>
      </c>
      <c r="D38" s="1008" t="s">
        <v>1550</v>
      </c>
    </row>
    <row r="39" spans="2:6" s="1001" customFormat="1" ht="17.25" customHeight="1">
      <c r="B39" s="999"/>
      <c r="C39" s="1007">
        <v>8</v>
      </c>
      <c r="D39" s="1008" t="s">
        <v>1703</v>
      </c>
    </row>
    <row r="40" spans="2:6" s="1001" customFormat="1" ht="17.25" customHeight="1">
      <c r="B40" s="999"/>
      <c r="C40" s="1007">
        <v>9</v>
      </c>
      <c r="D40" s="1008" t="s">
        <v>1704</v>
      </c>
    </row>
    <row r="41" spans="2:6" s="1001" customFormat="1" ht="17.25" customHeight="1">
      <c r="B41" s="999"/>
      <c r="C41" s="1007">
        <v>10</v>
      </c>
      <c r="D41" s="1008" t="s">
        <v>1705</v>
      </c>
    </row>
    <row r="42" spans="2:6" s="1001" customFormat="1" ht="17.25" customHeight="1">
      <c r="B42" s="999"/>
      <c r="C42" s="1007">
        <v>11</v>
      </c>
      <c r="D42" s="1008" t="s">
        <v>1552</v>
      </c>
    </row>
    <row r="43" spans="2:6" s="1001" customFormat="1" ht="17.25" customHeight="1">
      <c r="B43" s="999"/>
      <c r="C43" s="1007">
        <v>12</v>
      </c>
      <c r="D43" s="1008" t="s">
        <v>1706</v>
      </c>
    </row>
    <row r="44" spans="2:6" s="1001" customFormat="1" ht="17.25" customHeight="1">
      <c r="B44" s="999"/>
      <c r="C44" s="1007">
        <v>13</v>
      </c>
      <c r="D44" s="1008" t="s">
        <v>1707</v>
      </c>
    </row>
    <row r="45" spans="2:6" s="1001" customFormat="1" ht="17.25" customHeight="1">
      <c r="B45" s="999"/>
      <c r="C45" s="1007">
        <v>14</v>
      </c>
      <c r="D45" s="1008" t="s">
        <v>1708</v>
      </c>
    </row>
    <row r="46" spans="2:6" s="1001" customFormat="1" ht="17.25" customHeight="1">
      <c r="B46" s="999"/>
      <c r="C46" s="946"/>
      <c r="D46" s="1006"/>
    </row>
    <row r="47" spans="2:6" s="1001" customFormat="1" ht="17.25" customHeight="1">
      <c r="B47" s="999" t="s">
        <v>1745</v>
      </c>
      <c r="C47" s="999"/>
      <c r="D47" s="999"/>
      <c r="E47" s="1003"/>
      <c r="F47" s="1003"/>
    </row>
    <row r="48" spans="2:6" s="1001" customFormat="1" ht="17.25" customHeight="1">
      <c r="B48" s="999" t="s">
        <v>1710</v>
      </c>
      <c r="C48" s="999"/>
      <c r="D48" s="999"/>
      <c r="E48" s="1003"/>
      <c r="F48" s="1003"/>
    </row>
    <row r="49" spans="2:51" s="1001" customFormat="1" ht="17.25" customHeight="1">
      <c r="B49" s="999"/>
      <c r="C49" s="999"/>
      <c r="D49" s="999"/>
      <c r="E49" s="1003"/>
      <c r="F49" s="1003"/>
      <c r="G49" s="1009"/>
      <c r="H49" s="1009"/>
      <c r="J49" s="1009"/>
      <c r="K49" s="1009"/>
      <c r="L49" s="1009"/>
      <c r="M49" s="1009"/>
      <c r="N49" s="1009"/>
      <c r="O49" s="1009"/>
      <c r="R49" s="1009"/>
      <c r="S49" s="1009"/>
      <c r="T49" s="1009"/>
      <c r="W49" s="1009"/>
      <c r="X49" s="1009"/>
      <c r="Y49" s="1009"/>
    </row>
    <row r="50" spans="2:51" s="1001" customFormat="1" ht="17.25" customHeight="1">
      <c r="B50" s="999"/>
      <c r="C50" s="1007" t="s">
        <v>1613</v>
      </c>
      <c r="D50" s="1007" t="s">
        <v>1614</v>
      </c>
      <c r="E50" s="1003"/>
      <c r="F50" s="1003"/>
      <c r="G50" s="1009"/>
      <c r="H50" s="1009"/>
      <c r="J50" s="1009"/>
      <c r="K50" s="1009"/>
      <c r="L50" s="1009"/>
      <c r="M50" s="1009"/>
      <c r="N50" s="1009"/>
      <c r="O50" s="1009"/>
      <c r="R50" s="1009"/>
      <c r="S50" s="1009"/>
      <c r="T50" s="1009"/>
      <c r="W50" s="1009"/>
      <c r="X50" s="1009"/>
      <c r="Y50" s="1009"/>
    </row>
    <row r="51" spans="2:51" s="1001" customFormat="1" ht="17.25" customHeight="1">
      <c r="B51" s="999"/>
      <c r="C51" s="1007" t="s">
        <v>1605</v>
      </c>
      <c r="D51" s="1008" t="s">
        <v>1615</v>
      </c>
      <c r="E51" s="1003"/>
      <c r="F51" s="1003"/>
      <c r="G51" s="1009"/>
      <c r="H51" s="1009"/>
      <c r="J51" s="1009"/>
      <c r="K51" s="1009"/>
      <c r="L51" s="1009"/>
      <c r="M51" s="1009"/>
      <c r="N51" s="1009"/>
      <c r="O51" s="1009"/>
      <c r="R51" s="1009"/>
      <c r="S51" s="1009"/>
      <c r="T51" s="1009"/>
      <c r="W51" s="1009"/>
      <c r="X51" s="1009"/>
      <c r="Y51" s="1009"/>
    </row>
    <row r="52" spans="2:51" s="1001" customFormat="1" ht="17.25" customHeight="1">
      <c r="B52" s="999"/>
      <c r="C52" s="1007" t="s">
        <v>1608</v>
      </c>
      <c r="D52" s="1008" t="s">
        <v>1619</v>
      </c>
      <c r="E52" s="1003"/>
      <c r="F52" s="1003"/>
      <c r="G52" s="1009"/>
      <c r="H52" s="1009"/>
      <c r="J52" s="1009"/>
      <c r="K52" s="1009"/>
      <c r="L52" s="1009"/>
      <c r="M52" s="1009"/>
      <c r="N52" s="1009"/>
      <c r="O52" s="1009"/>
      <c r="R52" s="1009"/>
      <c r="S52" s="1009"/>
      <c r="T52" s="1009"/>
      <c r="W52" s="1009"/>
      <c r="X52" s="1009"/>
      <c r="Y52" s="1009"/>
    </row>
    <row r="53" spans="2:51" s="1001" customFormat="1" ht="17.25" customHeight="1">
      <c r="B53" s="999"/>
      <c r="C53" s="1007" t="s">
        <v>1609</v>
      </c>
      <c r="D53" s="1008" t="s">
        <v>1622</v>
      </c>
      <c r="E53" s="1003"/>
      <c r="F53" s="1003"/>
      <c r="G53" s="1009"/>
      <c r="H53" s="1009"/>
      <c r="J53" s="1009"/>
      <c r="K53" s="1009"/>
      <c r="L53" s="1009"/>
      <c r="M53" s="1009"/>
      <c r="N53" s="1009"/>
      <c r="O53" s="1009"/>
      <c r="R53" s="1009"/>
      <c r="S53" s="1009"/>
      <c r="T53" s="1009"/>
      <c r="W53" s="1009"/>
      <c r="X53" s="1009"/>
      <c r="Y53" s="1009"/>
    </row>
    <row r="54" spans="2:51" s="1001" customFormat="1" ht="17.25" customHeight="1">
      <c r="B54" s="999"/>
      <c r="C54" s="1007" t="s">
        <v>1611</v>
      </c>
      <c r="D54" s="1008" t="s">
        <v>1711</v>
      </c>
      <c r="E54" s="1003"/>
      <c r="F54" s="1003"/>
      <c r="G54" s="1009"/>
      <c r="H54" s="1009"/>
      <c r="J54" s="1009"/>
      <c r="K54" s="1009"/>
      <c r="L54" s="1009"/>
      <c r="M54" s="1009"/>
      <c r="N54" s="1009"/>
      <c r="O54" s="1009"/>
      <c r="R54" s="1009"/>
      <c r="S54" s="1009"/>
      <c r="T54" s="1009"/>
      <c r="W54" s="1009"/>
      <c r="X54" s="1009"/>
      <c r="Y54" s="1009"/>
    </row>
    <row r="55" spans="2:51" s="1001" customFormat="1" ht="17.25" customHeight="1">
      <c r="B55" s="999"/>
      <c r="C55" s="999"/>
      <c r="D55" s="999"/>
      <c r="E55" s="1003"/>
      <c r="F55" s="1003"/>
      <c r="G55" s="1009"/>
      <c r="H55" s="1009"/>
      <c r="J55" s="1009"/>
      <c r="K55" s="1009"/>
      <c r="L55" s="1009"/>
      <c r="M55" s="1009"/>
      <c r="N55" s="1009"/>
      <c r="O55" s="1009"/>
      <c r="R55" s="1009"/>
      <c r="S55" s="1009"/>
      <c r="T55" s="1009"/>
      <c r="W55" s="1009"/>
      <c r="X55" s="1009"/>
      <c r="Y55" s="1009"/>
    </row>
    <row r="56" spans="2:51" s="1001" customFormat="1" ht="17.25" customHeight="1">
      <c r="B56" s="999"/>
      <c r="C56" s="1010" t="s">
        <v>1712</v>
      </c>
      <c r="D56" s="999"/>
      <c r="E56" s="1003"/>
      <c r="F56" s="1003"/>
      <c r="G56" s="1009"/>
      <c r="H56" s="1009"/>
      <c r="J56" s="1009"/>
      <c r="K56" s="1009"/>
      <c r="L56" s="1009"/>
      <c r="M56" s="1009"/>
      <c r="N56" s="1009"/>
      <c r="O56" s="1009"/>
      <c r="R56" s="1009"/>
      <c r="S56" s="1009"/>
      <c r="T56" s="1009"/>
      <c r="W56" s="1009"/>
      <c r="X56" s="1009"/>
      <c r="Y56" s="1009"/>
    </row>
    <row r="57" spans="2:51" s="1001" customFormat="1" ht="17.25" customHeight="1">
      <c r="B57" s="1003"/>
      <c r="C57" s="999" t="s">
        <v>1713</v>
      </c>
      <c r="D57" s="1003"/>
      <c r="E57" s="1003"/>
      <c r="F57" s="1010"/>
      <c r="G57" s="1009"/>
      <c r="H57" s="1009"/>
      <c r="J57" s="1009"/>
      <c r="K57" s="1009"/>
      <c r="L57" s="1009"/>
      <c r="M57" s="1009"/>
      <c r="N57" s="1009"/>
      <c r="O57" s="1009"/>
      <c r="R57" s="1009"/>
      <c r="S57" s="1009"/>
      <c r="T57" s="1009"/>
      <c r="W57" s="1009"/>
      <c r="X57" s="1009"/>
      <c r="Y57" s="1009"/>
    </row>
    <row r="58" spans="2:51" s="1001" customFormat="1" ht="17.25" customHeight="1">
      <c r="B58" s="1003"/>
      <c r="C58" s="999" t="s">
        <v>1714</v>
      </c>
      <c r="D58" s="1003"/>
      <c r="E58" s="1003"/>
      <c r="F58" s="999"/>
      <c r="G58" s="1009"/>
      <c r="H58" s="1009"/>
      <c r="J58" s="1009"/>
      <c r="K58" s="1009"/>
      <c r="L58" s="1009"/>
      <c r="M58" s="1009"/>
      <c r="N58" s="1009"/>
      <c r="O58" s="1009"/>
      <c r="R58" s="1009"/>
      <c r="S58" s="1009"/>
      <c r="T58" s="1009"/>
      <c r="W58" s="1009"/>
      <c r="X58" s="1009"/>
      <c r="Y58" s="1009"/>
    </row>
    <row r="59" spans="2:51" s="1001" customFormat="1" ht="17.25" customHeight="1">
      <c r="B59" s="999"/>
      <c r="C59" s="999"/>
      <c r="D59" s="999"/>
      <c r="E59" s="1010"/>
      <c r="F59" s="1009"/>
      <c r="G59" s="1009"/>
      <c r="H59" s="1009"/>
      <c r="J59" s="1009"/>
      <c r="K59" s="1009"/>
      <c r="L59" s="1009"/>
      <c r="M59" s="1009"/>
      <c r="N59" s="1009"/>
      <c r="O59" s="1009"/>
      <c r="R59" s="1009"/>
      <c r="S59" s="1009"/>
      <c r="T59" s="1009"/>
      <c r="W59" s="1009"/>
      <c r="X59" s="1009"/>
      <c r="Y59" s="1009"/>
    </row>
    <row r="60" spans="2:51" s="1001" customFormat="1" ht="17.25" customHeight="1">
      <c r="B60" s="999" t="s">
        <v>1746</v>
      </c>
      <c r="C60" s="999"/>
      <c r="D60" s="999"/>
    </row>
    <row r="61" spans="2:51" s="1001" customFormat="1" ht="17.25" customHeight="1">
      <c r="B61" s="999" t="s">
        <v>1716</v>
      </c>
      <c r="C61" s="999"/>
      <c r="D61" s="999"/>
      <c r="AH61" s="1011"/>
      <c r="AI61" s="1011"/>
      <c r="AJ61" s="1011"/>
      <c r="AK61" s="1011"/>
      <c r="AL61" s="1011"/>
      <c r="AM61" s="1011"/>
      <c r="AN61" s="1011"/>
      <c r="AO61" s="1011"/>
      <c r="AP61" s="1011"/>
      <c r="AQ61" s="1011"/>
      <c r="AR61" s="1011"/>
      <c r="AS61" s="1011"/>
    </row>
    <row r="62" spans="2:51" s="1001" customFormat="1" ht="17.25" customHeight="1">
      <c r="B62" s="1012" t="s">
        <v>1717</v>
      </c>
      <c r="C62" s="1003"/>
      <c r="D62" s="1003"/>
      <c r="E62" s="1013"/>
      <c r="F62" s="1013"/>
      <c r="G62" s="1013"/>
      <c r="H62" s="1013"/>
      <c r="I62" s="1013"/>
      <c r="J62" s="1013"/>
      <c r="K62" s="1013"/>
      <c r="L62" s="1013"/>
      <c r="M62" s="1013"/>
      <c r="N62" s="1013"/>
      <c r="O62" s="1014"/>
      <c r="P62" s="1014"/>
      <c r="Q62" s="1013"/>
      <c r="R62" s="1014"/>
      <c r="S62" s="1013"/>
      <c r="T62" s="1013"/>
      <c r="U62" s="1014"/>
      <c r="V62" s="1011"/>
      <c r="W62" s="1011"/>
      <c r="X62" s="1011"/>
      <c r="Y62" s="1013"/>
      <c r="Z62" s="1013"/>
      <c r="AA62" s="1013"/>
      <c r="AB62" s="1013"/>
      <c r="AC62" s="1011"/>
      <c r="AD62" s="1013"/>
      <c r="AE62" s="1014"/>
      <c r="AF62" s="1014"/>
      <c r="AG62" s="1014"/>
      <c r="AH62" s="1014"/>
      <c r="AI62" s="1015"/>
      <c r="AJ62" s="1014"/>
      <c r="AK62" s="1014"/>
      <c r="AL62" s="1014"/>
      <c r="AM62" s="1014"/>
      <c r="AN62" s="1014"/>
      <c r="AO62" s="1014"/>
      <c r="AP62" s="1014"/>
      <c r="AQ62" s="1014"/>
      <c r="AR62" s="1014"/>
      <c r="AS62" s="1014"/>
      <c r="AT62" s="1014"/>
      <c r="AU62" s="1014"/>
      <c r="AV62" s="1014"/>
      <c r="AW62" s="1014"/>
      <c r="AX62" s="1014"/>
      <c r="AY62" s="1015"/>
    </row>
    <row r="63" spans="2:51" s="1001" customFormat="1" ht="17.25" customHeight="1">
      <c r="B63" s="1012" t="s">
        <v>1747</v>
      </c>
      <c r="C63" s="1003"/>
      <c r="D63" s="1003"/>
      <c r="E63" s="1013"/>
      <c r="F63" s="1013"/>
      <c r="G63" s="1013"/>
      <c r="H63" s="1013"/>
      <c r="I63" s="1013"/>
      <c r="J63" s="1013"/>
      <c r="K63" s="1013"/>
      <c r="L63" s="1013"/>
      <c r="M63" s="1013"/>
      <c r="N63" s="1013"/>
      <c r="O63" s="1014"/>
      <c r="P63" s="1014"/>
      <c r="Q63" s="1013"/>
      <c r="R63" s="1014"/>
      <c r="S63" s="1013"/>
      <c r="T63" s="1013"/>
      <c r="U63" s="1014"/>
      <c r="V63" s="1011"/>
      <c r="W63" s="1011"/>
      <c r="X63" s="1011"/>
      <c r="Y63" s="1013"/>
      <c r="Z63" s="1013"/>
      <c r="AA63" s="1013"/>
      <c r="AB63" s="1013"/>
      <c r="AC63" s="1011"/>
      <c r="AD63" s="1013"/>
      <c r="AE63" s="1014"/>
      <c r="AF63" s="1014"/>
      <c r="AG63" s="1014"/>
      <c r="AH63" s="1014"/>
      <c r="AI63" s="1015"/>
      <c r="AJ63" s="1014"/>
      <c r="AK63" s="1014"/>
      <c r="AL63" s="1014"/>
      <c r="AM63" s="1014"/>
      <c r="AN63" s="1014"/>
      <c r="AO63" s="1014"/>
      <c r="AP63" s="1014"/>
      <c r="AQ63" s="1014"/>
      <c r="AR63" s="1014"/>
      <c r="AS63" s="1014"/>
      <c r="AT63" s="1014"/>
      <c r="AU63" s="1014"/>
      <c r="AV63" s="1014"/>
      <c r="AW63" s="1014"/>
      <c r="AX63" s="1014"/>
      <c r="AY63" s="1015"/>
    </row>
    <row r="64" spans="2:51" s="1001" customFormat="1" ht="17.25" customHeight="1">
      <c r="F64" s="1011"/>
    </row>
    <row r="65" spans="2:54" s="1001" customFormat="1" ht="17.25" customHeight="1">
      <c r="B65" s="999" t="s">
        <v>1748</v>
      </c>
      <c r="C65" s="999"/>
    </row>
    <row r="66" spans="2:54" s="1001" customFormat="1" ht="17.25" customHeight="1">
      <c r="B66" s="999"/>
      <c r="C66" s="999"/>
    </row>
    <row r="67" spans="2:54" s="1001" customFormat="1" ht="17.25" customHeight="1">
      <c r="B67" s="999" t="s">
        <v>1749</v>
      </c>
      <c r="C67" s="999"/>
    </row>
    <row r="68" spans="2:54" s="1001" customFormat="1" ht="17.25" customHeight="1">
      <c r="B68" s="999" t="s">
        <v>1720</v>
      </c>
      <c r="C68" s="999"/>
    </row>
    <row r="69" spans="2:54" s="1001" customFormat="1" ht="17.25" customHeight="1">
      <c r="B69" s="999"/>
      <c r="C69" s="999"/>
    </row>
    <row r="70" spans="2:54" s="1001" customFormat="1" ht="17.25" customHeight="1">
      <c r="B70" s="999" t="s">
        <v>1750</v>
      </c>
      <c r="C70" s="999"/>
    </row>
    <row r="71" spans="2:54" s="1001" customFormat="1" ht="17.25" customHeight="1">
      <c r="B71" s="999" t="s">
        <v>1722</v>
      </c>
      <c r="C71" s="999"/>
    </row>
    <row r="72" spans="2:54" s="1001" customFormat="1" ht="17.25" customHeight="1">
      <c r="B72" s="999"/>
      <c r="C72" s="999"/>
    </row>
    <row r="73" spans="2:54" s="1001" customFormat="1" ht="17.25" customHeight="1">
      <c r="B73" s="999" t="s">
        <v>1751</v>
      </c>
      <c r="C73" s="999"/>
      <c r="D73" s="999"/>
    </row>
    <row r="74" spans="2:54" s="1001" customFormat="1" ht="17.25" customHeight="1">
      <c r="B74" s="999"/>
      <c r="C74" s="999"/>
      <c r="D74" s="999"/>
    </row>
    <row r="75" spans="2:54" s="1001" customFormat="1" ht="17.25" customHeight="1">
      <c r="B75" s="1003" t="s">
        <v>1752</v>
      </c>
      <c r="C75" s="1003"/>
      <c r="D75" s="999"/>
    </row>
    <row r="76" spans="2:54" s="1001" customFormat="1" ht="17.25" customHeight="1">
      <c r="B76" s="1003" t="s">
        <v>1725</v>
      </c>
      <c r="C76" s="1003"/>
      <c r="D76" s="999"/>
    </row>
    <row r="77" spans="2:54" s="1001" customFormat="1" ht="17.25" customHeight="1">
      <c r="B77" s="1003" t="s">
        <v>1726</v>
      </c>
    </row>
    <row r="78" spans="2:54" s="1001" customFormat="1" ht="17.25" customHeight="1">
      <c r="B78" s="1003"/>
    </row>
    <row r="79" spans="2:54" s="1001" customFormat="1" ht="17.25" customHeight="1">
      <c r="B79" s="1003" t="s">
        <v>1753</v>
      </c>
      <c r="E79" s="1016"/>
      <c r="F79" s="1016"/>
      <c r="G79" s="1016"/>
      <c r="H79" s="1016"/>
      <c r="I79" s="1016"/>
      <c r="J79" s="1016"/>
      <c r="K79" s="1016"/>
      <c r="L79" s="1016"/>
      <c r="M79" s="1016"/>
      <c r="N79" s="1016"/>
      <c r="O79" s="1016"/>
      <c r="P79" s="1016"/>
      <c r="Q79" s="1016"/>
      <c r="R79" s="1016"/>
      <c r="S79" s="1016"/>
      <c r="T79" s="1016"/>
      <c r="U79" s="1016"/>
      <c r="V79" s="1016"/>
      <c r="W79" s="1016"/>
      <c r="X79" s="1016"/>
      <c r="Y79" s="1016"/>
      <c r="Z79" s="1016"/>
      <c r="AA79" s="1016"/>
      <c r="AB79" s="1016"/>
      <c r="AC79" s="1016"/>
      <c r="AD79" s="1016"/>
      <c r="AE79" s="1016"/>
      <c r="AF79" s="1016"/>
      <c r="AG79" s="1016"/>
      <c r="AH79" s="1016"/>
      <c r="AI79" s="1016"/>
      <c r="AJ79" s="1016"/>
      <c r="AK79" s="1016"/>
      <c r="AL79" s="1016"/>
      <c r="AM79" s="1016"/>
      <c r="AN79" s="1016"/>
      <c r="AO79" s="1016"/>
      <c r="AP79" s="1016"/>
      <c r="AQ79" s="1016"/>
      <c r="AR79" s="1016"/>
      <c r="AS79" s="1016"/>
      <c r="AT79" s="1016"/>
      <c r="AU79" s="1016"/>
      <c r="AV79" s="1016"/>
      <c r="AW79" s="1016"/>
      <c r="AX79" s="1016"/>
    </row>
    <row r="80" spans="2:54" s="1001" customFormat="1" ht="17.25" customHeight="1">
      <c r="B80" s="1017" t="s">
        <v>1728</v>
      </c>
      <c r="E80" s="1016"/>
      <c r="F80" s="1016"/>
      <c r="G80" s="1016"/>
      <c r="H80" s="1016"/>
      <c r="I80" s="1016"/>
      <c r="J80" s="1016"/>
      <c r="K80" s="1016"/>
      <c r="L80" s="1016"/>
      <c r="M80" s="1016"/>
      <c r="N80" s="1016"/>
      <c r="O80" s="1016"/>
      <c r="P80" s="1016"/>
      <c r="Q80" s="1016"/>
      <c r="R80" s="1016"/>
      <c r="S80" s="1016"/>
      <c r="T80" s="1016"/>
      <c r="U80" s="1016"/>
      <c r="V80" s="1016"/>
      <c r="W80" s="1016"/>
      <c r="X80" s="1016"/>
      <c r="Y80" s="1016"/>
      <c r="Z80" s="1016"/>
      <c r="AA80" s="1016"/>
      <c r="AB80" s="1016"/>
      <c r="AC80" s="1016"/>
      <c r="AD80" s="1016"/>
      <c r="AE80" s="1016"/>
      <c r="AF80" s="1016"/>
      <c r="AG80" s="1016"/>
      <c r="AH80" s="1016"/>
      <c r="AI80" s="1016"/>
      <c r="AJ80" s="1016"/>
      <c r="AK80" s="1016"/>
      <c r="AL80" s="1016"/>
      <c r="AM80" s="1016"/>
      <c r="AN80" s="1016"/>
      <c r="AO80" s="1016"/>
      <c r="AP80" s="1016"/>
      <c r="AQ80" s="1016"/>
      <c r="AR80" s="1016"/>
      <c r="AS80" s="1016"/>
      <c r="AT80" s="1016"/>
      <c r="AU80" s="1016"/>
      <c r="AV80" s="1016"/>
      <c r="AW80" s="1016"/>
      <c r="AX80" s="1016"/>
      <c r="AY80" s="1016"/>
      <c r="AZ80" s="1016"/>
      <c r="BA80" s="1016"/>
      <c r="BB80" s="1016"/>
    </row>
    <row r="81" spans="2:2" ht="18.75" customHeight="1">
      <c r="B81" s="1018" t="s">
        <v>1729</v>
      </c>
    </row>
    <row r="82" spans="2:2" ht="18.75" customHeight="1">
      <c r="B82" s="1017" t="s">
        <v>1730</v>
      </c>
    </row>
    <row r="83" spans="2:2" ht="18.75" customHeight="1">
      <c r="B83" s="1018" t="s">
        <v>1731</v>
      </c>
    </row>
    <row r="84" spans="2:2" ht="18.75" customHeight="1">
      <c r="B84" s="1017" t="s">
        <v>1732</v>
      </c>
    </row>
    <row r="85" spans="2:2" ht="18.75" customHeight="1">
      <c r="B85" s="1017" t="s">
        <v>1733</v>
      </c>
    </row>
    <row r="86" spans="2:2" ht="18.75" customHeight="1">
      <c r="B86" s="1017" t="s">
        <v>1734</v>
      </c>
    </row>
    <row r="87" spans="2:2" ht="18.75" customHeight="1"/>
    <row r="88" spans="2:2" ht="18.75" customHeight="1"/>
    <row r="89" spans="2:2" ht="18.75" customHeight="1"/>
    <row r="90" spans="2:2" ht="18.75" customHeight="1"/>
    <row r="91" spans="2:2" ht="18.75" customHeight="1"/>
    <row r="92" spans="2:2" ht="18.75" customHeight="1"/>
    <row r="93" spans="2:2" ht="18.75" customHeight="1"/>
    <row r="94" spans="2:2" ht="18.75" customHeight="1"/>
    <row r="95" spans="2:2" ht="18.75" customHeight="1"/>
    <row r="96" spans="2:2"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sheetData>
  <mergeCells count="1">
    <mergeCell ref="F4:K5"/>
  </mergeCells>
  <phoneticPr fontId="3"/>
  <pageMargins left="0.70866141732283472" right="0.70866141732283472" top="0.74803149606299213" bottom="0.35433070866141736" header="0.31496062992125984" footer="0.31496062992125984"/>
  <pageSetup paperSize="9" scale="43" orientation="portrait"/>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B1:Q62"/>
  <sheetViews>
    <sheetView workbookViewId="0"/>
  </sheetViews>
  <sheetFormatPr defaultColWidth="9" defaultRowHeight="18.75"/>
  <cols>
    <col min="1" max="1" width="1.875" style="998" customWidth="1"/>
    <col min="2" max="2" width="11.5" style="998" customWidth="1"/>
    <col min="3" max="17" width="40.625" style="998" customWidth="1"/>
    <col min="18" max="16384" width="9" style="998"/>
  </cols>
  <sheetData>
    <row r="1" spans="2:4">
      <c r="B1" s="1011" t="s">
        <v>1754</v>
      </c>
      <c r="C1" s="1011"/>
      <c r="D1" s="1011"/>
    </row>
    <row r="2" spans="2:4">
      <c r="B2" s="1011"/>
      <c r="C2" s="1011"/>
      <c r="D2" s="1011"/>
    </row>
    <row r="3" spans="2:4">
      <c r="B3" s="1007" t="s">
        <v>1521</v>
      </c>
      <c r="C3" s="1007" t="s">
        <v>1755</v>
      </c>
      <c r="D3" s="1011"/>
    </row>
    <row r="4" spans="2:4">
      <c r="B4" s="1019">
        <v>1</v>
      </c>
      <c r="C4" s="1020" t="s">
        <v>1679</v>
      </c>
      <c r="D4" s="1011"/>
    </row>
    <row r="5" spans="2:4">
      <c r="B5" s="1019">
        <v>2</v>
      </c>
      <c r="C5" s="1020" t="s">
        <v>1504</v>
      </c>
      <c r="D5" s="1011"/>
    </row>
    <row r="6" spans="2:4">
      <c r="B6" s="1019">
        <v>3</v>
      </c>
      <c r="C6" s="1020" t="s">
        <v>1756</v>
      </c>
      <c r="D6" s="1011"/>
    </row>
    <row r="7" spans="2:4">
      <c r="B7" s="1019">
        <v>4</v>
      </c>
      <c r="C7" s="1020" t="s">
        <v>1757</v>
      </c>
      <c r="D7" s="1011"/>
    </row>
    <row r="8" spans="2:4">
      <c r="B8" s="1019">
        <v>5</v>
      </c>
      <c r="C8" s="1020" t="s">
        <v>1758</v>
      </c>
      <c r="D8" s="1011"/>
    </row>
    <row r="9" spans="2:4">
      <c r="B9" s="1019">
        <v>6</v>
      </c>
      <c r="C9" s="1020" t="s">
        <v>1759</v>
      </c>
    </row>
    <row r="10" spans="2:4">
      <c r="B10" s="1019">
        <v>7</v>
      </c>
      <c r="C10" s="1020" t="s">
        <v>1760</v>
      </c>
      <c r="D10" s="1011"/>
    </row>
    <row r="11" spans="2:4">
      <c r="B11" s="1019">
        <v>8</v>
      </c>
      <c r="C11" s="1020" t="s">
        <v>1761</v>
      </c>
      <c r="D11" s="1011"/>
    </row>
    <row r="12" spans="2:4">
      <c r="B12" s="1019">
        <v>9</v>
      </c>
      <c r="C12" s="1020" t="s">
        <v>1761</v>
      </c>
      <c r="D12" s="1011"/>
    </row>
    <row r="13" spans="2:4">
      <c r="B13" s="1019">
        <v>10</v>
      </c>
      <c r="C13" s="1020" t="s">
        <v>1761</v>
      </c>
      <c r="D13" s="1011"/>
    </row>
    <row r="14" spans="2:4">
      <c r="B14" s="1019">
        <v>11</v>
      </c>
      <c r="C14" s="1020" t="s">
        <v>1761</v>
      </c>
      <c r="D14" s="1011"/>
    </row>
    <row r="15" spans="2:4">
      <c r="B15" s="1019">
        <v>12</v>
      </c>
      <c r="C15" s="1020" t="s">
        <v>1761</v>
      </c>
      <c r="D15" s="1011"/>
    </row>
    <row r="16" spans="2:4">
      <c r="B16" s="1019">
        <v>13</v>
      </c>
      <c r="C16" s="1020" t="s">
        <v>1761</v>
      </c>
      <c r="D16" s="1011"/>
    </row>
    <row r="17" spans="2:17">
      <c r="B17" s="1019">
        <v>14</v>
      </c>
      <c r="C17" s="1020" t="s">
        <v>1761</v>
      </c>
      <c r="D17" s="1011"/>
    </row>
    <row r="19" spans="2:17">
      <c r="B19" s="1011" t="s">
        <v>1762</v>
      </c>
    </row>
    <row r="20" spans="2:17" ht="19.5" thickBot="1"/>
    <row r="21" spans="2:17" ht="20.25" thickBot="1">
      <c r="B21" s="1021" t="s">
        <v>1702</v>
      </c>
      <c r="C21" s="1022" t="s">
        <v>1536</v>
      </c>
      <c r="D21" s="1023" t="s">
        <v>1544</v>
      </c>
      <c r="E21" s="1023" t="s">
        <v>1546</v>
      </c>
      <c r="F21" s="1023" t="s">
        <v>1554</v>
      </c>
      <c r="G21" s="1023" t="s">
        <v>1567</v>
      </c>
      <c r="H21" s="1024" t="s">
        <v>1548</v>
      </c>
      <c r="I21" s="1024" t="s">
        <v>1550</v>
      </c>
      <c r="J21" s="1024" t="s">
        <v>1703</v>
      </c>
      <c r="K21" s="1024" t="s">
        <v>1704</v>
      </c>
      <c r="L21" s="1025" t="s">
        <v>1705</v>
      </c>
      <c r="M21" s="1026" t="s">
        <v>1552</v>
      </c>
      <c r="N21" s="1026" t="s">
        <v>1706</v>
      </c>
      <c r="O21" s="1026" t="s">
        <v>1707</v>
      </c>
      <c r="P21" s="1026" t="s">
        <v>1708</v>
      </c>
      <c r="Q21" s="1027" t="s">
        <v>1761</v>
      </c>
    </row>
    <row r="22" spans="2:17" ht="19.5">
      <c r="B22" s="2255" t="s">
        <v>1763</v>
      </c>
      <c r="C22" s="1028" t="s">
        <v>1538</v>
      </c>
      <c r="D22" s="1029" t="s">
        <v>1544</v>
      </c>
      <c r="E22" s="1029" t="s">
        <v>1546</v>
      </c>
      <c r="F22" s="1029" t="s">
        <v>1555</v>
      </c>
      <c r="G22" s="1029" t="s">
        <v>1568</v>
      </c>
      <c r="H22" s="1030" t="s">
        <v>1538</v>
      </c>
      <c r="I22" s="1030" t="s">
        <v>1550</v>
      </c>
      <c r="J22" s="1030" t="s">
        <v>1703</v>
      </c>
      <c r="K22" s="1031" t="s">
        <v>1704</v>
      </c>
      <c r="L22" s="1032" t="s">
        <v>1705</v>
      </c>
      <c r="M22" s="1033" t="s">
        <v>1552</v>
      </c>
      <c r="N22" s="1033" t="s">
        <v>1538</v>
      </c>
      <c r="O22" s="1033" t="s">
        <v>1538</v>
      </c>
      <c r="P22" s="1033" t="s">
        <v>1538</v>
      </c>
      <c r="Q22" s="1034" t="s">
        <v>1538</v>
      </c>
    </row>
    <row r="23" spans="2:17" ht="19.5">
      <c r="B23" s="2256"/>
      <c r="C23" s="1035" t="s">
        <v>1761</v>
      </c>
      <c r="D23" s="1036" t="s">
        <v>1761</v>
      </c>
      <c r="E23" s="1036" t="s">
        <v>1761</v>
      </c>
      <c r="F23" s="1036" t="s">
        <v>1764</v>
      </c>
      <c r="G23" s="1036" t="s">
        <v>1538</v>
      </c>
      <c r="H23" s="1036" t="s">
        <v>1761</v>
      </c>
      <c r="I23" s="1036" t="s">
        <v>1761</v>
      </c>
      <c r="J23" s="1036" t="s">
        <v>1761</v>
      </c>
      <c r="K23" s="1036" t="s">
        <v>1761</v>
      </c>
      <c r="L23" s="1036" t="s">
        <v>1761</v>
      </c>
      <c r="M23" s="1036" t="s">
        <v>1761</v>
      </c>
      <c r="N23" s="1036" t="s">
        <v>1761</v>
      </c>
      <c r="O23" s="1036" t="s">
        <v>1761</v>
      </c>
      <c r="P23" s="1036" t="s">
        <v>1761</v>
      </c>
      <c r="Q23" s="1037" t="s">
        <v>1761</v>
      </c>
    </row>
    <row r="24" spans="2:17" ht="19.5">
      <c r="B24" s="2256"/>
      <c r="C24" s="1035" t="s">
        <v>1761</v>
      </c>
      <c r="D24" s="1036" t="s">
        <v>1761</v>
      </c>
      <c r="E24" s="1036" t="s">
        <v>1761</v>
      </c>
      <c r="F24" s="1036" t="s">
        <v>1761</v>
      </c>
      <c r="G24" s="1036" t="s">
        <v>1761</v>
      </c>
      <c r="H24" s="1036" t="s">
        <v>1761</v>
      </c>
      <c r="I24" s="1036" t="s">
        <v>1761</v>
      </c>
      <c r="J24" s="1036" t="s">
        <v>1761</v>
      </c>
      <c r="K24" s="1036" t="s">
        <v>1761</v>
      </c>
      <c r="L24" s="1036" t="s">
        <v>1761</v>
      </c>
      <c r="M24" s="1036" t="s">
        <v>1761</v>
      </c>
      <c r="N24" s="1036" t="s">
        <v>1761</v>
      </c>
      <c r="O24" s="1036" t="s">
        <v>1761</v>
      </c>
      <c r="P24" s="1036" t="s">
        <v>1761</v>
      </c>
      <c r="Q24" s="1037" t="s">
        <v>1761</v>
      </c>
    </row>
    <row r="25" spans="2:17" ht="19.5">
      <c r="B25" s="2256"/>
      <c r="C25" s="1035" t="s">
        <v>1761</v>
      </c>
      <c r="D25" s="1036" t="s">
        <v>1761</v>
      </c>
      <c r="E25" s="1036" t="s">
        <v>1761</v>
      </c>
      <c r="F25" s="1036" t="s">
        <v>1761</v>
      </c>
      <c r="G25" s="1036" t="s">
        <v>1761</v>
      </c>
      <c r="H25" s="1036" t="s">
        <v>1761</v>
      </c>
      <c r="I25" s="1036" t="s">
        <v>1761</v>
      </c>
      <c r="J25" s="1036" t="s">
        <v>1761</v>
      </c>
      <c r="K25" s="1036" t="s">
        <v>1761</v>
      </c>
      <c r="L25" s="1036" t="s">
        <v>1761</v>
      </c>
      <c r="M25" s="1036" t="s">
        <v>1761</v>
      </c>
      <c r="N25" s="1036" t="s">
        <v>1761</v>
      </c>
      <c r="O25" s="1036" t="s">
        <v>1761</v>
      </c>
      <c r="P25" s="1036" t="s">
        <v>1761</v>
      </c>
      <c r="Q25" s="1037" t="s">
        <v>1761</v>
      </c>
    </row>
    <row r="26" spans="2:17" ht="19.5">
      <c r="B26" s="2256"/>
      <c r="C26" s="1038" t="s">
        <v>1761</v>
      </c>
      <c r="D26" s="1036" t="s">
        <v>1761</v>
      </c>
      <c r="E26" s="1036" t="s">
        <v>1761</v>
      </c>
      <c r="F26" s="1036" t="s">
        <v>1761</v>
      </c>
      <c r="G26" s="1036" t="s">
        <v>1761</v>
      </c>
      <c r="H26" s="1036" t="s">
        <v>1761</v>
      </c>
      <c r="I26" s="1036" t="s">
        <v>1761</v>
      </c>
      <c r="J26" s="1036" t="s">
        <v>1761</v>
      </c>
      <c r="K26" s="1036" t="s">
        <v>1761</v>
      </c>
      <c r="L26" s="1036" t="s">
        <v>1761</v>
      </c>
      <c r="M26" s="1036" t="s">
        <v>1761</v>
      </c>
      <c r="N26" s="1036" t="s">
        <v>1761</v>
      </c>
      <c r="O26" s="1036" t="s">
        <v>1761</v>
      </c>
      <c r="P26" s="1036" t="s">
        <v>1761</v>
      </c>
      <c r="Q26" s="1037" t="s">
        <v>1761</v>
      </c>
    </row>
    <row r="27" spans="2:17" ht="19.5">
      <c r="B27" s="2256"/>
      <c r="C27" s="1038" t="s">
        <v>1761</v>
      </c>
      <c r="D27" s="1036" t="s">
        <v>1761</v>
      </c>
      <c r="E27" s="1036" t="s">
        <v>1761</v>
      </c>
      <c r="F27" s="1036" t="s">
        <v>1761</v>
      </c>
      <c r="G27" s="1036" t="s">
        <v>1761</v>
      </c>
      <c r="H27" s="1036" t="s">
        <v>1761</v>
      </c>
      <c r="I27" s="1036" t="s">
        <v>1761</v>
      </c>
      <c r="J27" s="1036" t="s">
        <v>1761</v>
      </c>
      <c r="K27" s="1036" t="s">
        <v>1761</v>
      </c>
      <c r="L27" s="1036" t="s">
        <v>1761</v>
      </c>
      <c r="M27" s="1036" t="s">
        <v>1761</v>
      </c>
      <c r="N27" s="1036" t="s">
        <v>1761</v>
      </c>
      <c r="O27" s="1036" t="s">
        <v>1761</v>
      </c>
      <c r="P27" s="1036" t="s">
        <v>1761</v>
      </c>
      <c r="Q27" s="1037" t="s">
        <v>1761</v>
      </c>
    </row>
    <row r="28" spans="2:17" ht="19.5">
      <c r="B28" s="2256"/>
      <c r="C28" s="1038" t="s">
        <v>1761</v>
      </c>
      <c r="D28" s="1036" t="s">
        <v>1761</v>
      </c>
      <c r="E28" s="1036" t="s">
        <v>1761</v>
      </c>
      <c r="F28" s="1036" t="s">
        <v>1761</v>
      </c>
      <c r="G28" s="1036" t="s">
        <v>1761</v>
      </c>
      <c r="H28" s="1036" t="s">
        <v>1761</v>
      </c>
      <c r="I28" s="1036" t="s">
        <v>1761</v>
      </c>
      <c r="J28" s="1036" t="s">
        <v>1761</v>
      </c>
      <c r="K28" s="1036" t="s">
        <v>1761</v>
      </c>
      <c r="L28" s="1036" t="s">
        <v>1761</v>
      </c>
      <c r="M28" s="1036" t="s">
        <v>1761</v>
      </c>
      <c r="N28" s="1036" t="s">
        <v>1761</v>
      </c>
      <c r="O28" s="1036" t="s">
        <v>1761</v>
      </c>
      <c r="P28" s="1036" t="s">
        <v>1761</v>
      </c>
      <c r="Q28" s="1037" t="s">
        <v>1761</v>
      </c>
    </row>
    <row r="29" spans="2:17" ht="19.5">
      <c r="B29" s="2256"/>
      <c r="C29" s="1038" t="s">
        <v>1761</v>
      </c>
      <c r="D29" s="1036" t="s">
        <v>1761</v>
      </c>
      <c r="E29" s="1036" t="s">
        <v>1761</v>
      </c>
      <c r="F29" s="1036" t="s">
        <v>1761</v>
      </c>
      <c r="G29" s="1036" t="s">
        <v>1761</v>
      </c>
      <c r="H29" s="1036" t="s">
        <v>1761</v>
      </c>
      <c r="I29" s="1036" t="s">
        <v>1761</v>
      </c>
      <c r="J29" s="1036" t="s">
        <v>1761</v>
      </c>
      <c r="K29" s="1036" t="s">
        <v>1761</v>
      </c>
      <c r="L29" s="1036" t="s">
        <v>1761</v>
      </c>
      <c r="M29" s="1036" t="s">
        <v>1761</v>
      </c>
      <c r="N29" s="1036" t="s">
        <v>1761</v>
      </c>
      <c r="O29" s="1036" t="s">
        <v>1761</v>
      </c>
      <c r="P29" s="1036" t="s">
        <v>1761</v>
      </c>
      <c r="Q29" s="1037" t="s">
        <v>1761</v>
      </c>
    </row>
    <row r="30" spans="2:17" ht="19.5">
      <c r="B30" s="2256"/>
      <c r="C30" s="1038" t="s">
        <v>1761</v>
      </c>
      <c r="D30" s="1036" t="s">
        <v>1761</v>
      </c>
      <c r="E30" s="1036" t="s">
        <v>1761</v>
      </c>
      <c r="F30" s="1036" t="s">
        <v>1761</v>
      </c>
      <c r="G30" s="1036" t="s">
        <v>1761</v>
      </c>
      <c r="H30" s="1036" t="s">
        <v>1761</v>
      </c>
      <c r="I30" s="1036" t="s">
        <v>1761</v>
      </c>
      <c r="J30" s="1036" t="s">
        <v>1761</v>
      </c>
      <c r="K30" s="1036" t="s">
        <v>1761</v>
      </c>
      <c r="L30" s="1036" t="s">
        <v>1761</v>
      </c>
      <c r="M30" s="1036" t="s">
        <v>1761</v>
      </c>
      <c r="N30" s="1036" t="s">
        <v>1761</v>
      </c>
      <c r="O30" s="1036" t="s">
        <v>1761</v>
      </c>
      <c r="P30" s="1036" t="s">
        <v>1761</v>
      </c>
      <c r="Q30" s="1037" t="s">
        <v>1761</v>
      </c>
    </row>
    <row r="31" spans="2:17" ht="20.25" thickBot="1">
      <c r="B31" s="2257"/>
      <c r="C31" s="1039" t="s">
        <v>1761</v>
      </c>
      <c r="D31" s="1040" t="s">
        <v>1761</v>
      </c>
      <c r="E31" s="1040" t="s">
        <v>1761</v>
      </c>
      <c r="F31" s="1040" t="s">
        <v>1761</v>
      </c>
      <c r="G31" s="1040" t="s">
        <v>1761</v>
      </c>
      <c r="H31" s="1040" t="s">
        <v>1761</v>
      </c>
      <c r="I31" s="1040" t="s">
        <v>1761</v>
      </c>
      <c r="J31" s="1040" t="s">
        <v>1761</v>
      </c>
      <c r="K31" s="1040" t="s">
        <v>1761</v>
      </c>
      <c r="L31" s="1040" t="s">
        <v>1761</v>
      </c>
      <c r="M31" s="1040" t="s">
        <v>1761</v>
      </c>
      <c r="N31" s="1040" t="s">
        <v>1761</v>
      </c>
      <c r="O31" s="1040" t="s">
        <v>1761</v>
      </c>
      <c r="P31" s="1040" t="s">
        <v>1761</v>
      </c>
      <c r="Q31" s="1041" t="s">
        <v>1761</v>
      </c>
    </row>
    <row r="36" spans="3:3">
      <c r="C36" s="998" t="s">
        <v>1765</v>
      </c>
    </row>
    <row r="37" spans="3:3">
      <c r="C37" s="998" t="s">
        <v>1766</v>
      </c>
    </row>
    <row r="38" spans="3:3">
      <c r="C38" s="998" t="s">
        <v>1767</v>
      </c>
    </row>
    <row r="39" spans="3:3">
      <c r="C39" s="998" t="s">
        <v>1768</v>
      </c>
    </row>
    <row r="40" spans="3:3">
      <c r="C40" s="998" t="s">
        <v>1769</v>
      </c>
    </row>
    <row r="41" spans="3:3">
      <c r="C41" s="998" t="s">
        <v>1770</v>
      </c>
    </row>
    <row r="42" spans="3:3">
      <c r="C42" s="998" t="s">
        <v>1771</v>
      </c>
    </row>
    <row r="43" spans="3:3">
      <c r="C43" s="998" t="s">
        <v>1772</v>
      </c>
    </row>
    <row r="44" spans="3:3">
      <c r="C44" s="998" t="s">
        <v>1773</v>
      </c>
    </row>
    <row r="45" spans="3:3">
      <c r="C45" s="998" t="s">
        <v>1774</v>
      </c>
    </row>
    <row r="46" spans="3:3">
      <c r="C46" s="998" t="s">
        <v>1775</v>
      </c>
    </row>
    <row r="47" spans="3:3">
      <c r="C47" s="998" t="s">
        <v>1776</v>
      </c>
    </row>
    <row r="48" spans="3:3">
      <c r="C48" s="998" t="s">
        <v>1777</v>
      </c>
    </row>
    <row r="49" spans="3:3">
      <c r="C49" s="998" t="s">
        <v>1778</v>
      </c>
    </row>
    <row r="50" spans="3:3">
      <c r="C50" s="998" t="s">
        <v>1779</v>
      </c>
    </row>
    <row r="51" spans="3:3">
      <c r="C51" s="998" t="s">
        <v>1780</v>
      </c>
    </row>
    <row r="52" spans="3:3">
      <c r="C52" s="998" t="s">
        <v>1781</v>
      </c>
    </row>
    <row r="54" spans="3:3">
      <c r="C54" s="998" t="s">
        <v>1782</v>
      </c>
    </row>
    <row r="55" spans="3:3">
      <c r="C55" s="998" t="s">
        <v>1783</v>
      </c>
    </row>
    <row r="57" spans="3:3">
      <c r="C57" s="998" t="s">
        <v>1784</v>
      </c>
    </row>
    <row r="58" spans="3:3">
      <c r="C58" s="998" t="s">
        <v>1785</v>
      </c>
    </row>
    <row r="59" spans="3:3">
      <c r="C59" s="998" t="s">
        <v>1786</v>
      </c>
    </row>
    <row r="60" spans="3:3">
      <c r="C60" s="998" t="s">
        <v>1787</v>
      </c>
    </row>
    <row r="61" spans="3:3">
      <c r="C61" s="998" t="s">
        <v>1788</v>
      </c>
    </row>
    <row r="62" spans="3:3">
      <c r="C62" s="998" t="s">
        <v>1789</v>
      </c>
    </row>
  </sheetData>
  <mergeCells count="1">
    <mergeCell ref="B22:B31"/>
  </mergeCells>
  <phoneticPr fontId="3"/>
  <pageMargins left="0.70866141732283472" right="0.70866141732283472" top="0.74803149606299213" bottom="0.74803149606299213" header="0.31496062992125984" footer="0.31496062992125984"/>
  <pageSetup paperSize="9" scale="19"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B1:AA38"/>
  <sheetViews>
    <sheetView view="pageBreakPreview" zoomScale="115" zoomScaleNormal="100" zoomScaleSheetLayoutView="115" workbookViewId="0"/>
  </sheetViews>
  <sheetFormatPr defaultColWidth="3.5" defaultRowHeight="13.5"/>
  <cols>
    <col min="1" max="1" width="3.5" style="386" customWidth="1"/>
    <col min="2" max="2" width="3" style="459" customWidth="1"/>
    <col min="3" max="7" width="3.5" style="386" customWidth="1"/>
    <col min="8" max="8" width="2.5" style="386" customWidth="1"/>
    <col min="9" max="16384" width="3.5" style="386"/>
  </cols>
  <sheetData>
    <row r="1" spans="2:27" s="138" customFormat="1"/>
    <row r="2" spans="2:27" s="138" customFormat="1">
      <c r="B2" s="138" t="s">
        <v>1484</v>
      </c>
      <c r="AA2" s="460" t="s">
        <v>991</v>
      </c>
    </row>
    <row r="3" spans="2:27" s="138" customFormat="1"/>
    <row r="4" spans="2:27" s="138" customFormat="1">
      <c r="B4" s="1353" t="s">
        <v>1485</v>
      </c>
      <c r="C4" s="1353"/>
      <c r="D4" s="1353"/>
      <c r="E4" s="1353"/>
      <c r="F4" s="1353"/>
      <c r="G4" s="1353"/>
      <c r="H4" s="1353"/>
      <c r="I4" s="1353"/>
      <c r="J4" s="1353"/>
      <c r="K4" s="1353"/>
      <c r="L4" s="1353"/>
      <c r="M4" s="1353"/>
      <c r="N4" s="1353"/>
      <c r="O4" s="1353"/>
      <c r="P4" s="1353"/>
      <c r="Q4" s="1353"/>
      <c r="R4" s="1353"/>
      <c r="S4" s="1353"/>
      <c r="T4" s="1353"/>
      <c r="U4" s="1353"/>
      <c r="V4" s="1353"/>
      <c r="W4" s="1353"/>
      <c r="X4" s="1353"/>
      <c r="Y4" s="1353"/>
      <c r="Z4" s="1353"/>
      <c r="AA4" s="1353"/>
    </row>
    <row r="5" spans="2:27" s="138" customFormat="1"/>
    <row r="6" spans="2:27" s="138" customFormat="1" ht="19.5" customHeight="1">
      <c r="B6" s="1354" t="s">
        <v>864</v>
      </c>
      <c r="C6" s="1354"/>
      <c r="D6" s="1354"/>
      <c r="E6" s="1354"/>
      <c r="F6" s="1354"/>
      <c r="G6" s="496"/>
      <c r="H6" s="486"/>
      <c r="I6" s="486"/>
      <c r="J6" s="486"/>
      <c r="K6" s="486"/>
      <c r="L6" s="486"/>
      <c r="M6" s="486"/>
      <c r="N6" s="1349"/>
      <c r="O6" s="1349"/>
      <c r="P6" s="1349"/>
      <c r="Q6" s="1349"/>
      <c r="R6" s="1349"/>
      <c r="S6" s="1349"/>
      <c r="T6" s="1349"/>
      <c r="U6" s="1349"/>
      <c r="V6" s="1349"/>
      <c r="W6" s="1349"/>
      <c r="X6" s="1349"/>
      <c r="Y6" s="1349"/>
      <c r="Z6" s="1349"/>
      <c r="AA6" s="1350"/>
    </row>
    <row r="7" spans="2:27" s="138" customFormat="1" ht="19.5" customHeight="1">
      <c r="B7" s="1348" t="s">
        <v>993</v>
      </c>
      <c r="C7" s="1349"/>
      <c r="D7" s="1349"/>
      <c r="E7" s="1349"/>
      <c r="F7" s="1350"/>
      <c r="G7" s="1355" t="s">
        <v>994</v>
      </c>
      <c r="H7" s="1356"/>
      <c r="I7" s="1356"/>
      <c r="J7" s="1356"/>
      <c r="K7" s="1356"/>
      <c r="L7" s="1356"/>
      <c r="M7" s="1356"/>
      <c r="N7" s="1356"/>
      <c r="O7" s="1356"/>
      <c r="P7" s="1356"/>
      <c r="Q7" s="1356"/>
      <c r="R7" s="1356"/>
      <c r="S7" s="1356"/>
      <c r="T7" s="1356"/>
      <c r="U7" s="1356"/>
      <c r="V7" s="1356"/>
      <c r="W7" s="1356"/>
      <c r="X7" s="1356"/>
      <c r="Y7" s="1356"/>
      <c r="Z7" s="1356"/>
      <c r="AA7" s="1357"/>
    </row>
    <row r="8" spans="2:27" ht="31.5" customHeight="1">
      <c r="B8" s="1348" t="s">
        <v>995</v>
      </c>
      <c r="C8" s="1349"/>
      <c r="D8" s="1349"/>
      <c r="E8" s="1349"/>
      <c r="F8" s="1350"/>
      <c r="G8" s="1358" t="s">
        <v>1486</v>
      </c>
      <c r="H8" s="1351"/>
      <c r="I8" s="1351"/>
      <c r="J8" s="1351"/>
      <c r="K8" s="1351"/>
      <c r="L8" s="1351"/>
      <c r="M8" s="1351"/>
      <c r="N8" s="1351"/>
      <c r="O8" s="1351"/>
      <c r="P8" s="1359" t="s">
        <v>1487</v>
      </c>
      <c r="Q8" s="1360"/>
      <c r="R8" s="1360"/>
      <c r="S8" s="1360"/>
      <c r="T8" s="1360"/>
      <c r="U8" s="1360"/>
      <c r="V8" s="1360"/>
      <c r="W8" s="1360"/>
      <c r="X8" s="1360"/>
      <c r="Y8" s="1360"/>
      <c r="Z8" s="1360"/>
      <c r="AA8" s="1361"/>
    </row>
    <row r="9" spans="2:27" s="138" customFormat="1"/>
    <row r="10" spans="2:27" s="138" customFormat="1">
      <c r="B10" s="497"/>
      <c r="C10" s="488"/>
      <c r="D10" s="488"/>
      <c r="E10" s="488"/>
      <c r="F10" s="488"/>
      <c r="G10" s="488"/>
      <c r="H10" s="488"/>
      <c r="I10" s="488"/>
      <c r="J10" s="488"/>
      <c r="K10" s="488"/>
      <c r="L10" s="488"/>
      <c r="M10" s="488"/>
      <c r="N10" s="488"/>
      <c r="O10" s="488"/>
      <c r="P10" s="488"/>
      <c r="Q10" s="488"/>
      <c r="R10" s="488"/>
      <c r="S10" s="488"/>
      <c r="T10" s="488"/>
      <c r="U10" s="488"/>
      <c r="V10" s="488"/>
      <c r="W10" s="488"/>
      <c r="X10" s="488"/>
      <c r="Y10" s="488"/>
      <c r="Z10" s="488"/>
      <c r="AA10" s="491"/>
    </row>
    <row r="11" spans="2:27" s="138" customFormat="1" ht="19.5" customHeight="1">
      <c r="B11" s="363"/>
      <c r="C11" s="138" t="s">
        <v>1488</v>
      </c>
      <c r="D11" s="312"/>
      <c r="E11" s="312"/>
      <c r="F11" s="312"/>
      <c r="G11" s="312"/>
      <c r="H11" s="312"/>
      <c r="I11" s="312"/>
      <c r="J11" s="312"/>
      <c r="K11" s="312"/>
      <c r="L11" s="312"/>
      <c r="M11" s="312"/>
      <c r="N11" s="312"/>
      <c r="O11" s="312"/>
      <c r="Y11" s="1362" t="s">
        <v>1016</v>
      </c>
      <c r="Z11" s="1362"/>
      <c r="AA11" s="364"/>
    </row>
    <row r="12" spans="2:27" s="138" customFormat="1">
      <c r="B12" s="363"/>
      <c r="D12" s="312"/>
      <c r="E12" s="312"/>
      <c r="F12" s="312"/>
      <c r="G12" s="312"/>
      <c r="H12" s="312"/>
      <c r="I12" s="312"/>
      <c r="J12" s="312"/>
      <c r="K12" s="312"/>
      <c r="L12" s="312"/>
      <c r="M12" s="312"/>
      <c r="N12" s="312"/>
      <c r="O12" s="312"/>
      <c r="Y12" s="506"/>
      <c r="Z12" s="506"/>
      <c r="AA12" s="364"/>
    </row>
    <row r="13" spans="2:27" s="138" customFormat="1" ht="19.5" customHeight="1">
      <c r="B13" s="363"/>
      <c r="C13" s="138" t="s">
        <v>1489</v>
      </c>
      <c r="D13" s="312"/>
      <c r="E13" s="312"/>
      <c r="F13" s="312"/>
      <c r="G13" s="312"/>
      <c r="H13" s="312"/>
      <c r="I13" s="312"/>
      <c r="J13" s="312"/>
      <c r="K13" s="312"/>
      <c r="L13" s="312"/>
      <c r="M13" s="312"/>
      <c r="N13" s="312"/>
      <c r="O13" s="312"/>
      <c r="Y13" s="1362" t="s">
        <v>1016</v>
      </c>
      <c r="Z13" s="1362"/>
      <c r="AA13" s="364"/>
    </row>
    <row r="14" spans="2:27" s="138" customFormat="1">
      <c r="B14" s="363"/>
      <c r="L14" s="312"/>
      <c r="Q14" s="312"/>
      <c r="W14" s="312"/>
      <c r="AA14" s="364"/>
    </row>
    <row r="15" spans="2:27" s="138" customFormat="1">
      <c r="B15" s="363"/>
      <c r="C15" s="138" t="s">
        <v>1490</v>
      </c>
      <c r="AA15" s="364"/>
    </row>
    <row r="16" spans="2:27" s="138" customFormat="1" ht="6.75" customHeight="1">
      <c r="B16" s="363"/>
      <c r="AA16" s="364"/>
    </row>
    <row r="17" spans="2:27" s="138" customFormat="1" ht="23.25" customHeight="1">
      <c r="B17" s="363" t="s">
        <v>55</v>
      </c>
      <c r="C17" s="1348" t="s">
        <v>1023</v>
      </c>
      <c r="D17" s="1349"/>
      <c r="E17" s="1349"/>
      <c r="F17" s="1349"/>
      <c r="G17" s="1349"/>
      <c r="H17" s="1350"/>
      <c r="I17" s="1351"/>
      <c r="J17" s="1351"/>
      <c r="K17" s="1351"/>
      <c r="L17" s="1351"/>
      <c r="M17" s="1351"/>
      <c r="N17" s="1351"/>
      <c r="O17" s="1351"/>
      <c r="P17" s="1351"/>
      <c r="Q17" s="1351"/>
      <c r="R17" s="1351"/>
      <c r="S17" s="1351"/>
      <c r="T17" s="1351"/>
      <c r="U17" s="1351"/>
      <c r="V17" s="1351"/>
      <c r="W17" s="1351"/>
      <c r="X17" s="1351"/>
      <c r="Y17" s="1351"/>
      <c r="Z17" s="1352"/>
      <c r="AA17" s="364"/>
    </row>
    <row r="18" spans="2:27" s="138" customFormat="1" ht="23.25" customHeight="1">
      <c r="B18" s="363" t="s">
        <v>55</v>
      </c>
      <c r="C18" s="1348" t="s">
        <v>1024</v>
      </c>
      <c r="D18" s="1349"/>
      <c r="E18" s="1349"/>
      <c r="F18" s="1349"/>
      <c r="G18" s="1349"/>
      <c r="H18" s="1350"/>
      <c r="I18" s="1351"/>
      <c r="J18" s="1351"/>
      <c r="K18" s="1351"/>
      <c r="L18" s="1351"/>
      <c r="M18" s="1351"/>
      <c r="N18" s="1351"/>
      <c r="O18" s="1351"/>
      <c r="P18" s="1351"/>
      <c r="Q18" s="1351"/>
      <c r="R18" s="1351"/>
      <c r="S18" s="1351"/>
      <c r="T18" s="1351"/>
      <c r="U18" s="1351"/>
      <c r="V18" s="1351"/>
      <c r="W18" s="1351"/>
      <c r="X18" s="1351"/>
      <c r="Y18" s="1351"/>
      <c r="Z18" s="1352"/>
      <c r="AA18" s="364"/>
    </row>
    <row r="19" spans="2:27" s="138" customFormat="1" ht="23.25" customHeight="1">
      <c r="B19" s="363" t="s">
        <v>55</v>
      </c>
      <c r="C19" s="1348" t="s">
        <v>1025</v>
      </c>
      <c r="D19" s="1349"/>
      <c r="E19" s="1349"/>
      <c r="F19" s="1349"/>
      <c r="G19" s="1349"/>
      <c r="H19" s="1350"/>
      <c r="I19" s="1351"/>
      <c r="J19" s="1351"/>
      <c r="K19" s="1351"/>
      <c r="L19" s="1351"/>
      <c r="M19" s="1351"/>
      <c r="N19" s="1351"/>
      <c r="O19" s="1351"/>
      <c r="P19" s="1351"/>
      <c r="Q19" s="1351"/>
      <c r="R19" s="1351"/>
      <c r="S19" s="1351"/>
      <c r="T19" s="1351"/>
      <c r="U19" s="1351"/>
      <c r="V19" s="1351"/>
      <c r="W19" s="1351"/>
      <c r="X19" s="1351"/>
      <c r="Y19" s="1351"/>
      <c r="Z19" s="1352"/>
      <c r="AA19" s="364"/>
    </row>
    <row r="20" spans="2:27" s="138" customFormat="1">
      <c r="B20" s="363"/>
      <c r="C20" s="312"/>
      <c r="D20" s="312"/>
      <c r="E20" s="312"/>
      <c r="F20" s="312"/>
      <c r="G20" s="312"/>
      <c r="H20" s="312"/>
      <c r="I20" s="468"/>
      <c r="J20" s="468"/>
      <c r="K20" s="468"/>
      <c r="L20" s="468"/>
      <c r="M20" s="468"/>
      <c r="N20" s="468"/>
      <c r="O20" s="468"/>
      <c r="P20" s="468"/>
      <c r="Q20" s="468"/>
      <c r="R20" s="468"/>
      <c r="S20" s="468"/>
      <c r="T20" s="468"/>
      <c r="U20" s="468"/>
      <c r="V20" s="468"/>
      <c r="W20" s="468"/>
      <c r="X20" s="468"/>
      <c r="Y20" s="468"/>
      <c r="Z20" s="468"/>
      <c r="AA20" s="364"/>
    </row>
    <row r="21" spans="2:27" s="138" customFormat="1" ht="27" customHeight="1">
      <c r="B21" s="363"/>
      <c r="C21" s="1365" t="s">
        <v>1491</v>
      </c>
      <c r="D21" s="1365"/>
      <c r="E21" s="1365"/>
      <c r="F21" s="1365"/>
      <c r="G21" s="1365"/>
      <c r="H21" s="1365"/>
      <c r="I21" s="1365"/>
      <c r="J21" s="1365"/>
      <c r="K21" s="1365"/>
      <c r="L21" s="1365"/>
      <c r="M21" s="1365"/>
      <c r="N21" s="1365"/>
      <c r="O21" s="1365"/>
      <c r="P21" s="1365"/>
      <c r="Q21" s="1365"/>
      <c r="R21" s="1365"/>
      <c r="S21" s="1365"/>
      <c r="T21" s="1365"/>
      <c r="U21" s="1365"/>
      <c r="V21" s="1365"/>
      <c r="W21" s="1365"/>
      <c r="X21" s="1365"/>
      <c r="Y21" s="1365"/>
      <c r="Z21" s="1365"/>
      <c r="AA21" s="364"/>
    </row>
    <row r="22" spans="2:27" s="138" customFormat="1" ht="6" customHeight="1">
      <c r="B22" s="363"/>
      <c r="C22" s="312"/>
      <c r="D22" s="312"/>
      <c r="E22" s="312"/>
      <c r="F22" s="312"/>
      <c r="G22" s="312"/>
      <c r="H22" s="312"/>
      <c r="I22" s="312"/>
      <c r="J22" s="312"/>
      <c r="K22" s="312"/>
      <c r="L22" s="312"/>
      <c r="M22" s="312"/>
      <c r="N22" s="312"/>
      <c r="O22" s="312"/>
      <c r="AA22" s="364"/>
    </row>
    <row r="23" spans="2:27" s="138" customFormat="1" ht="27.75" customHeight="1">
      <c r="B23" s="363"/>
      <c r="D23" s="1365" t="s">
        <v>1492</v>
      </c>
      <c r="E23" s="1365"/>
      <c r="F23" s="1365"/>
      <c r="G23" s="1365"/>
      <c r="H23" s="1365"/>
      <c r="I23" s="1365"/>
      <c r="J23" s="1365"/>
      <c r="K23" s="1365"/>
      <c r="L23" s="1365"/>
      <c r="M23" s="1365"/>
      <c r="N23" s="1365"/>
      <c r="O23" s="1365"/>
      <c r="P23" s="1365"/>
      <c r="Q23" s="1365"/>
      <c r="R23" s="1365"/>
      <c r="S23" s="1365"/>
      <c r="T23" s="1365"/>
      <c r="U23" s="1365"/>
      <c r="V23" s="1365"/>
      <c r="W23" s="1365"/>
      <c r="X23" s="1365"/>
      <c r="Y23" s="1362" t="s">
        <v>1016</v>
      </c>
      <c r="Z23" s="1362"/>
      <c r="AA23" s="364"/>
    </row>
    <row r="24" spans="2:27" s="138" customFormat="1" ht="6.75" customHeight="1">
      <c r="B24" s="363"/>
      <c r="AA24" s="364"/>
    </row>
    <row r="25" spans="2:27" s="468" customFormat="1" ht="18" customHeight="1">
      <c r="B25" s="467"/>
      <c r="D25" s="468" t="s">
        <v>1031</v>
      </c>
      <c r="Y25" s="1362" t="s">
        <v>1016</v>
      </c>
      <c r="Z25" s="1362"/>
      <c r="AA25" s="469"/>
    </row>
    <row r="26" spans="2:27" s="138" customFormat="1" ht="6.75" customHeight="1">
      <c r="B26" s="363"/>
      <c r="AA26" s="364"/>
    </row>
    <row r="27" spans="2:27" s="468" customFormat="1" ht="18" customHeight="1">
      <c r="B27" s="467"/>
      <c r="D27" s="468" t="s">
        <v>1493</v>
      </c>
      <c r="Y27" s="1362" t="s">
        <v>1016</v>
      </c>
      <c r="Z27" s="1362"/>
      <c r="AA27" s="469"/>
    </row>
    <row r="28" spans="2:27" s="138" customFormat="1" ht="6.75" customHeight="1">
      <c r="B28" s="363"/>
      <c r="AA28" s="364"/>
    </row>
    <row r="29" spans="2:27" s="468" customFormat="1" ht="18" customHeight="1">
      <c r="B29" s="467"/>
      <c r="D29" s="468" t="s">
        <v>1494</v>
      </c>
      <c r="Y29" s="1362" t="s">
        <v>1016</v>
      </c>
      <c r="Z29" s="1362"/>
      <c r="AA29" s="469"/>
    </row>
    <row r="30" spans="2:27" s="138" customFormat="1" ht="6.75" customHeight="1">
      <c r="B30" s="363"/>
      <c r="AA30" s="364"/>
    </row>
    <row r="31" spans="2:27" s="468" customFormat="1" ht="18" customHeight="1">
      <c r="B31" s="467"/>
      <c r="D31" s="468" t="s">
        <v>1495</v>
      </c>
      <c r="Y31" s="1362" t="s">
        <v>1016</v>
      </c>
      <c r="Z31" s="1362"/>
      <c r="AA31" s="469"/>
    </row>
    <row r="32" spans="2:27" s="138" customFormat="1" ht="6.75" customHeight="1">
      <c r="B32" s="363"/>
      <c r="AA32" s="364"/>
    </row>
    <row r="33" spans="2:27" ht="18" customHeight="1">
      <c r="B33" s="474"/>
      <c r="D33" s="468" t="s">
        <v>1496</v>
      </c>
      <c r="Y33" s="1362" t="s">
        <v>1016</v>
      </c>
      <c r="Z33" s="1362"/>
      <c r="AA33" s="405"/>
    </row>
    <row r="34" spans="2:27">
      <c r="B34" s="474"/>
      <c r="AA34" s="405"/>
    </row>
    <row r="35" spans="2:27" ht="27" customHeight="1">
      <c r="B35" s="480"/>
      <c r="C35" s="1363" t="s">
        <v>1497</v>
      </c>
      <c r="D35" s="1363"/>
      <c r="E35" s="1363"/>
      <c r="F35" s="1363"/>
      <c r="G35" s="1363"/>
      <c r="H35" s="1363"/>
      <c r="I35" s="1363"/>
      <c r="J35" s="1363"/>
      <c r="K35" s="1363"/>
      <c r="L35" s="1363"/>
      <c r="M35" s="1363"/>
      <c r="N35" s="1363"/>
      <c r="O35" s="1363"/>
      <c r="P35" s="1363"/>
      <c r="Q35" s="1363"/>
      <c r="R35" s="1363"/>
      <c r="S35" s="1363"/>
      <c r="T35" s="1363"/>
      <c r="U35" s="1363"/>
      <c r="V35" s="1363"/>
      <c r="W35" s="1363"/>
      <c r="X35" s="1363"/>
      <c r="Y35" s="1364" t="s">
        <v>1016</v>
      </c>
      <c r="Z35" s="1364"/>
      <c r="AA35" s="414"/>
    </row>
    <row r="36" spans="2:27" s="468" customFormat="1">
      <c r="B36" s="674" t="s">
        <v>1498</v>
      </c>
    </row>
    <row r="37" spans="2:27" s="468" customFormat="1">
      <c r="B37" s="674" t="s">
        <v>1499</v>
      </c>
    </row>
    <row r="38" spans="2:27" s="468" customFormat="1">
      <c r="B38" s="674" t="s">
        <v>1500</v>
      </c>
    </row>
  </sheetData>
  <mergeCells count="27">
    <mergeCell ref="C35:X35"/>
    <mergeCell ref="Y35:Z35"/>
    <mergeCell ref="C18:H18"/>
    <mergeCell ref="I18:Z18"/>
    <mergeCell ref="C19:H19"/>
    <mergeCell ref="I19:Z19"/>
    <mergeCell ref="C21:Z21"/>
    <mergeCell ref="D23:X23"/>
    <mergeCell ref="Y23:Z23"/>
    <mergeCell ref="Y25:Z25"/>
    <mergeCell ref="Y27:Z27"/>
    <mergeCell ref="Y29:Z29"/>
    <mergeCell ref="Y31:Z31"/>
    <mergeCell ref="Y33:Z33"/>
    <mergeCell ref="C17:H17"/>
    <mergeCell ref="I17:Z17"/>
    <mergeCell ref="B4:AA4"/>
    <mergeCell ref="B6:F6"/>
    <mergeCell ref="N6:Q6"/>
    <mergeCell ref="R6:AA6"/>
    <mergeCell ref="B7:F7"/>
    <mergeCell ref="G7:AA7"/>
    <mergeCell ref="B8:F8"/>
    <mergeCell ref="G8:O8"/>
    <mergeCell ref="P8:AA8"/>
    <mergeCell ref="Y11:Z11"/>
    <mergeCell ref="Y13:Z13"/>
  </mergeCells>
  <phoneticPr fontId="3"/>
  <printOptions horizontalCentered="1"/>
  <pageMargins left="0.70866141732283472" right="0.39370078740157483" top="0.51181102362204722" bottom="0.35433070866141736" header="0.31496062992125984" footer="0.31496062992125984"/>
  <pageSetup paperSize="9" scale="84" orientation="portrait" r:id="rId1"/>
  <headerFooter>
    <oddFooter>&amp;C1－&amp;P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J83"/>
  <sheetViews>
    <sheetView view="pageBreakPreview" zoomScaleNormal="100" zoomScaleSheetLayoutView="100" workbookViewId="0"/>
  </sheetViews>
  <sheetFormatPr defaultRowHeight="13.5"/>
  <cols>
    <col min="1" max="1" width="1.5" style="493" customWidth="1"/>
    <col min="2" max="3" width="4.25" style="493" customWidth="1"/>
    <col min="4" max="29" width="3.125" style="493" customWidth="1"/>
    <col min="30" max="30" width="5.75" style="493" customWidth="1"/>
    <col min="31" max="35" width="3.125" style="493" customWidth="1"/>
    <col min="36" max="36" width="12.375" style="493" customWidth="1"/>
    <col min="37" max="16384" width="9" style="493"/>
  </cols>
  <sheetData>
    <row r="2" spans="2:36">
      <c r="B2" s="493" t="s">
        <v>1790</v>
      </c>
    </row>
    <row r="3" spans="2:36" ht="14.25" customHeight="1">
      <c r="AA3" s="1379" t="s">
        <v>1791</v>
      </c>
      <c r="AB3" s="1380"/>
      <c r="AC3" s="1380"/>
      <c r="AD3" s="1380"/>
      <c r="AE3" s="1381"/>
      <c r="AF3" s="1348"/>
      <c r="AG3" s="1349"/>
      <c r="AH3" s="1349"/>
      <c r="AI3" s="1349"/>
      <c r="AJ3" s="1350"/>
    </row>
    <row r="5" spans="2:36">
      <c r="B5" s="1353" t="s">
        <v>1792</v>
      </c>
      <c r="C5" s="1353"/>
      <c r="D5" s="1353"/>
      <c r="E5" s="1353"/>
      <c r="F5" s="1353"/>
      <c r="G5" s="1353"/>
      <c r="H5" s="1353"/>
      <c r="I5" s="1353"/>
      <c r="J5" s="1353"/>
      <c r="K5" s="1353"/>
      <c r="L5" s="1353"/>
      <c r="M5" s="1353"/>
      <c r="N5" s="1353"/>
      <c r="O5" s="1353"/>
      <c r="P5" s="1353"/>
      <c r="Q5" s="1353"/>
      <c r="R5" s="1353"/>
      <c r="S5" s="1353"/>
      <c r="T5" s="1353"/>
      <c r="U5" s="1353"/>
      <c r="V5" s="1353"/>
      <c r="W5" s="1353"/>
      <c r="X5" s="1353"/>
      <c r="Y5" s="1353"/>
      <c r="Z5" s="1353"/>
      <c r="AA5" s="1353"/>
      <c r="AB5" s="1353"/>
      <c r="AC5" s="1353"/>
      <c r="AD5" s="1353"/>
      <c r="AE5" s="1353"/>
      <c r="AF5" s="1353"/>
      <c r="AG5" s="1353"/>
      <c r="AH5" s="1353"/>
      <c r="AI5" s="1353"/>
      <c r="AJ5" s="1353"/>
    </row>
    <row r="6" spans="2:36" ht="13.5" customHeight="1">
      <c r="Z6" s="1503" t="s">
        <v>759</v>
      </c>
      <c r="AA6" s="1503"/>
      <c r="AB6" s="1503"/>
      <c r="AC6" s="1503"/>
      <c r="AD6" s="1047" t="s">
        <v>760</v>
      </c>
      <c r="AE6" s="1353"/>
      <c r="AF6" s="1353"/>
      <c r="AG6" s="493" t="s">
        <v>761</v>
      </c>
      <c r="AH6" s="1353"/>
      <c r="AI6" s="1353"/>
      <c r="AJ6" s="493" t="s">
        <v>762</v>
      </c>
    </row>
    <row r="7" spans="2:36">
      <c r="B7" s="1353" t="s">
        <v>1793</v>
      </c>
      <c r="C7" s="1353"/>
      <c r="D7" s="1353"/>
      <c r="E7" s="1353"/>
      <c r="F7" s="1353"/>
      <c r="G7" s="1353"/>
      <c r="H7" s="1353"/>
      <c r="I7" s="1353"/>
    </row>
    <row r="8" spans="2:36">
      <c r="U8" s="1502" t="s">
        <v>1794</v>
      </c>
      <c r="V8" s="1502"/>
      <c r="W8" s="1502"/>
      <c r="X8" s="1502"/>
      <c r="Y8" s="1502"/>
      <c r="Z8" s="1502"/>
      <c r="AA8" s="1502"/>
      <c r="AB8" s="1502"/>
      <c r="AC8" s="1502"/>
      <c r="AD8" s="1502"/>
      <c r="AE8" s="1502"/>
      <c r="AF8" s="1502"/>
      <c r="AG8" s="1502"/>
      <c r="AH8" s="1502"/>
      <c r="AI8" s="1502"/>
      <c r="AJ8" s="1502"/>
    </row>
    <row r="9" spans="2:36">
      <c r="X9" s="1353"/>
      <c r="Y9" s="1353"/>
      <c r="Z9" s="1353"/>
      <c r="AA9" s="1353"/>
      <c r="AB9" s="1353"/>
      <c r="AC9" s="1353"/>
      <c r="AD9" s="1353"/>
      <c r="AE9" s="1353"/>
      <c r="AF9" s="1353"/>
      <c r="AG9" s="1353"/>
      <c r="AH9" s="1353"/>
      <c r="AI9" s="1353"/>
      <c r="AJ9" s="1353"/>
    </row>
    <row r="10" spans="2:36">
      <c r="U10" s="1353" t="s">
        <v>1795</v>
      </c>
      <c r="V10" s="1353"/>
      <c r="W10" s="1353"/>
      <c r="X10" s="1353"/>
      <c r="Y10" s="1353"/>
      <c r="Z10" s="1353"/>
      <c r="AA10" s="1353"/>
      <c r="AB10" s="1353"/>
      <c r="AC10" s="1353"/>
      <c r="AD10" s="1353"/>
      <c r="AE10" s="1353"/>
      <c r="AF10" s="1353"/>
      <c r="AG10" s="1353"/>
      <c r="AH10" s="1353"/>
      <c r="AI10" s="1353"/>
      <c r="AJ10" s="1353"/>
    </row>
    <row r="11" spans="2:36">
      <c r="X11" s="1353"/>
      <c r="Y11" s="1353"/>
      <c r="Z11" s="1353"/>
      <c r="AA11" s="1353"/>
      <c r="AB11" s="1353"/>
      <c r="AC11" s="1353"/>
      <c r="AD11" s="1353"/>
      <c r="AE11" s="1353"/>
      <c r="AF11" s="1353"/>
      <c r="AG11" s="1353"/>
      <c r="AH11" s="1353"/>
      <c r="AI11" s="1353"/>
      <c r="AJ11" s="1353"/>
    </row>
    <row r="12" spans="2:36">
      <c r="C12" s="493" t="s">
        <v>1796</v>
      </c>
    </row>
    <row r="13" spans="2:36">
      <c r="M13" s="1486"/>
      <c r="N13" s="1486"/>
      <c r="AA13" s="1379" t="s">
        <v>1797</v>
      </c>
      <c r="AB13" s="1380"/>
      <c r="AC13" s="1380"/>
      <c r="AD13" s="1380"/>
      <c r="AE13" s="1380"/>
      <c r="AF13" s="1380"/>
      <c r="AG13" s="1380"/>
      <c r="AH13" s="1381"/>
      <c r="AI13" s="1459"/>
      <c r="AJ13" s="1480"/>
    </row>
    <row r="14" spans="2:36" ht="14.25" customHeight="1">
      <c r="B14" s="1394" t="s">
        <v>1798</v>
      </c>
      <c r="C14" s="1474" t="s">
        <v>1799</v>
      </c>
      <c r="D14" s="1461"/>
      <c r="E14" s="1461"/>
      <c r="F14" s="1461"/>
      <c r="G14" s="1461"/>
      <c r="H14" s="1461"/>
      <c r="I14" s="1461"/>
      <c r="J14" s="1461"/>
      <c r="K14" s="1487"/>
      <c r="L14" s="1488"/>
      <c r="M14" s="1489"/>
      <c r="N14" s="1489"/>
      <c r="O14" s="1489"/>
      <c r="P14" s="1489"/>
      <c r="Q14" s="1489"/>
      <c r="R14" s="1489"/>
      <c r="S14" s="1489"/>
      <c r="T14" s="1489"/>
      <c r="U14" s="1489"/>
      <c r="V14" s="1489"/>
      <c r="W14" s="1489"/>
      <c r="X14" s="1489"/>
      <c r="Y14" s="1489"/>
      <c r="Z14" s="1489"/>
      <c r="AA14" s="1489"/>
      <c r="AB14" s="1489"/>
      <c r="AC14" s="1489"/>
      <c r="AD14" s="1489"/>
      <c r="AE14" s="1489"/>
      <c r="AF14" s="1489"/>
      <c r="AG14" s="1489"/>
      <c r="AH14" s="1489"/>
      <c r="AI14" s="1489"/>
      <c r="AJ14" s="1490"/>
    </row>
    <row r="15" spans="2:36" ht="14.25" customHeight="1">
      <c r="B15" s="1395"/>
      <c r="C15" s="1491" t="s">
        <v>1800</v>
      </c>
      <c r="D15" s="1365"/>
      <c r="E15" s="1365"/>
      <c r="F15" s="1365"/>
      <c r="G15" s="1365"/>
      <c r="H15" s="1365"/>
      <c r="I15" s="1365"/>
      <c r="J15" s="1365"/>
      <c r="K15" s="1365"/>
      <c r="L15" s="1492"/>
      <c r="M15" s="1493"/>
      <c r="N15" s="1493"/>
      <c r="O15" s="1493"/>
      <c r="P15" s="1493"/>
      <c r="Q15" s="1493"/>
      <c r="R15" s="1493"/>
      <c r="S15" s="1493"/>
      <c r="T15" s="1493"/>
      <c r="U15" s="1493"/>
      <c r="V15" s="1493"/>
      <c r="W15" s="1493"/>
      <c r="X15" s="1493"/>
      <c r="Y15" s="1493"/>
      <c r="Z15" s="1493"/>
      <c r="AA15" s="1493"/>
      <c r="AB15" s="1493"/>
      <c r="AC15" s="1493"/>
      <c r="AD15" s="1493"/>
      <c r="AE15" s="1493"/>
      <c r="AF15" s="1493"/>
      <c r="AG15" s="1493"/>
      <c r="AH15" s="1493"/>
      <c r="AI15" s="1493"/>
      <c r="AJ15" s="1494"/>
    </row>
    <row r="16" spans="2:36" ht="13.5" customHeight="1">
      <c r="B16" s="1395"/>
      <c r="C16" s="1474" t="s">
        <v>1801</v>
      </c>
      <c r="D16" s="1461"/>
      <c r="E16" s="1461"/>
      <c r="F16" s="1461"/>
      <c r="G16" s="1461"/>
      <c r="H16" s="1461"/>
      <c r="I16" s="1461"/>
      <c r="J16" s="1461"/>
      <c r="K16" s="1462"/>
      <c r="L16" s="1459" t="s">
        <v>1802</v>
      </c>
      <c r="M16" s="1460"/>
      <c r="N16" s="1460"/>
      <c r="O16" s="1460"/>
      <c r="P16" s="1460"/>
      <c r="Q16" s="1460"/>
      <c r="R16" s="1460"/>
      <c r="S16" s="493" t="s">
        <v>1803</v>
      </c>
      <c r="T16" s="1460"/>
      <c r="U16" s="1460"/>
      <c r="V16" s="1460"/>
      <c r="W16" s="493" t="s">
        <v>1338</v>
      </c>
      <c r="X16" s="1461"/>
      <c r="Y16" s="1461"/>
      <c r="Z16" s="1461"/>
      <c r="AA16" s="1461"/>
      <c r="AB16" s="1461"/>
      <c r="AC16" s="1461"/>
      <c r="AD16" s="1461"/>
      <c r="AE16" s="1461"/>
      <c r="AF16" s="1461"/>
      <c r="AG16" s="1461"/>
      <c r="AH16" s="1461"/>
      <c r="AI16" s="1461"/>
      <c r="AJ16" s="1462"/>
    </row>
    <row r="17" spans="2:36" ht="13.5" customHeight="1">
      <c r="B17" s="1395"/>
      <c r="C17" s="1491"/>
      <c r="D17" s="1365"/>
      <c r="E17" s="1365"/>
      <c r="F17" s="1365"/>
      <c r="G17" s="1365"/>
      <c r="H17" s="1365"/>
      <c r="I17" s="1365"/>
      <c r="J17" s="1365"/>
      <c r="K17" s="1495"/>
      <c r="L17" s="1463" t="s">
        <v>1804</v>
      </c>
      <c r="M17" s="1464"/>
      <c r="N17" s="1464"/>
      <c r="O17" s="1464"/>
      <c r="P17" s="493" t="s">
        <v>1805</v>
      </c>
      <c r="Q17" s="1464"/>
      <c r="R17" s="1464"/>
      <c r="S17" s="1464"/>
      <c r="T17" s="1464"/>
      <c r="U17" s="1464" t="s">
        <v>1806</v>
      </c>
      <c r="V17" s="1464"/>
      <c r="W17" s="1465"/>
      <c r="X17" s="1465"/>
      <c r="Y17" s="1465"/>
      <c r="Z17" s="1465"/>
      <c r="AA17" s="1465"/>
      <c r="AB17" s="1465"/>
      <c r="AC17" s="1465"/>
      <c r="AD17" s="1465"/>
      <c r="AE17" s="1465"/>
      <c r="AF17" s="1465"/>
      <c r="AG17" s="1465"/>
      <c r="AH17" s="1465"/>
      <c r="AI17" s="1465"/>
      <c r="AJ17" s="1466"/>
    </row>
    <row r="18" spans="2:36" ht="13.5" customHeight="1">
      <c r="B18" s="1395"/>
      <c r="C18" s="1478"/>
      <c r="D18" s="1363"/>
      <c r="E18" s="1363"/>
      <c r="F18" s="1363"/>
      <c r="G18" s="1363"/>
      <c r="H18" s="1363"/>
      <c r="I18" s="1363"/>
      <c r="J18" s="1363"/>
      <c r="K18" s="1479"/>
      <c r="L18" s="1496" t="s">
        <v>1807</v>
      </c>
      <c r="M18" s="1497"/>
      <c r="N18" s="1497"/>
      <c r="O18" s="1497"/>
      <c r="P18" s="1497"/>
      <c r="Q18" s="1497"/>
      <c r="R18" s="1497"/>
      <c r="S18" s="1497"/>
      <c r="T18" s="1497"/>
      <c r="U18" s="1497"/>
      <c r="V18" s="1497"/>
      <c r="W18" s="1497"/>
      <c r="X18" s="1497"/>
      <c r="Y18" s="1497"/>
      <c r="Z18" s="1497"/>
      <c r="AA18" s="1497"/>
      <c r="AB18" s="1497"/>
      <c r="AC18" s="1497"/>
      <c r="AD18" s="1497"/>
      <c r="AE18" s="1497"/>
      <c r="AF18" s="1497"/>
      <c r="AG18" s="1497"/>
      <c r="AH18" s="1497"/>
      <c r="AI18" s="1497"/>
      <c r="AJ18" s="1498"/>
    </row>
    <row r="19" spans="2:36" ht="14.25" customHeight="1">
      <c r="B19" s="1395"/>
      <c r="C19" s="1499" t="s">
        <v>1808</v>
      </c>
      <c r="D19" s="1500"/>
      <c r="E19" s="1500"/>
      <c r="F19" s="1500"/>
      <c r="G19" s="1500"/>
      <c r="H19" s="1500"/>
      <c r="I19" s="1500"/>
      <c r="J19" s="1500"/>
      <c r="K19" s="1501"/>
      <c r="L19" s="1379" t="s">
        <v>1809</v>
      </c>
      <c r="M19" s="1380"/>
      <c r="N19" s="1380"/>
      <c r="O19" s="1380"/>
      <c r="P19" s="1381"/>
      <c r="Q19" s="1348"/>
      <c r="R19" s="1349"/>
      <c r="S19" s="1349"/>
      <c r="T19" s="1349"/>
      <c r="U19" s="1349"/>
      <c r="V19" s="1349"/>
      <c r="W19" s="1349"/>
      <c r="X19" s="1349"/>
      <c r="Y19" s="1349"/>
      <c r="Z19" s="1350"/>
      <c r="AA19" s="1459" t="s">
        <v>1810</v>
      </c>
      <c r="AB19" s="1460"/>
      <c r="AC19" s="1460"/>
      <c r="AD19" s="1460"/>
      <c r="AE19" s="1480"/>
      <c r="AF19" s="1348"/>
      <c r="AG19" s="1349"/>
      <c r="AH19" s="1349"/>
      <c r="AI19" s="1349"/>
      <c r="AJ19" s="1350"/>
    </row>
    <row r="20" spans="2:36" ht="14.25" customHeight="1">
      <c r="B20" s="1395"/>
      <c r="C20" s="1382" t="s">
        <v>1811</v>
      </c>
      <c r="D20" s="1382"/>
      <c r="E20" s="1382"/>
      <c r="F20" s="1382"/>
      <c r="G20" s="1382"/>
      <c r="H20" s="1382"/>
      <c r="I20" s="1382"/>
      <c r="J20" s="1382"/>
      <c r="K20" s="1382"/>
      <c r="L20" s="1384"/>
      <c r="M20" s="1370"/>
      <c r="N20" s="1370"/>
      <c r="O20" s="1370"/>
      <c r="P20" s="1370"/>
      <c r="Q20" s="1370"/>
      <c r="R20" s="1370"/>
      <c r="S20" s="1370"/>
      <c r="T20" s="1371"/>
      <c r="U20" s="1384" t="s">
        <v>1812</v>
      </c>
      <c r="V20" s="1370"/>
      <c r="W20" s="1370"/>
      <c r="X20" s="1370"/>
      <c r="Y20" s="1370"/>
      <c r="Z20" s="1371"/>
      <c r="AA20" s="1384"/>
      <c r="AB20" s="1370"/>
      <c r="AC20" s="1370"/>
      <c r="AD20" s="1370"/>
      <c r="AE20" s="1370"/>
      <c r="AF20" s="1370"/>
      <c r="AG20" s="1370"/>
      <c r="AH20" s="1370"/>
      <c r="AI20" s="1370"/>
      <c r="AJ20" s="1371"/>
    </row>
    <row r="21" spans="2:36" ht="14.25" customHeight="1">
      <c r="B21" s="1395"/>
      <c r="C21" s="1382" t="s">
        <v>1813</v>
      </c>
      <c r="D21" s="1382"/>
      <c r="E21" s="1382"/>
      <c r="F21" s="1382"/>
      <c r="G21" s="1382"/>
      <c r="H21" s="1382"/>
      <c r="I21" s="1484"/>
      <c r="J21" s="1484"/>
      <c r="K21" s="1485"/>
      <c r="L21" s="1384" t="s">
        <v>1814</v>
      </c>
      <c r="M21" s="1370"/>
      <c r="N21" s="1370"/>
      <c r="O21" s="1370"/>
      <c r="P21" s="1371"/>
      <c r="Q21" s="1391"/>
      <c r="R21" s="1392"/>
      <c r="S21" s="1392"/>
      <c r="T21" s="1392"/>
      <c r="U21" s="1392"/>
      <c r="V21" s="1392"/>
      <c r="W21" s="1392"/>
      <c r="X21" s="1392"/>
      <c r="Y21" s="1392"/>
      <c r="Z21" s="1393"/>
      <c r="AA21" s="1370" t="s">
        <v>1815</v>
      </c>
      <c r="AB21" s="1370"/>
      <c r="AC21" s="1370"/>
      <c r="AD21" s="1370"/>
      <c r="AE21" s="1371"/>
      <c r="AF21" s="1391"/>
      <c r="AG21" s="1392"/>
      <c r="AH21" s="1392"/>
      <c r="AI21" s="1392"/>
      <c r="AJ21" s="1393"/>
    </row>
    <row r="22" spans="2:36" ht="13.5" customHeight="1">
      <c r="B22" s="1395"/>
      <c r="C22" s="1458" t="s">
        <v>1816</v>
      </c>
      <c r="D22" s="1458"/>
      <c r="E22" s="1458"/>
      <c r="F22" s="1458"/>
      <c r="G22" s="1458"/>
      <c r="H22" s="1458"/>
      <c r="I22" s="1481"/>
      <c r="J22" s="1481"/>
      <c r="K22" s="1481"/>
      <c r="L22" s="1459" t="s">
        <v>1802</v>
      </c>
      <c r="M22" s="1460"/>
      <c r="N22" s="1460"/>
      <c r="O22" s="1460"/>
      <c r="P22" s="1460"/>
      <c r="Q22" s="1460"/>
      <c r="R22" s="1460"/>
      <c r="S22" s="493" t="s">
        <v>1803</v>
      </c>
      <c r="T22" s="1460"/>
      <c r="U22" s="1460"/>
      <c r="V22" s="1460"/>
      <c r="W22" s="493" t="s">
        <v>1338</v>
      </c>
      <c r="X22" s="1461"/>
      <c r="Y22" s="1461"/>
      <c r="Z22" s="1461"/>
      <c r="AA22" s="1461"/>
      <c r="AB22" s="1461"/>
      <c r="AC22" s="1461"/>
      <c r="AD22" s="1461"/>
      <c r="AE22" s="1461"/>
      <c r="AF22" s="1461"/>
      <c r="AG22" s="1461"/>
      <c r="AH22" s="1461"/>
      <c r="AI22" s="1461"/>
      <c r="AJ22" s="1462"/>
    </row>
    <row r="23" spans="2:36" ht="14.25" customHeight="1">
      <c r="B23" s="1395"/>
      <c r="C23" s="1458"/>
      <c r="D23" s="1458"/>
      <c r="E23" s="1458"/>
      <c r="F23" s="1458"/>
      <c r="G23" s="1458"/>
      <c r="H23" s="1458"/>
      <c r="I23" s="1481"/>
      <c r="J23" s="1481"/>
      <c r="K23" s="1481"/>
      <c r="L23" s="1463" t="s">
        <v>1804</v>
      </c>
      <c r="M23" s="1464"/>
      <c r="N23" s="1464"/>
      <c r="O23" s="1464"/>
      <c r="P23" s="493" t="s">
        <v>1805</v>
      </c>
      <c r="Q23" s="1464"/>
      <c r="R23" s="1464"/>
      <c r="S23" s="1464"/>
      <c r="T23" s="1464"/>
      <c r="U23" s="1464" t="s">
        <v>1806</v>
      </c>
      <c r="V23" s="1464"/>
      <c r="W23" s="1465"/>
      <c r="X23" s="1465"/>
      <c r="Y23" s="1465"/>
      <c r="Z23" s="1465"/>
      <c r="AA23" s="1465"/>
      <c r="AB23" s="1465"/>
      <c r="AC23" s="1465"/>
      <c r="AD23" s="1465"/>
      <c r="AE23" s="1465"/>
      <c r="AF23" s="1465"/>
      <c r="AG23" s="1465"/>
      <c r="AH23" s="1465"/>
      <c r="AI23" s="1465"/>
      <c r="AJ23" s="1466"/>
    </row>
    <row r="24" spans="2:36">
      <c r="B24" s="1396"/>
      <c r="C24" s="1482"/>
      <c r="D24" s="1482"/>
      <c r="E24" s="1482"/>
      <c r="F24" s="1482"/>
      <c r="G24" s="1482"/>
      <c r="H24" s="1482"/>
      <c r="I24" s="1483"/>
      <c r="J24" s="1483"/>
      <c r="K24" s="1483"/>
      <c r="L24" s="1467"/>
      <c r="M24" s="1468"/>
      <c r="N24" s="1468"/>
      <c r="O24" s="1468"/>
      <c r="P24" s="1468"/>
      <c r="Q24" s="1468"/>
      <c r="R24" s="1468"/>
      <c r="S24" s="1468"/>
      <c r="T24" s="1468"/>
      <c r="U24" s="1468"/>
      <c r="V24" s="1468"/>
      <c r="W24" s="1468"/>
      <c r="X24" s="1468"/>
      <c r="Y24" s="1468"/>
      <c r="Z24" s="1468"/>
      <c r="AA24" s="1468"/>
      <c r="AB24" s="1468"/>
      <c r="AC24" s="1468"/>
      <c r="AD24" s="1468"/>
      <c r="AE24" s="1468"/>
      <c r="AF24" s="1468"/>
      <c r="AG24" s="1468"/>
      <c r="AH24" s="1468"/>
      <c r="AI24" s="1468"/>
      <c r="AJ24" s="1472"/>
    </row>
    <row r="25" spans="2:36" ht="14.25" customHeight="1">
      <c r="B25" s="1473" t="s">
        <v>1817</v>
      </c>
      <c r="C25" s="1474" t="s">
        <v>1818</v>
      </c>
      <c r="D25" s="1461"/>
      <c r="E25" s="1461"/>
      <c r="F25" s="1461"/>
      <c r="G25" s="1461"/>
      <c r="H25" s="1461"/>
      <c r="I25" s="1461"/>
      <c r="J25" s="1461"/>
      <c r="K25" s="1462"/>
      <c r="L25" s="1475"/>
      <c r="M25" s="1476"/>
      <c r="N25" s="1476"/>
      <c r="O25" s="1476"/>
      <c r="P25" s="1476"/>
      <c r="Q25" s="1476"/>
      <c r="R25" s="1476"/>
      <c r="S25" s="1476"/>
      <c r="T25" s="1476"/>
      <c r="U25" s="1476"/>
      <c r="V25" s="1476"/>
      <c r="W25" s="1476"/>
      <c r="X25" s="1476"/>
      <c r="Y25" s="1476"/>
      <c r="Z25" s="1476"/>
      <c r="AA25" s="1476"/>
      <c r="AB25" s="1476"/>
      <c r="AC25" s="1476"/>
      <c r="AD25" s="1476"/>
      <c r="AE25" s="1476"/>
      <c r="AF25" s="1476"/>
      <c r="AG25" s="1476"/>
      <c r="AH25" s="1476"/>
      <c r="AI25" s="1476"/>
      <c r="AJ25" s="1477"/>
    </row>
    <row r="26" spans="2:36" ht="14.25" customHeight="1">
      <c r="B26" s="1407"/>
      <c r="C26" s="1478" t="s">
        <v>1819</v>
      </c>
      <c r="D26" s="1363"/>
      <c r="E26" s="1363"/>
      <c r="F26" s="1363"/>
      <c r="G26" s="1363"/>
      <c r="H26" s="1363"/>
      <c r="I26" s="1363"/>
      <c r="J26" s="1363"/>
      <c r="K26" s="1479"/>
      <c r="L26" s="1478"/>
      <c r="M26" s="1363"/>
      <c r="N26" s="1363"/>
      <c r="O26" s="1363"/>
      <c r="P26" s="1363"/>
      <c r="Q26" s="1363"/>
      <c r="R26" s="1363"/>
      <c r="S26" s="1363"/>
      <c r="T26" s="1363"/>
      <c r="U26" s="1363"/>
      <c r="V26" s="1363"/>
      <c r="W26" s="1363"/>
      <c r="X26" s="1363"/>
      <c r="Y26" s="1363"/>
      <c r="Z26" s="1363"/>
      <c r="AA26" s="1363"/>
      <c r="AB26" s="1363"/>
      <c r="AC26" s="1363"/>
      <c r="AD26" s="1363"/>
      <c r="AE26" s="1363"/>
      <c r="AF26" s="1363"/>
      <c r="AG26" s="1363"/>
      <c r="AH26" s="1363"/>
      <c r="AI26" s="1363"/>
      <c r="AJ26" s="1479"/>
    </row>
    <row r="27" spans="2:36" ht="13.5" customHeight="1">
      <c r="B27" s="1407"/>
      <c r="C27" s="1458" t="s">
        <v>1820</v>
      </c>
      <c r="D27" s="1458"/>
      <c r="E27" s="1458"/>
      <c r="F27" s="1458"/>
      <c r="G27" s="1458"/>
      <c r="H27" s="1458"/>
      <c r="I27" s="1458"/>
      <c r="J27" s="1458"/>
      <c r="K27" s="1458"/>
      <c r="L27" s="1459" t="s">
        <v>1802</v>
      </c>
      <c r="M27" s="1460"/>
      <c r="N27" s="1460"/>
      <c r="O27" s="1460"/>
      <c r="P27" s="1460"/>
      <c r="Q27" s="1460"/>
      <c r="R27" s="1460"/>
      <c r="S27" s="493" t="s">
        <v>1803</v>
      </c>
      <c r="T27" s="1460"/>
      <c r="U27" s="1460"/>
      <c r="V27" s="1460"/>
      <c r="W27" s="493" t="s">
        <v>1338</v>
      </c>
      <c r="X27" s="1461"/>
      <c r="Y27" s="1461"/>
      <c r="Z27" s="1461"/>
      <c r="AA27" s="1461"/>
      <c r="AB27" s="1461"/>
      <c r="AC27" s="1461"/>
      <c r="AD27" s="1461"/>
      <c r="AE27" s="1461"/>
      <c r="AF27" s="1461"/>
      <c r="AG27" s="1461"/>
      <c r="AH27" s="1461"/>
      <c r="AI27" s="1461"/>
      <c r="AJ27" s="1462"/>
    </row>
    <row r="28" spans="2:36" ht="14.25" customHeight="1">
      <c r="B28" s="1407"/>
      <c r="C28" s="1458"/>
      <c r="D28" s="1458"/>
      <c r="E28" s="1458"/>
      <c r="F28" s="1458"/>
      <c r="G28" s="1458"/>
      <c r="H28" s="1458"/>
      <c r="I28" s="1458"/>
      <c r="J28" s="1458"/>
      <c r="K28" s="1458"/>
      <c r="L28" s="1463"/>
      <c r="M28" s="1464"/>
      <c r="N28" s="1464"/>
      <c r="O28" s="1464"/>
      <c r="P28" s="493" t="s">
        <v>1805</v>
      </c>
      <c r="Q28" s="1464"/>
      <c r="R28" s="1464"/>
      <c r="S28" s="1464"/>
      <c r="T28" s="1464"/>
      <c r="U28" s="1464" t="s">
        <v>1821</v>
      </c>
      <c r="V28" s="1464"/>
      <c r="W28" s="1465"/>
      <c r="X28" s="1465"/>
      <c r="Y28" s="1465"/>
      <c r="Z28" s="1465"/>
      <c r="AA28" s="1465"/>
      <c r="AB28" s="1465"/>
      <c r="AC28" s="1465"/>
      <c r="AD28" s="1465"/>
      <c r="AE28" s="1465"/>
      <c r="AF28" s="1465"/>
      <c r="AG28" s="1465"/>
      <c r="AH28" s="1465"/>
      <c r="AI28" s="1465"/>
      <c r="AJ28" s="1466"/>
    </row>
    <row r="29" spans="2:36">
      <c r="B29" s="1407"/>
      <c r="C29" s="1458"/>
      <c r="D29" s="1458"/>
      <c r="E29" s="1458"/>
      <c r="F29" s="1458"/>
      <c r="G29" s="1458"/>
      <c r="H29" s="1458"/>
      <c r="I29" s="1458"/>
      <c r="J29" s="1458"/>
      <c r="K29" s="1458"/>
      <c r="L29" s="1467"/>
      <c r="M29" s="1468"/>
      <c r="N29" s="1468"/>
      <c r="O29" s="1468"/>
      <c r="P29" s="1468"/>
      <c r="Q29" s="1468"/>
      <c r="R29" s="1468"/>
      <c r="S29" s="1468"/>
      <c r="T29" s="1468"/>
      <c r="U29" s="1468"/>
      <c r="V29" s="1468"/>
      <c r="W29" s="1468"/>
      <c r="X29" s="1468"/>
      <c r="Y29" s="1468"/>
      <c r="Z29" s="1468"/>
      <c r="AA29" s="1468"/>
      <c r="AB29" s="1468"/>
      <c r="AC29" s="1468"/>
      <c r="AD29" s="1468"/>
      <c r="AE29" s="1468"/>
      <c r="AF29" s="1468"/>
      <c r="AG29" s="1468"/>
      <c r="AH29" s="1468"/>
      <c r="AI29" s="1468"/>
      <c r="AJ29" s="1472"/>
    </row>
    <row r="30" spans="2:36" ht="14.25" customHeight="1">
      <c r="B30" s="1407"/>
      <c r="C30" s="1458" t="s">
        <v>1808</v>
      </c>
      <c r="D30" s="1458"/>
      <c r="E30" s="1458"/>
      <c r="F30" s="1458"/>
      <c r="G30" s="1458"/>
      <c r="H30" s="1458"/>
      <c r="I30" s="1458"/>
      <c r="J30" s="1458"/>
      <c r="K30" s="1458"/>
      <c r="L30" s="1379" t="s">
        <v>1809</v>
      </c>
      <c r="M30" s="1380"/>
      <c r="N30" s="1380"/>
      <c r="O30" s="1380"/>
      <c r="P30" s="1381"/>
      <c r="Q30" s="1348"/>
      <c r="R30" s="1349"/>
      <c r="S30" s="1349"/>
      <c r="T30" s="1349"/>
      <c r="U30" s="1349"/>
      <c r="V30" s="1349"/>
      <c r="W30" s="1349"/>
      <c r="X30" s="1349"/>
      <c r="Y30" s="1349"/>
      <c r="Z30" s="1350"/>
      <c r="AA30" s="1459" t="s">
        <v>1810</v>
      </c>
      <c r="AB30" s="1460"/>
      <c r="AC30" s="1460"/>
      <c r="AD30" s="1460"/>
      <c r="AE30" s="1480"/>
      <c r="AF30" s="1348"/>
      <c r="AG30" s="1349"/>
      <c r="AH30" s="1349"/>
      <c r="AI30" s="1349"/>
      <c r="AJ30" s="1350"/>
    </row>
    <row r="31" spans="2:36" ht="13.5" customHeight="1">
      <c r="B31" s="1407"/>
      <c r="C31" s="1471" t="s">
        <v>1822</v>
      </c>
      <c r="D31" s="1471"/>
      <c r="E31" s="1471"/>
      <c r="F31" s="1471"/>
      <c r="G31" s="1471"/>
      <c r="H31" s="1471"/>
      <c r="I31" s="1471"/>
      <c r="J31" s="1471"/>
      <c r="K31" s="1471"/>
      <c r="L31" s="1459" t="s">
        <v>1802</v>
      </c>
      <c r="M31" s="1460"/>
      <c r="N31" s="1460"/>
      <c r="O31" s="1460"/>
      <c r="P31" s="1460"/>
      <c r="Q31" s="1460"/>
      <c r="R31" s="1460"/>
      <c r="S31" s="493" t="s">
        <v>1803</v>
      </c>
      <c r="T31" s="1460"/>
      <c r="U31" s="1460"/>
      <c r="V31" s="1460"/>
      <c r="W31" s="493" t="s">
        <v>1338</v>
      </c>
      <c r="X31" s="1461"/>
      <c r="Y31" s="1461"/>
      <c r="Z31" s="1461"/>
      <c r="AA31" s="1461"/>
      <c r="AB31" s="1461"/>
      <c r="AC31" s="1461"/>
      <c r="AD31" s="1461"/>
      <c r="AE31" s="1461"/>
      <c r="AF31" s="1461"/>
      <c r="AG31" s="1461"/>
      <c r="AH31" s="1461"/>
      <c r="AI31" s="1461"/>
      <c r="AJ31" s="1462"/>
    </row>
    <row r="32" spans="2:36" ht="14.25" customHeight="1">
      <c r="B32" s="1407"/>
      <c r="C32" s="1471"/>
      <c r="D32" s="1471"/>
      <c r="E32" s="1471"/>
      <c r="F32" s="1471"/>
      <c r="G32" s="1471"/>
      <c r="H32" s="1471"/>
      <c r="I32" s="1471"/>
      <c r="J32" s="1471"/>
      <c r="K32" s="1471"/>
      <c r="L32" s="1463" t="s">
        <v>1804</v>
      </c>
      <c r="M32" s="1464"/>
      <c r="N32" s="1464"/>
      <c r="O32" s="1464"/>
      <c r="P32" s="493" t="s">
        <v>1805</v>
      </c>
      <c r="Q32" s="1464"/>
      <c r="R32" s="1464"/>
      <c r="S32" s="1464"/>
      <c r="T32" s="1464"/>
      <c r="U32" s="1464" t="s">
        <v>1821</v>
      </c>
      <c r="V32" s="1464"/>
      <c r="W32" s="1465"/>
      <c r="X32" s="1465"/>
      <c r="Y32" s="1465"/>
      <c r="Z32" s="1465"/>
      <c r="AA32" s="1465"/>
      <c r="AB32" s="1465"/>
      <c r="AC32" s="1465"/>
      <c r="AD32" s="1465"/>
      <c r="AE32" s="1465"/>
      <c r="AF32" s="1465"/>
      <c r="AG32" s="1465"/>
      <c r="AH32" s="1465"/>
      <c r="AI32" s="1465"/>
      <c r="AJ32" s="1466"/>
    </row>
    <row r="33" spans="1:36">
      <c r="B33" s="1407"/>
      <c r="C33" s="1471"/>
      <c r="D33" s="1471"/>
      <c r="E33" s="1471"/>
      <c r="F33" s="1471"/>
      <c r="G33" s="1471"/>
      <c r="H33" s="1471"/>
      <c r="I33" s="1471"/>
      <c r="J33" s="1471"/>
      <c r="K33" s="1471"/>
      <c r="L33" s="1467"/>
      <c r="M33" s="1468"/>
      <c r="N33" s="1468"/>
      <c r="O33" s="1468"/>
      <c r="P33" s="1468"/>
      <c r="Q33" s="1468"/>
      <c r="R33" s="1468"/>
      <c r="S33" s="1468"/>
      <c r="T33" s="1468"/>
      <c r="U33" s="1468"/>
      <c r="V33" s="1468"/>
      <c r="W33" s="1468"/>
      <c r="X33" s="1468"/>
      <c r="Y33" s="1468"/>
      <c r="Z33" s="1468"/>
      <c r="AA33" s="1468"/>
      <c r="AB33" s="1468"/>
      <c r="AC33" s="1468"/>
      <c r="AD33" s="1468"/>
      <c r="AE33" s="1468"/>
      <c r="AF33" s="1468"/>
      <c r="AG33" s="1468"/>
      <c r="AH33" s="1468"/>
      <c r="AI33" s="1468"/>
      <c r="AJ33" s="1472"/>
    </row>
    <row r="34" spans="1:36" ht="14.25" customHeight="1">
      <c r="B34" s="1407"/>
      <c r="C34" s="1458" t="s">
        <v>1808</v>
      </c>
      <c r="D34" s="1458"/>
      <c r="E34" s="1458"/>
      <c r="F34" s="1458"/>
      <c r="G34" s="1458"/>
      <c r="H34" s="1458"/>
      <c r="I34" s="1458"/>
      <c r="J34" s="1458"/>
      <c r="K34" s="1458"/>
      <c r="L34" s="1379" t="s">
        <v>1809</v>
      </c>
      <c r="M34" s="1380"/>
      <c r="N34" s="1380"/>
      <c r="O34" s="1380"/>
      <c r="P34" s="1381"/>
      <c r="Q34" s="1348"/>
      <c r="R34" s="1349"/>
      <c r="S34" s="1349"/>
      <c r="T34" s="1349"/>
      <c r="U34" s="1349"/>
      <c r="V34" s="1349"/>
      <c r="W34" s="1349"/>
      <c r="X34" s="1349"/>
      <c r="Y34" s="1349"/>
      <c r="Z34" s="1350"/>
      <c r="AA34" s="1459" t="s">
        <v>1810</v>
      </c>
      <c r="AB34" s="1460"/>
      <c r="AC34" s="1460"/>
      <c r="AD34" s="1460"/>
      <c r="AE34" s="1480"/>
      <c r="AF34" s="1348"/>
      <c r="AG34" s="1349"/>
      <c r="AH34" s="1349"/>
      <c r="AI34" s="1349"/>
      <c r="AJ34" s="1350"/>
    </row>
    <row r="35" spans="1:36" ht="14.25" customHeight="1">
      <c r="B35" s="1407"/>
      <c r="C35" s="1458" t="s">
        <v>1823</v>
      </c>
      <c r="D35" s="1458"/>
      <c r="E35" s="1458"/>
      <c r="F35" s="1458"/>
      <c r="G35" s="1458"/>
      <c r="H35" s="1458"/>
      <c r="I35" s="1458"/>
      <c r="J35" s="1458"/>
      <c r="K35" s="1458"/>
      <c r="L35" s="1382"/>
      <c r="M35" s="1382"/>
      <c r="N35" s="1382"/>
      <c r="O35" s="1382"/>
      <c r="P35" s="1382"/>
      <c r="Q35" s="1382"/>
      <c r="R35" s="1382"/>
      <c r="S35" s="1382"/>
      <c r="T35" s="1382"/>
      <c r="U35" s="1382"/>
      <c r="V35" s="1382"/>
      <c r="W35" s="1382"/>
      <c r="X35" s="1382"/>
      <c r="Y35" s="1382"/>
      <c r="Z35" s="1382"/>
      <c r="AA35" s="1382"/>
      <c r="AB35" s="1382"/>
      <c r="AC35" s="1382"/>
      <c r="AD35" s="1382"/>
      <c r="AE35" s="1382"/>
      <c r="AF35" s="1382"/>
      <c r="AG35" s="1382"/>
      <c r="AH35" s="1382"/>
      <c r="AI35" s="1382"/>
      <c r="AJ35" s="1382"/>
    </row>
    <row r="36" spans="1:36" ht="13.5" customHeight="1">
      <c r="B36" s="1407"/>
      <c r="C36" s="1458" t="s">
        <v>1824</v>
      </c>
      <c r="D36" s="1458"/>
      <c r="E36" s="1458"/>
      <c r="F36" s="1458"/>
      <c r="G36" s="1458"/>
      <c r="H36" s="1458"/>
      <c r="I36" s="1458"/>
      <c r="J36" s="1458"/>
      <c r="K36" s="1458"/>
      <c r="L36" s="1459" t="s">
        <v>1802</v>
      </c>
      <c r="M36" s="1460"/>
      <c r="N36" s="1460"/>
      <c r="O36" s="1460"/>
      <c r="P36" s="1460"/>
      <c r="Q36" s="1460"/>
      <c r="R36" s="1460"/>
      <c r="S36" s="493" t="s">
        <v>1803</v>
      </c>
      <c r="T36" s="1460"/>
      <c r="U36" s="1460"/>
      <c r="V36" s="1460"/>
      <c r="W36" s="493" t="s">
        <v>1338</v>
      </c>
      <c r="X36" s="1461"/>
      <c r="Y36" s="1461"/>
      <c r="Z36" s="1461"/>
      <c r="AA36" s="1461"/>
      <c r="AB36" s="1461"/>
      <c r="AC36" s="1461"/>
      <c r="AD36" s="1461"/>
      <c r="AE36" s="1461"/>
      <c r="AF36" s="1461"/>
      <c r="AG36" s="1461"/>
      <c r="AH36" s="1461"/>
      <c r="AI36" s="1461"/>
      <c r="AJ36" s="1462"/>
    </row>
    <row r="37" spans="1:36" ht="14.25" customHeight="1">
      <c r="B37" s="1407"/>
      <c r="C37" s="1458"/>
      <c r="D37" s="1458"/>
      <c r="E37" s="1458"/>
      <c r="F37" s="1458"/>
      <c r="G37" s="1458"/>
      <c r="H37" s="1458"/>
      <c r="I37" s="1458"/>
      <c r="J37" s="1458"/>
      <c r="K37" s="1458"/>
      <c r="L37" s="1463" t="s">
        <v>1804</v>
      </c>
      <c r="M37" s="1464"/>
      <c r="N37" s="1464"/>
      <c r="O37" s="1464"/>
      <c r="P37" s="493" t="s">
        <v>1805</v>
      </c>
      <c r="Q37" s="1464"/>
      <c r="R37" s="1464"/>
      <c r="S37" s="1464"/>
      <c r="T37" s="1464"/>
      <c r="U37" s="1464" t="s">
        <v>1806</v>
      </c>
      <c r="V37" s="1464"/>
      <c r="W37" s="1465"/>
      <c r="X37" s="1465"/>
      <c r="Y37" s="1465"/>
      <c r="Z37" s="1465"/>
      <c r="AA37" s="1465"/>
      <c r="AB37" s="1465"/>
      <c r="AC37" s="1465"/>
      <c r="AD37" s="1465"/>
      <c r="AE37" s="1465"/>
      <c r="AF37" s="1465"/>
      <c r="AG37" s="1465"/>
      <c r="AH37" s="1465"/>
      <c r="AI37" s="1465"/>
      <c r="AJ37" s="1466"/>
    </row>
    <row r="38" spans="1:36">
      <c r="B38" s="1408"/>
      <c r="C38" s="1458"/>
      <c r="D38" s="1458"/>
      <c r="E38" s="1458"/>
      <c r="F38" s="1458"/>
      <c r="G38" s="1458"/>
      <c r="H38" s="1458"/>
      <c r="I38" s="1458"/>
      <c r="J38" s="1458"/>
      <c r="K38" s="1458"/>
      <c r="L38" s="1467"/>
      <c r="M38" s="1468"/>
      <c r="N38" s="1468"/>
      <c r="O38" s="1468"/>
      <c r="P38" s="1468"/>
      <c r="Q38" s="1468"/>
      <c r="R38" s="1468"/>
      <c r="S38" s="1468"/>
      <c r="T38" s="1468"/>
      <c r="U38" s="1468"/>
      <c r="V38" s="1468"/>
      <c r="W38" s="1468"/>
      <c r="X38" s="1468"/>
      <c r="Y38" s="1468"/>
      <c r="Z38" s="1468"/>
      <c r="AA38" s="1468"/>
      <c r="AB38" s="1468"/>
      <c r="AC38" s="1468"/>
      <c r="AD38" s="1468"/>
      <c r="AE38" s="1468"/>
      <c r="AF38" s="1468"/>
      <c r="AG38" s="1468"/>
      <c r="AH38" s="1468"/>
      <c r="AI38" s="1469"/>
      <c r="AJ38" s="1470"/>
    </row>
    <row r="39" spans="1:36" ht="13.5" customHeight="1">
      <c r="A39" s="1042"/>
      <c r="B39" s="1407" t="s">
        <v>1825</v>
      </c>
      <c r="C39" s="1409" t="s">
        <v>1826</v>
      </c>
      <c r="D39" s="1410"/>
      <c r="E39" s="1410"/>
      <c r="F39" s="1410"/>
      <c r="G39" s="1410"/>
      <c r="H39" s="1410"/>
      <c r="I39" s="1410"/>
      <c r="J39" s="1410"/>
      <c r="K39" s="1410"/>
      <c r="L39" s="1410"/>
      <c r="M39" s="1411"/>
      <c r="N39" s="1413" t="s">
        <v>1827</v>
      </c>
      <c r="O39" s="1414"/>
      <c r="P39" s="1455" t="s">
        <v>1828</v>
      </c>
      <c r="Q39" s="1456"/>
      <c r="R39" s="1456"/>
      <c r="S39" s="1456"/>
      <c r="T39" s="1457"/>
      <c r="U39" s="1400" t="s">
        <v>1829</v>
      </c>
      <c r="V39" s="1401"/>
      <c r="W39" s="1401"/>
      <c r="X39" s="1401"/>
      <c r="Y39" s="1401"/>
      <c r="Z39" s="1401"/>
      <c r="AA39" s="1401"/>
      <c r="AB39" s="1401"/>
      <c r="AC39" s="1402"/>
      <c r="AD39" s="1453" t="s">
        <v>1830</v>
      </c>
      <c r="AE39" s="1413"/>
      <c r="AF39" s="1385"/>
      <c r="AG39" s="1385"/>
      <c r="AH39" s="1385"/>
      <c r="AI39" s="1449" t="s">
        <v>1831</v>
      </c>
      <c r="AJ39" s="1386"/>
    </row>
    <row r="40" spans="1:36" ht="14.25" customHeight="1">
      <c r="B40" s="1407"/>
      <c r="C40" s="1412"/>
      <c r="D40" s="1410"/>
      <c r="E40" s="1410"/>
      <c r="F40" s="1410"/>
      <c r="G40" s="1410"/>
      <c r="H40" s="1410"/>
      <c r="I40" s="1410"/>
      <c r="J40" s="1410"/>
      <c r="K40" s="1410"/>
      <c r="L40" s="1410"/>
      <c r="M40" s="1411"/>
      <c r="N40" s="1387"/>
      <c r="O40" s="1415"/>
      <c r="P40" s="1450" t="s">
        <v>1832</v>
      </c>
      <c r="Q40" s="1451"/>
      <c r="R40" s="1451"/>
      <c r="S40" s="1451"/>
      <c r="T40" s="1452"/>
      <c r="U40" s="1403"/>
      <c r="V40" s="1404"/>
      <c r="W40" s="1404"/>
      <c r="X40" s="1404"/>
      <c r="Y40" s="1404"/>
      <c r="Z40" s="1404"/>
      <c r="AA40" s="1404"/>
      <c r="AB40" s="1404"/>
      <c r="AC40" s="1405"/>
      <c r="AD40" s="1453" t="s">
        <v>1832</v>
      </c>
      <c r="AE40" s="1413"/>
      <c r="AF40" s="1413"/>
      <c r="AG40" s="1413"/>
      <c r="AH40" s="1413"/>
      <c r="AI40" s="1454" t="s">
        <v>1833</v>
      </c>
      <c r="AJ40" s="1388"/>
    </row>
    <row r="41" spans="1:36" ht="14.25" customHeight="1">
      <c r="B41" s="1407"/>
      <c r="C41" s="1395" t="s">
        <v>1834</v>
      </c>
      <c r="D41" s="1366" t="s">
        <v>1835</v>
      </c>
      <c r="E41" s="1366"/>
      <c r="F41" s="1366"/>
      <c r="G41" s="1366"/>
      <c r="H41" s="1366"/>
      <c r="I41" s="1366"/>
      <c r="J41" s="1366"/>
      <c r="K41" s="1366"/>
      <c r="L41" s="1366"/>
      <c r="M41" s="1448"/>
      <c r="N41" s="1368"/>
      <c r="O41" s="1369"/>
      <c r="P41" s="1368"/>
      <c r="Q41" s="1370"/>
      <c r="R41" s="1370"/>
      <c r="S41" s="1370"/>
      <c r="T41" s="1371"/>
      <c r="U41" s="1043" t="s">
        <v>98</v>
      </c>
      <c r="V41" s="1416" t="s">
        <v>1836</v>
      </c>
      <c r="W41" s="1416"/>
      <c r="X41" s="650" t="s">
        <v>98</v>
      </c>
      <c r="Y41" s="1416" t="s">
        <v>1837</v>
      </c>
      <c r="Z41" s="1416"/>
      <c r="AA41" s="650" t="s">
        <v>98</v>
      </c>
      <c r="AB41" s="1416" t="s">
        <v>1838</v>
      </c>
      <c r="AC41" s="1417"/>
      <c r="AD41" s="1348"/>
      <c r="AE41" s="1349"/>
      <c r="AF41" s="1349"/>
      <c r="AG41" s="1349"/>
      <c r="AH41" s="1350"/>
      <c r="AI41" s="1391"/>
      <c r="AJ41" s="1393"/>
    </row>
    <row r="42" spans="1:36" ht="14.25" customHeight="1">
      <c r="B42" s="1407"/>
      <c r="C42" s="1395"/>
      <c r="D42" s="1366" t="s">
        <v>1839</v>
      </c>
      <c r="E42" s="1447"/>
      <c r="F42" s="1447"/>
      <c r="G42" s="1447"/>
      <c r="H42" s="1447"/>
      <c r="I42" s="1447"/>
      <c r="J42" s="1447"/>
      <c r="K42" s="1447"/>
      <c r="L42" s="1447"/>
      <c r="M42" s="1448"/>
      <c r="N42" s="1368"/>
      <c r="O42" s="1369"/>
      <c r="P42" s="1368"/>
      <c r="Q42" s="1370"/>
      <c r="R42" s="1370"/>
      <c r="S42" s="1370"/>
      <c r="T42" s="1371"/>
      <c r="U42" s="1043" t="s">
        <v>98</v>
      </c>
      <c r="V42" s="1416" t="s">
        <v>1836</v>
      </c>
      <c r="W42" s="1416"/>
      <c r="X42" s="650" t="s">
        <v>98</v>
      </c>
      <c r="Y42" s="1416" t="s">
        <v>1837</v>
      </c>
      <c r="Z42" s="1416"/>
      <c r="AA42" s="650" t="s">
        <v>98</v>
      </c>
      <c r="AB42" s="1416" t="s">
        <v>1838</v>
      </c>
      <c r="AC42" s="1417"/>
      <c r="AD42" s="1348"/>
      <c r="AE42" s="1349"/>
      <c r="AF42" s="1349"/>
      <c r="AG42" s="1349"/>
      <c r="AH42" s="1350"/>
      <c r="AI42" s="1391"/>
      <c r="AJ42" s="1393"/>
    </row>
    <row r="43" spans="1:36" ht="14.25" customHeight="1">
      <c r="B43" s="1407"/>
      <c r="C43" s="1395"/>
      <c r="D43" s="1366" t="s">
        <v>1840</v>
      </c>
      <c r="E43" s="1447"/>
      <c r="F43" s="1447"/>
      <c r="G43" s="1447"/>
      <c r="H43" s="1447"/>
      <c r="I43" s="1447"/>
      <c r="J43" s="1447"/>
      <c r="K43" s="1447"/>
      <c r="L43" s="1447"/>
      <c r="M43" s="1448"/>
      <c r="N43" s="1368"/>
      <c r="O43" s="1369"/>
      <c r="P43" s="1368"/>
      <c r="Q43" s="1370"/>
      <c r="R43" s="1370"/>
      <c r="S43" s="1370"/>
      <c r="T43" s="1371"/>
      <c r="U43" s="1043" t="s">
        <v>98</v>
      </c>
      <c r="V43" s="1416" t="s">
        <v>1841</v>
      </c>
      <c r="W43" s="1416"/>
      <c r="X43" s="650" t="s">
        <v>98</v>
      </c>
      <c r="Y43" s="1416" t="s">
        <v>1837</v>
      </c>
      <c r="Z43" s="1416"/>
      <c r="AA43" s="650" t="s">
        <v>98</v>
      </c>
      <c r="AB43" s="1416" t="s">
        <v>1838</v>
      </c>
      <c r="AC43" s="1417"/>
      <c r="AD43" s="1348"/>
      <c r="AE43" s="1349"/>
      <c r="AF43" s="1349"/>
      <c r="AG43" s="1349"/>
      <c r="AH43" s="1350"/>
      <c r="AI43" s="1391"/>
      <c r="AJ43" s="1393"/>
    </row>
    <row r="44" spans="1:36" ht="14.25" customHeight="1">
      <c r="B44" s="1407"/>
      <c r="C44" s="1395"/>
      <c r="D44" s="1366" t="s">
        <v>1842</v>
      </c>
      <c r="E44" s="1447"/>
      <c r="F44" s="1447"/>
      <c r="G44" s="1447"/>
      <c r="H44" s="1447"/>
      <c r="I44" s="1447"/>
      <c r="J44" s="1447"/>
      <c r="K44" s="1447"/>
      <c r="L44" s="1447"/>
      <c r="M44" s="1448"/>
      <c r="N44" s="1368"/>
      <c r="O44" s="1369"/>
      <c r="P44" s="1368"/>
      <c r="Q44" s="1370"/>
      <c r="R44" s="1370"/>
      <c r="S44" s="1370"/>
      <c r="T44" s="1371"/>
      <c r="U44" s="1043" t="s">
        <v>98</v>
      </c>
      <c r="V44" s="1416" t="s">
        <v>1836</v>
      </c>
      <c r="W44" s="1416"/>
      <c r="X44" s="650" t="s">
        <v>98</v>
      </c>
      <c r="Y44" s="1416" t="s">
        <v>1837</v>
      </c>
      <c r="Z44" s="1416"/>
      <c r="AA44" s="650" t="s">
        <v>98</v>
      </c>
      <c r="AB44" s="1416" t="s">
        <v>1838</v>
      </c>
      <c r="AC44" s="1417"/>
      <c r="AD44" s="1348"/>
      <c r="AE44" s="1349"/>
      <c r="AF44" s="1349"/>
      <c r="AG44" s="1349"/>
      <c r="AH44" s="1350"/>
      <c r="AI44" s="1391"/>
      <c r="AJ44" s="1393"/>
    </row>
    <row r="45" spans="1:36" ht="14.25" customHeight="1">
      <c r="B45" s="1407"/>
      <c r="C45" s="1395"/>
      <c r="D45" s="1366" t="s">
        <v>1843</v>
      </c>
      <c r="E45" s="1447"/>
      <c r="F45" s="1447"/>
      <c r="G45" s="1447"/>
      <c r="H45" s="1447"/>
      <c r="I45" s="1447"/>
      <c r="J45" s="1447"/>
      <c r="K45" s="1447"/>
      <c r="L45" s="1447"/>
      <c r="M45" s="1448"/>
      <c r="N45" s="1368"/>
      <c r="O45" s="1369"/>
      <c r="P45" s="1368"/>
      <c r="Q45" s="1370"/>
      <c r="R45" s="1370"/>
      <c r="S45" s="1370"/>
      <c r="T45" s="1371"/>
      <c r="U45" s="1043" t="s">
        <v>98</v>
      </c>
      <c r="V45" s="1416" t="s">
        <v>1836</v>
      </c>
      <c r="W45" s="1416"/>
      <c r="X45" s="650" t="s">
        <v>98</v>
      </c>
      <c r="Y45" s="1416" t="s">
        <v>1837</v>
      </c>
      <c r="Z45" s="1416"/>
      <c r="AA45" s="650" t="s">
        <v>98</v>
      </c>
      <c r="AB45" s="1416" t="s">
        <v>1838</v>
      </c>
      <c r="AC45" s="1417"/>
      <c r="AD45" s="1348"/>
      <c r="AE45" s="1349"/>
      <c r="AF45" s="1349"/>
      <c r="AG45" s="1349"/>
      <c r="AH45" s="1350"/>
      <c r="AI45" s="1391"/>
      <c r="AJ45" s="1393"/>
    </row>
    <row r="46" spans="1:36" ht="14.25" customHeight="1">
      <c r="B46" s="1407"/>
      <c r="C46" s="1395"/>
      <c r="D46" s="1366" t="s">
        <v>1844</v>
      </c>
      <c r="E46" s="1447"/>
      <c r="F46" s="1447"/>
      <c r="G46" s="1447"/>
      <c r="H46" s="1447"/>
      <c r="I46" s="1447"/>
      <c r="J46" s="1447"/>
      <c r="K46" s="1447"/>
      <c r="L46" s="1447"/>
      <c r="M46" s="1448"/>
      <c r="N46" s="1368"/>
      <c r="O46" s="1369"/>
      <c r="P46" s="1368"/>
      <c r="Q46" s="1370"/>
      <c r="R46" s="1370"/>
      <c r="S46" s="1370"/>
      <c r="T46" s="1371"/>
      <c r="U46" s="1043" t="s">
        <v>98</v>
      </c>
      <c r="V46" s="1416" t="s">
        <v>1836</v>
      </c>
      <c r="W46" s="1416"/>
      <c r="X46" s="650" t="s">
        <v>98</v>
      </c>
      <c r="Y46" s="1416" t="s">
        <v>1837</v>
      </c>
      <c r="Z46" s="1416"/>
      <c r="AA46" s="650" t="s">
        <v>98</v>
      </c>
      <c r="AB46" s="1416" t="s">
        <v>1838</v>
      </c>
      <c r="AC46" s="1417"/>
      <c r="AD46" s="1348"/>
      <c r="AE46" s="1349"/>
      <c r="AF46" s="1349"/>
      <c r="AG46" s="1349"/>
      <c r="AH46" s="1350"/>
      <c r="AI46" s="1391"/>
      <c r="AJ46" s="1393"/>
    </row>
    <row r="47" spans="1:36" ht="14.25" customHeight="1">
      <c r="B47" s="1407"/>
      <c r="C47" s="1395"/>
      <c r="D47" s="1366" t="s">
        <v>1845</v>
      </c>
      <c r="E47" s="1447"/>
      <c r="F47" s="1447"/>
      <c r="G47" s="1447"/>
      <c r="H47" s="1447"/>
      <c r="I47" s="1447"/>
      <c r="J47" s="1447"/>
      <c r="K47" s="1447"/>
      <c r="L47" s="1447"/>
      <c r="M47" s="1448"/>
      <c r="N47" s="1368"/>
      <c r="O47" s="1369"/>
      <c r="P47" s="1368"/>
      <c r="Q47" s="1370"/>
      <c r="R47" s="1370"/>
      <c r="S47" s="1370"/>
      <c r="T47" s="1371"/>
      <c r="U47" s="1043" t="s">
        <v>98</v>
      </c>
      <c r="V47" s="1416" t="s">
        <v>1836</v>
      </c>
      <c r="W47" s="1416"/>
      <c r="X47" s="650" t="s">
        <v>98</v>
      </c>
      <c r="Y47" s="1416" t="s">
        <v>1837</v>
      </c>
      <c r="Z47" s="1416"/>
      <c r="AA47" s="650" t="s">
        <v>98</v>
      </c>
      <c r="AB47" s="1416" t="s">
        <v>1838</v>
      </c>
      <c r="AC47" s="1417"/>
      <c r="AD47" s="1348"/>
      <c r="AE47" s="1349"/>
      <c r="AF47" s="1349"/>
      <c r="AG47" s="1349"/>
      <c r="AH47" s="1350"/>
      <c r="AI47" s="1391"/>
      <c r="AJ47" s="1393"/>
    </row>
    <row r="48" spans="1:36" ht="14.25" customHeight="1">
      <c r="B48" s="1407"/>
      <c r="C48" s="1395"/>
      <c r="D48" s="1366" t="s">
        <v>1846</v>
      </c>
      <c r="E48" s="1447"/>
      <c r="F48" s="1447"/>
      <c r="G48" s="1447"/>
      <c r="H48" s="1447"/>
      <c r="I48" s="1447"/>
      <c r="J48" s="1447"/>
      <c r="K48" s="1447"/>
      <c r="L48" s="1447"/>
      <c r="M48" s="1448"/>
      <c r="N48" s="1368"/>
      <c r="O48" s="1369"/>
      <c r="P48" s="1368"/>
      <c r="Q48" s="1370"/>
      <c r="R48" s="1370"/>
      <c r="S48" s="1370"/>
      <c r="T48" s="1371"/>
      <c r="U48" s="1043" t="s">
        <v>98</v>
      </c>
      <c r="V48" s="1416" t="s">
        <v>1836</v>
      </c>
      <c r="W48" s="1416"/>
      <c r="X48" s="650" t="s">
        <v>98</v>
      </c>
      <c r="Y48" s="1416" t="s">
        <v>1837</v>
      </c>
      <c r="Z48" s="1416"/>
      <c r="AA48" s="650" t="s">
        <v>98</v>
      </c>
      <c r="AB48" s="1416" t="s">
        <v>1838</v>
      </c>
      <c r="AC48" s="1417"/>
      <c r="AD48" s="1348"/>
      <c r="AE48" s="1349"/>
      <c r="AF48" s="1349"/>
      <c r="AG48" s="1349"/>
      <c r="AH48" s="1350"/>
      <c r="AI48" s="1391"/>
      <c r="AJ48" s="1393"/>
    </row>
    <row r="49" spans="2:36" ht="14.25" customHeight="1">
      <c r="B49" s="1407"/>
      <c r="C49" s="1395"/>
      <c r="D49" s="1366" t="s">
        <v>1847</v>
      </c>
      <c r="E49" s="1447"/>
      <c r="F49" s="1447"/>
      <c r="G49" s="1447"/>
      <c r="H49" s="1447"/>
      <c r="I49" s="1447"/>
      <c r="J49" s="1447"/>
      <c r="K49" s="1447"/>
      <c r="L49" s="1447"/>
      <c r="M49" s="1448"/>
      <c r="N49" s="1368"/>
      <c r="O49" s="1369"/>
      <c r="P49" s="1368"/>
      <c r="Q49" s="1370"/>
      <c r="R49" s="1370"/>
      <c r="S49" s="1370"/>
      <c r="T49" s="1371"/>
      <c r="U49" s="1043" t="s">
        <v>98</v>
      </c>
      <c r="V49" s="1416" t="s">
        <v>1836</v>
      </c>
      <c r="W49" s="1416"/>
      <c r="X49" s="650" t="s">
        <v>98</v>
      </c>
      <c r="Y49" s="1416" t="s">
        <v>1837</v>
      </c>
      <c r="Z49" s="1416"/>
      <c r="AA49" s="650" t="s">
        <v>98</v>
      </c>
      <c r="AB49" s="1416" t="s">
        <v>1838</v>
      </c>
      <c r="AC49" s="1417"/>
      <c r="AD49" s="1348"/>
      <c r="AE49" s="1349"/>
      <c r="AF49" s="1349"/>
      <c r="AG49" s="1349"/>
      <c r="AH49" s="1350"/>
      <c r="AI49" s="1391"/>
      <c r="AJ49" s="1393"/>
    </row>
    <row r="50" spans="2:36" ht="14.25" customHeight="1">
      <c r="B50" s="1407"/>
      <c r="C50" s="1395"/>
      <c r="D50" s="1366" t="s">
        <v>1848</v>
      </c>
      <c r="E50" s="1447"/>
      <c r="F50" s="1447"/>
      <c r="G50" s="1447"/>
      <c r="H50" s="1447"/>
      <c r="I50" s="1447"/>
      <c r="J50" s="1447"/>
      <c r="K50" s="1447"/>
      <c r="L50" s="1447"/>
      <c r="M50" s="1448"/>
      <c r="N50" s="1368"/>
      <c r="O50" s="1369"/>
      <c r="P50" s="1368"/>
      <c r="Q50" s="1370"/>
      <c r="R50" s="1370"/>
      <c r="S50" s="1370"/>
      <c r="T50" s="1371"/>
      <c r="U50" s="1043" t="s">
        <v>98</v>
      </c>
      <c r="V50" s="1416" t="s">
        <v>1836</v>
      </c>
      <c r="W50" s="1416"/>
      <c r="X50" s="650" t="s">
        <v>98</v>
      </c>
      <c r="Y50" s="1416" t="s">
        <v>1837</v>
      </c>
      <c r="Z50" s="1416"/>
      <c r="AA50" s="650" t="s">
        <v>98</v>
      </c>
      <c r="AB50" s="1416" t="s">
        <v>1838</v>
      </c>
      <c r="AC50" s="1417"/>
      <c r="AD50" s="1348"/>
      <c r="AE50" s="1349"/>
      <c r="AF50" s="1349"/>
      <c r="AG50" s="1349"/>
      <c r="AH50" s="1350"/>
      <c r="AI50" s="1391"/>
      <c r="AJ50" s="1393"/>
    </row>
    <row r="51" spans="2:36" ht="14.25" customHeight="1" thickBot="1">
      <c r="B51" s="1407"/>
      <c r="C51" s="1395"/>
      <c r="D51" s="1438" t="s">
        <v>1849</v>
      </c>
      <c r="E51" s="1439"/>
      <c r="F51" s="1439"/>
      <c r="G51" s="1439"/>
      <c r="H51" s="1439"/>
      <c r="I51" s="1439"/>
      <c r="J51" s="1439"/>
      <c r="K51" s="1439"/>
      <c r="L51" s="1439"/>
      <c r="M51" s="1440"/>
      <c r="N51" s="1441"/>
      <c r="O51" s="1442"/>
      <c r="P51" s="1441"/>
      <c r="Q51" s="1443"/>
      <c r="R51" s="1443"/>
      <c r="S51" s="1443"/>
      <c r="T51" s="1444"/>
      <c r="U51" s="1044" t="s">
        <v>98</v>
      </c>
      <c r="V51" s="1445" t="s">
        <v>1836</v>
      </c>
      <c r="W51" s="1445"/>
      <c r="X51" s="1045" t="s">
        <v>98</v>
      </c>
      <c r="Y51" s="1445" t="s">
        <v>1837</v>
      </c>
      <c r="Z51" s="1445"/>
      <c r="AA51" s="1045" t="s">
        <v>98</v>
      </c>
      <c r="AB51" s="1445" t="s">
        <v>1838</v>
      </c>
      <c r="AC51" s="1446"/>
      <c r="AD51" s="1421"/>
      <c r="AE51" s="1422"/>
      <c r="AF51" s="1422"/>
      <c r="AG51" s="1422"/>
      <c r="AH51" s="1423"/>
      <c r="AI51" s="1424"/>
      <c r="AJ51" s="1425"/>
    </row>
    <row r="52" spans="2:36" ht="14.25" customHeight="1" thickTop="1">
      <c r="B52" s="1407"/>
      <c r="C52" s="1395"/>
      <c r="D52" s="1426" t="s">
        <v>1850</v>
      </c>
      <c r="E52" s="1427"/>
      <c r="F52" s="1427"/>
      <c r="G52" s="1427"/>
      <c r="H52" s="1427"/>
      <c r="I52" s="1427"/>
      <c r="J52" s="1427"/>
      <c r="K52" s="1427"/>
      <c r="L52" s="1427"/>
      <c r="M52" s="1428"/>
      <c r="N52" s="1429"/>
      <c r="O52" s="1430"/>
      <c r="P52" s="1429"/>
      <c r="Q52" s="1431"/>
      <c r="R52" s="1431"/>
      <c r="S52" s="1431"/>
      <c r="T52" s="1432"/>
      <c r="U52" s="1046" t="s">
        <v>98</v>
      </c>
      <c r="V52" s="1372" t="s">
        <v>1836</v>
      </c>
      <c r="W52" s="1372"/>
      <c r="X52" s="659" t="s">
        <v>98</v>
      </c>
      <c r="Y52" s="1372" t="s">
        <v>1837</v>
      </c>
      <c r="Z52" s="1372"/>
      <c r="AA52" s="659" t="s">
        <v>98</v>
      </c>
      <c r="AB52" s="1372" t="s">
        <v>1838</v>
      </c>
      <c r="AC52" s="1373"/>
      <c r="AD52" s="1433"/>
      <c r="AE52" s="1434"/>
      <c r="AF52" s="1434"/>
      <c r="AG52" s="1434"/>
      <c r="AH52" s="1435"/>
      <c r="AI52" s="1436"/>
      <c r="AJ52" s="1437"/>
    </row>
    <row r="53" spans="2:36" ht="14.25" customHeight="1">
      <c r="B53" s="1407"/>
      <c r="C53" s="1395"/>
      <c r="D53" s="1418" t="s">
        <v>1851</v>
      </c>
      <c r="E53" s="1419"/>
      <c r="F53" s="1419"/>
      <c r="G53" s="1419"/>
      <c r="H53" s="1419"/>
      <c r="I53" s="1419"/>
      <c r="J53" s="1419"/>
      <c r="K53" s="1419"/>
      <c r="L53" s="1419"/>
      <c r="M53" s="1420"/>
      <c r="N53" s="1368"/>
      <c r="O53" s="1369"/>
      <c r="P53" s="1368"/>
      <c r="Q53" s="1370"/>
      <c r="R53" s="1370"/>
      <c r="S53" s="1370"/>
      <c r="T53" s="1371"/>
      <c r="U53" s="1043" t="s">
        <v>98</v>
      </c>
      <c r="V53" s="1416" t="s">
        <v>1836</v>
      </c>
      <c r="W53" s="1416"/>
      <c r="X53" s="650" t="s">
        <v>98</v>
      </c>
      <c r="Y53" s="1416" t="s">
        <v>1837</v>
      </c>
      <c r="Z53" s="1416"/>
      <c r="AA53" s="650" t="s">
        <v>98</v>
      </c>
      <c r="AB53" s="1416" t="s">
        <v>1838</v>
      </c>
      <c r="AC53" s="1417"/>
      <c r="AD53" s="1348"/>
      <c r="AE53" s="1349"/>
      <c r="AF53" s="1349"/>
      <c r="AG53" s="1349"/>
      <c r="AH53" s="1350"/>
      <c r="AI53" s="1391"/>
      <c r="AJ53" s="1393"/>
    </row>
    <row r="54" spans="2:36" ht="14.25" customHeight="1">
      <c r="B54" s="1407"/>
      <c r="C54" s="1395"/>
      <c r="D54" s="1418" t="s">
        <v>1852</v>
      </c>
      <c r="E54" s="1419"/>
      <c r="F54" s="1419"/>
      <c r="G54" s="1419"/>
      <c r="H54" s="1419"/>
      <c r="I54" s="1419"/>
      <c r="J54" s="1419"/>
      <c r="K54" s="1419"/>
      <c r="L54" s="1419"/>
      <c r="M54" s="1420"/>
      <c r="N54" s="1368"/>
      <c r="O54" s="1369"/>
      <c r="P54" s="1368"/>
      <c r="Q54" s="1370"/>
      <c r="R54" s="1370"/>
      <c r="S54" s="1370"/>
      <c r="T54" s="1371"/>
      <c r="U54" s="1043" t="s">
        <v>98</v>
      </c>
      <c r="V54" s="1416" t="s">
        <v>1836</v>
      </c>
      <c r="W54" s="1416"/>
      <c r="X54" s="650" t="s">
        <v>98</v>
      </c>
      <c r="Y54" s="1416" t="s">
        <v>1837</v>
      </c>
      <c r="Z54" s="1416"/>
      <c r="AA54" s="650" t="s">
        <v>98</v>
      </c>
      <c r="AB54" s="1416" t="s">
        <v>1838</v>
      </c>
      <c r="AC54" s="1417"/>
      <c r="AD54" s="1348"/>
      <c r="AE54" s="1349"/>
      <c r="AF54" s="1349"/>
      <c r="AG54" s="1349"/>
      <c r="AH54" s="1350"/>
      <c r="AI54" s="1391"/>
      <c r="AJ54" s="1393"/>
    </row>
    <row r="55" spans="2:36" ht="14.25" customHeight="1">
      <c r="B55" s="1407"/>
      <c r="C55" s="1395"/>
      <c r="D55" s="1418" t="s">
        <v>1853</v>
      </c>
      <c r="E55" s="1419"/>
      <c r="F55" s="1419"/>
      <c r="G55" s="1419"/>
      <c r="H55" s="1419"/>
      <c r="I55" s="1419"/>
      <c r="J55" s="1419"/>
      <c r="K55" s="1419"/>
      <c r="L55" s="1419"/>
      <c r="M55" s="1420"/>
      <c r="N55" s="1368"/>
      <c r="O55" s="1369"/>
      <c r="P55" s="1368"/>
      <c r="Q55" s="1370"/>
      <c r="R55" s="1370"/>
      <c r="S55" s="1370"/>
      <c r="T55" s="1371"/>
      <c r="U55" s="1043" t="s">
        <v>98</v>
      </c>
      <c r="V55" s="1416" t="s">
        <v>1836</v>
      </c>
      <c r="W55" s="1416"/>
      <c r="X55" s="650" t="s">
        <v>98</v>
      </c>
      <c r="Y55" s="1416" t="s">
        <v>1837</v>
      </c>
      <c r="Z55" s="1416"/>
      <c r="AA55" s="650" t="s">
        <v>98</v>
      </c>
      <c r="AB55" s="1416" t="s">
        <v>1838</v>
      </c>
      <c r="AC55" s="1417"/>
      <c r="AD55" s="1348"/>
      <c r="AE55" s="1349"/>
      <c r="AF55" s="1349"/>
      <c r="AG55" s="1349"/>
      <c r="AH55" s="1350"/>
      <c r="AI55" s="1391"/>
      <c r="AJ55" s="1393"/>
    </row>
    <row r="56" spans="2:36" ht="14.25" customHeight="1">
      <c r="B56" s="1407"/>
      <c r="C56" s="1395"/>
      <c r="D56" s="1418" t="s">
        <v>1854</v>
      </c>
      <c r="E56" s="1419"/>
      <c r="F56" s="1419"/>
      <c r="G56" s="1419"/>
      <c r="H56" s="1419"/>
      <c r="I56" s="1419"/>
      <c r="J56" s="1419"/>
      <c r="K56" s="1419"/>
      <c r="L56" s="1419"/>
      <c r="M56" s="1420"/>
      <c r="N56" s="1368"/>
      <c r="O56" s="1369"/>
      <c r="P56" s="1368"/>
      <c r="Q56" s="1370"/>
      <c r="R56" s="1370"/>
      <c r="S56" s="1370"/>
      <c r="T56" s="1371"/>
      <c r="U56" s="1043" t="s">
        <v>98</v>
      </c>
      <c r="V56" s="1416" t="s">
        <v>1836</v>
      </c>
      <c r="W56" s="1416"/>
      <c r="X56" s="650" t="s">
        <v>98</v>
      </c>
      <c r="Y56" s="1416" t="s">
        <v>1837</v>
      </c>
      <c r="Z56" s="1416"/>
      <c r="AA56" s="650" t="s">
        <v>98</v>
      </c>
      <c r="AB56" s="1416" t="s">
        <v>1838</v>
      </c>
      <c r="AC56" s="1417"/>
      <c r="AD56" s="1348"/>
      <c r="AE56" s="1349"/>
      <c r="AF56" s="1349"/>
      <c r="AG56" s="1349"/>
      <c r="AH56" s="1350"/>
      <c r="AI56" s="1391"/>
      <c r="AJ56" s="1393"/>
    </row>
    <row r="57" spans="2:36" ht="14.25" customHeight="1">
      <c r="B57" s="1407"/>
      <c r="C57" s="1395"/>
      <c r="D57" s="1418" t="s">
        <v>488</v>
      </c>
      <c r="E57" s="1419"/>
      <c r="F57" s="1419"/>
      <c r="G57" s="1419"/>
      <c r="H57" s="1419"/>
      <c r="I57" s="1419"/>
      <c r="J57" s="1419"/>
      <c r="K57" s="1419"/>
      <c r="L57" s="1419"/>
      <c r="M57" s="1420"/>
      <c r="N57" s="1368"/>
      <c r="O57" s="1369"/>
      <c r="P57" s="1368"/>
      <c r="Q57" s="1370"/>
      <c r="R57" s="1370"/>
      <c r="S57" s="1370"/>
      <c r="T57" s="1371"/>
      <c r="U57" s="1043" t="s">
        <v>98</v>
      </c>
      <c r="V57" s="1416" t="s">
        <v>1836</v>
      </c>
      <c r="W57" s="1416"/>
      <c r="X57" s="650" t="s">
        <v>98</v>
      </c>
      <c r="Y57" s="1416" t="s">
        <v>1837</v>
      </c>
      <c r="Z57" s="1416"/>
      <c r="AA57" s="650" t="s">
        <v>98</v>
      </c>
      <c r="AB57" s="1416" t="s">
        <v>1838</v>
      </c>
      <c r="AC57" s="1417"/>
      <c r="AD57" s="1348"/>
      <c r="AE57" s="1349"/>
      <c r="AF57" s="1349"/>
      <c r="AG57" s="1349"/>
      <c r="AH57" s="1350"/>
      <c r="AI57" s="1391"/>
      <c r="AJ57" s="1393"/>
    </row>
    <row r="58" spans="2:36" ht="14.25" customHeight="1">
      <c r="B58" s="1407"/>
      <c r="C58" s="1395"/>
      <c r="D58" s="1418" t="s">
        <v>490</v>
      </c>
      <c r="E58" s="1419"/>
      <c r="F58" s="1419"/>
      <c r="G58" s="1419"/>
      <c r="H58" s="1419"/>
      <c r="I58" s="1419"/>
      <c r="J58" s="1419"/>
      <c r="K58" s="1419"/>
      <c r="L58" s="1419"/>
      <c r="M58" s="1420"/>
      <c r="N58" s="1368"/>
      <c r="O58" s="1369"/>
      <c r="P58" s="1368"/>
      <c r="Q58" s="1370"/>
      <c r="R58" s="1370"/>
      <c r="S58" s="1370"/>
      <c r="T58" s="1371"/>
      <c r="U58" s="1046" t="s">
        <v>98</v>
      </c>
      <c r="V58" s="1372" t="s">
        <v>1836</v>
      </c>
      <c r="W58" s="1372"/>
      <c r="X58" s="659" t="s">
        <v>98</v>
      </c>
      <c r="Y58" s="1372" t="s">
        <v>1837</v>
      </c>
      <c r="Z58" s="1372"/>
      <c r="AA58" s="659" t="s">
        <v>98</v>
      </c>
      <c r="AB58" s="1372" t="s">
        <v>1838</v>
      </c>
      <c r="AC58" s="1373"/>
      <c r="AD58" s="1348"/>
      <c r="AE58" s="1349"/>
      <c r="AF58" s="1349"/>
      <c r="AG58" s="1349"/>
      <c r="AH58" s="1350"/>
      <c r="AI58" s="1391"/>
      <c r="AJ58" s="1393"/>
    </row>
    <row r="59" spans="2:36" ht="14.25" customHeight="1">
      <c r="B59" s="1407"/>
      <c r="C59" s="1395"/>
      <c r="D59" s="1418" t="s">
        <v>1855</v>
      </c>
      <c r="E59" s="1419"/>
      <c r="F59" s="1419"/>
      <c r="G59" s="1419"/>
      <c r="H59" s="1419"/>
      <c r="I59" s="1419"/>
      <c r="J59" s="1419"/>
      <c r="K59" s="1419"/>
      <c r="L59" s="1419"/>
      <c r="M59" s="1420"/>
      <c r="N59" s="1368"/>
      <c r="O59" s="1369"/>
      <c r="P59" s="1368"/>
      <c r="Q59" s="1370"/>
      <c r="R59" s="1370"/>
      <c r="S59" s="1370"/>
      <c r="T59" s="1371"/>
      <c r="U59" s="1043" t="s">
        <v>98</v>
      </c>
      <c r="V59" s="1416" t="s">
        <v>1836</v>
      </c>
      <c r="W59" s="1416"/>
      <c r="X59" s="650" t="s">
        <v>98</v>
      </c>
      <c r="Y59" s="1416" t="s">
        <v>1837</v>
      </c>
      <c r="Z59" s="1416"/>
      <c r="AA59" s="650" t="s">
        <v>98</v>
      </c>
      <c r="AB59" s="1416" t="s">
        <v>1838</v>
      </c>
      <c r="AC59" s="1417"/>
      <c r="AD59" s="1348"/>
      <c r="AE59" s="1349"/>
      <c r="AF59" s="1349"/>
      <c r="AG59" s="1349"/>
      <c r="AH59" s="1350"/>
      <c r="AI59" s="1391"/>
      <c r="AJ59" s="1393"/>
    </row>
    <row r="60" spans="2:36" ht="14.25" customHeight="1">
      <c r="B60" s="1407"/>
      <c r="C60" s="1396"/>
      <c r="D60" s="1418" t="s">
        <v>1856</v>
      </c>
      <c r="E60" s="1419"/>
      <c r="F60" s="1419"/>
      <c r="G60" s="1419"/>
      <c r="H60" s="1419"/>
      <c r="I60" s="1419"/>
      <c r="J60" s="1419"/>
      <c r="K60" s="1419"/>
      <c r="L60" s="1419"/>
      <c r="M60" s="1420"/>
      <c r="N60" s="1368"/>
      <c r="O60" s="1369"/>
      <c r="P60" s="1368"/>
      <c r="Q60" s="1370"/>
      <c r="R60" s="1370"/>
      <c r="S60" s="1370"/>
      <c r="T60" s="1371"/>
      <c r="U60" s="1043" t="s">
        <v>98</v>
      </c>
      <c r="V60" s="1416" t="s">
        <v>1836</v>
      </c>
      <c r="W60" s="1416"/>
      <c r="X60" s="650" t="s">
        <v>98</v>
      </c>
      <c r="Y60" s="1416" t="s">
        <v>1837</v>
      </c>
      <c r="Z60" s="1416"/>
      <c r="AA60" s="650" t="s">
        <v>98</v>
      </c>
      <c r="AB60" s="1416" t="s">
        <v>1838</v>
      </c>
      <c r="AC60" s="1417"/>
      <c r="AD60" s="1348"/>
      <c r="AE60" s="1349"/>
      <c r="AF60" s="1349"/>
      <c r="AG60" s="1349"/>
      <c r="AH60" s="1350"/>
      <c r="AI60" s="1391"/>
      <c r="AJ60" s="1393"/>
    </row>
    <row r="61" spans="2:36" ht="14.25" customHeight="1">
      <c r="B61" s="1407"/>
      <c r="C61" s="1406" t="s">
        <v>1857</v>
      </c>
      <c r="D61" s="1366" t="s">
        <v>524</v>
      </c>
      <c r="E61" s="1366"/>
      <c r="F61" s="1366"/>
      <c r="G61" s="1366"/>
      <c r="H61" s="1366"/>
      <c r="I61" s="1366"/>
      <c r="J61" s="1366"/>
      <c r="K61" s="1366"/>
      <c r="L61" s="1366"/>
      <c r="M61" s="1367"/>
      <c r="N61" s="1368"/>
      <c r="O61" s="1369"/>
      <c r="P61" s="1368"/>
      <c r="Q61" s="1370"/>
      <c r="R61" s="1370"/>
      <c r="S61" s="1370"/>
      <c r="T61" s="1371"/>
      <c r="U61" s="1043" t="s">
        <v>98</v>
      </c>
      <c r="V61" s="1416" t="s">
        <v>1836</v>
      </c>
      <c r="W61" s="1416"/>
      <c r="X61" s="650" t="s">
        <v>98</v>
      </c>
      <c r="Y61" s="1416" t="s">
        <v>1837</v>
      </c>
      <c r="Z61" s="1416"/>
      <c r="AA61" s="650" t="s">
        <v>98</v>
      </c>
      <c r="AB61" s="1416" t="s">
        <v>1838</v>
      </c>
      <c r="AC61" s="1417"/>
      <c r="AD61" s="1348"/>
      <c r="AE61" s="1349"/>
      <c r="AF61" s="1349"/>
      <c r="AG61" s="1349"/>
      <c r="AH61" s="1350"/>
      <c r="AI61" s="1391"/>
      <c r="AJ61" s="1393"/>
    </row>
    <row r="62" spans="2:36" ht="14.25" customHeight="1">
      <c r="B62" s="1407"/>
      <c r="C62" s="1406"/>
      <c r="D62" s="1366" t="s">
        <v>1858</v>
      </c>
      <c r="E62" s="1366"/>
      <c r="F62" s="1366"/>
      <c r="G62" s="1366"/>
      <c r="H62" s="1366"/>
      <c r="I62" s="1366"/>
      <c r="J62" s="1366"/>
      <c r="K62" s="1366"/>
      <c r="L62" s="1366"/>
      <c r="M62" s="1367"/>
      <c r="N62" s="1368"/>
      <c r="O62" s="1369"/>
      <c r="P62" s="1368"/>
      <c r="Q62" s="1370"/>
      <c r="R62" s="1370"/>
      <c r="S62" s="1370"/>
      <c r="T62" s="1371"/>
      <c r="U62" s="1043" t="s">
        <v>98</v>
      </c>
      <c r="V62" s="1416" t="s">
        <v>1836</v>
      </c>
      <c r="W62" s="1416"/>
      <c r="X62" s="650" t="s">
        <v>98</v>
      </c>
      <c r="Y62" s="1416" t="s">
        <v>1837</v>
      </c>
      <c r="Z62" s="1416"/>
      <c r="AA62" s="650" t="s">
        <v>98</v>
      </c>
      <c r="AB62" s="1416" t="s">
        <v>1838</v>
      </c>
      <c r="AC62" s="1417"/>
      <c r="AD62" s="1348"/>
      <c r="AE62" s="1349"/>
      <c r="AF62" s="1349"/>
      <c r="AG62" s="1349"/>
      <c r="AH62" s="1350"/>
      <c r="AI62" s="1391"/>
      <c r="AJ62" s="1393"/>
    </row>
    <row r="63" spans="2:36" ht="14.25" customHeight="1">
      <c r="B63" s="1408"/>
      <c r="C63" s="1406"/>
      <c r="D63" s="1366" t="s">
        <v>1859</v>
      </c>
      <c r="E63" s="1366"/>
      <c r="F63" s="1366"/>
      <c r="G63" s="1366"/>
      <c r="H63" s="1366"/>
      <c r="I63" s="1366"/>
      <c r="J63" s="1366"/>
      <c r="K63" s="1366"/>
      <c r="L63" s="1366"/>
      <c r="M63" s="1367"/>
      <c r="N63" s="1368"/>
      <c r="O63" s="1369"/>
      <c r="P63" s="1368"/>
      <c r="Q63" s="1370"/>
      <c r="R63" s="1370"/>
      <c r="S63" s="1370"/>
      <c r="T63" s="1371"/>
      <c r="U63" s="1046" t="s">
        <v>98</v>
      </c>
      <c r="V63" s="1372" t="s">
        <v>1836</v>
      </c>
      <c r="W63" s="1372"/>
      <c r="X63" s="659" t="s">
        <v>98</v>
      </c>
      <c r="Y63" s="1372" t="s">
        <v>1837</v>
      </c>
      <c r="Z63" s="1372"/>
      <c r="AA63" s="659" t="s">
        <v>98</v>
      </c>
      <c r="AB63" s="1372" t="s">
        <v>1838</v>
      </c>
      <c r="AC63" s="1373"/>
      <c r="AD63" s="1374"/>
      <c r="AE63" s="1375"/>
      <c r="AF63" s="1375"/>
      <c r="AG63" s="1375"/>
      <c r="AH63" s="1376"/>
      <c r="AI63" s="1377"/>
      <c r="AJ63" s="1378"/>
    </row>
    <row r="64" spans="2:36" ht="14.25" customHeight="1">
      <c r="B64" s="1383" t="s">
        <v>1860</v>
      </c>
      <c r="C64" s="1366"/>
      <c r="D64" s="1366"/>
      <c r="E64" s="1366"/>
      <c r="F64" s="1366"/>
      <c r="G64" s="1366"/>
      <c r="H64" s="1366"/>
      <c r="I64" s="1366"/>
      <c r="J64" s="1366"/>
      <c r="K64" s="1384"/>
      <c r="L64" s="1370"/>
      <c r="M64" s="1370"/>
      <c r="N64" s="1370"/>
      <c r="O64" s="1370"/>
      <c r="P64" s="1370"/>
      <c r="Q64" s="1370"/>
      <c r="R64" s="1370"/>
      <c r="S64" s="1370"/>
      <c r="T64" s="1371"/>
      <c r="U64" s="1385"/>
      <c r="V64" s="1385"/>
      <c r="W64" s="1385"/>
      <c r="X64" s="1385"/>
      <c r="Y64" s="1385"/>
      <c r="Z64" s="1385"/>
      <c r="AA64" s="1385"/>
      <c r="AB64" s="1385"/>
      <c r="AC64" s="1385"/>
      <c r="AD64" s="1385"/>
      <c r="AE64" s="1385"/>
      <c r="AF64" s="1385"/>
      <c r="AG64" s="1385"/>
      <c r="AH64" s="1385"/>
      <c r="AI64" s="1385"/>
      <c r="AJ64" s="1386"/>
    </row>
    <row r="65" spans="2:36" ht="14.25" customHeight="1">
      <c r="B65" s="1389" t="s">
        <v>1861</v>
      </c>
      <c r="C65" s="1390"/>
      <c r="D65" s="1390"/>
      <c r="E65" s="1390"/>
      <c r="F65" s="1390"/>
      <c r="G65" s="1390"/>
      <c r="H65" s="1390"/>
      <c r="I65" s="1390"/>
      <c r="J65" s="1390"/>
      <c r="K65" s="1391"/>
      <c r="L65" s="1392"/>
      <c r="M65" s="1392"/>
      <c r="N65" s="1392"/>
      <c r="O65" s="1392"/>
      <c r="P65" s="1392"/>
      <c r="Q65" s="1392"/>
      <c r="R65" s="1392"/>
      <c r="S65" s="1392"/>
      <c r="T65" s="1393"/>
      <c r="U65" s="1387"/>
      <c r="V65" s="1387"/>
      <c r="W65" s="1387"/>
      <c r="X65" s="1387"/>
      <c r="Y65" s="1387"/>
      <c r="Z65" s="1387"/>
      <c r="AA65" s="1387"/>
      <c r="AB65" s="1387"/>
      <c r="AC65" s="1387"/>
      <c r="AD65" s="1387"/>
      <c r="AE65" s="1387"/>
      <c r="AF65" s="1387"/>
      <c r="AG65" s="1387"/>
      <c r="AH65" s="1387"/>
      <c r="AI65" s="1387"/>
      <c r="AJ65" s="1388"/>
    </row>
    <row r="66" spans="2:36" ht="14.25" customHeight="1">
      <c r="B66" s="1394" t="s">
        <v>1862</v>
      </c>
      <c r="C66" s="1384" t="s">
        <v>1863</v>
      </c>
      <c r="D66" s="1370"/>
      <c r="E66" s="1370"/>
      <c r="F66" s="1370"/>
      <c r="G66" s="1370"/>
      <c r="H66" s="1370"/>
      <c r="I66" s="1370"/>
      <c r="J66" s="1370"/>
      <c r="K66" s="1370"/>
      <c r="L66" s="1370"/>
      <c r="M66" s="1370"/>
      <c r="N66" s="1370"/>
      <c r="O66" s="1370"/>
      <c r="P66" s="1370"/>
      <c r="Q66" s="1370"/>
      <c r="R66" s="1370"/>
      <c r="S66" s="1370"/>
      <c r="T66" s="1371"/>
      <c r="U66" s="1384" t="s">
        <v>1864</v>
      </c>
      <c r="V66" s="1387"/>
      <c r="W66" s="1387"/>
      <c r="X66" s="1387"/>
      <c r="Y66" s="1387"/>
      <c r="Z66" s="1387"/>
      <c r="AA66" s="1387"/>
      <c r="AB66" s="1387"/>
      <c r="AC66" s="1387"/>
      <c r="AD66" s="1387"/>
      <c r="AE66" s="1387"/>
      <c r="AF66" s="1387"/>
      <c r="AG66" s="1387"/>
      <c r="AH66" s="1387"/>
      <c r="AI66" s="1387"/>
      <c r="AJ66" s="1388"/>
    </row>
    <row r="67" spans="2:36">
      <c r="B67" s="1395"/>
      <c r="C67" s="1397"/>
      <c r="D67" s="1398"/>
      <c r="E67" s="1398"/>
      <c r="F67" s="1398"/>
      <c r="G67" s="1398"/>
      <c r="H67" s="1398"/>
      <c r="I67" s="1398"/>
      <c r="J67" s="1398"/>
      <c r="K67" s="1398"/>
      <c r="L67" s="1398"/>
      <c r="M67" s="1398"/>
      <c r="N67" s="1398"/>
      <c r="O67" s="1398"/>
      <c r="P67" s="1398"/>
      <c r="Q67" s="1398"/>
      <c r="R67" s="1398"/>
      <c r="S67" s="1398"/>
      <c r="T67" s="1399"/>
      <c r="U67" s="1397"/>
      <c r="V67" s="1398"/>
      <c r="W67" s="1398"/>
      <c r="X67" s="1398"/>
      <c r="Y67" s="1398"/>
      <c r="Z67" s="1398"/>
      <c r="AA67" s="1398"/>
      <c r="AB67" s="1398"/>
      <c r="AC67" s="1398"/>
      <c r="AD67" s="1398"/>
      <c r="AE67" s="1398"/>
      <c r="AF67" s="1398"/>
      <c r="AG67" s="1398"/>
      <c r="AH67" s="1398"/>
      <c r="AI67" s="1398"/>
      <c r="AJ67" s="1399"/>
    </row>
    <row r="68" spans="2:36">
      <c r="B68" s="1395"/>
      <c r="C68" s="1400"/>
      <c r="D68" s="1401"/>
      <c r="E68" s="1401"/>
      <c r="F68" s="1401"/>
      <c r="G68" s="1401"/>
      <c r="H68" s="1401"/>
      <c r="I68" s="1401"/>
      <c r="J68" s="1401"/>
      <c r="K68" s="1401"/>
      <c r="L68" s="1401"/>
      <c r="M68" s="1401"/>
      <c r="N68" s="1401"/>
      <c r="O68" s="1401"/>
      <c r="P68" s="1401"/>
      <c r="Q68" s="1401"/>
      <c r="R68" s="1401"/>
      <c r="S68" s="1401"/>
      <c r="T68" s="1402"/>
      <c r="U68" s="1400"/>
      <c r="V68" s="1401"/>
      <c r="W68" s="1401"/>
      <c r="X68" s="1401"/>
      <c r="Y68" s="1401"/>
      <c r="Z68" s="1401"/>
      <c r="AA68" s="1401"/>
      <c r="AB68" s="1401"/>
      <c r="AC68" s="1401"/>
      <c r="AD68" s="1401"/>
      <c r="AE68" s="1401"/>
      <c r="AF68" s="1401"/>
      <c r="AG68" s="1401"/>
      <c r="AH68" s="1401"/>
      <c r="AI68" s="1401"/>
      <c r="AJ68" s="1402"/>
    </row>
    <row r="69" spans="2:36">
      <c r="B69" s="1395"/>
      <c r="C69" s="1400"/>
      <c r="D69" s="1401"/>
      <c r="E69" s="1401"/>
      <c r="F69" s="1401"/>
      <c r="G69" s="1401"/>
      <c r="H69" s="1401"/>
      <c r="I69" s="1401"/>
      <c r="J69" s="1401"/>
      <c r="K69" s="1401"/>
      <c r="L69" s="1401"/>
      <c r="M69" s="1401"/>
      <c r="N69" s="1401"/>
      <c r="O69" s="1401"/>
      <c r="P69" s="1401"/>
      <c r="Q69" s="1401"/>
      <c r="R69" s="1401"/>
      <c r="S69" s="1401"/>
      <c r="T69" s="1402"/>
      <c r="U69" s="1400"/>
      <c r="V69" s="1401"/>
      <c r="W69" s="1401"/>
      <c r="X69" s="1401"/>
      <c r="Y69" s="1401"/>
      <c r="Z69" s="1401"/>
      <c r="AA69" s="1401"/>
      <c r="AB69" s="1401"/>
      <c r="AC69" s="1401"/>
      <c r="AD69" s="1401"/>
      <c r="AE69" s="1401"/>
      <c r="AF69" s="1401"/>
      <c r="AG69" s="1401"/>
      <c r="AH69" s="1401"/>
      <c r="AI69" s="1401"/>
      <c r="AJ69" s="1402"/>
    </row>
    <row r="70" spans="2:36">
      <c r="B70" s="1396"/>
      <c r="C70" s="1403"/>
      <c r="D70" s="1404"/>
      <c r="E70" s="1404"/>
      <c r="F70" s="1404"/>
      <c r="G70" s="1404"/>
      <c r="H70" s="1404"/>
      <c r="I70" s="1404"/>
      <c r="J70" s="1404"/>
      <c r="K70" s="1404"/>
      <c r="L70" s="1404"/>
      <c r="M70" s="1404"/>
      <c r="N70" s="1404"/>
      <c r="O70" s="1404"/>
      <c r="P70" s="1404"/>
      <c r="Q70" s="1404"/>
      <c r="R70" s="1404"/>
      <c r="S70" s="1404"/>
      <c r="T70" s="1405"/>
      <c r="U70" s="1403"/>
      <c r="V70" s="1404"/>
      <c r="W70" s="1404"/>
      <c r="X70" s="1404"/>
      <c r="Y70" s="1404"/>
      <c r="Z70" s="1404"/>
      <c r="AA70" s="1404"/>
      <c r="AB70" s="1404"/>
      <c r="AC70" s="1404"/>
      <c r="AD70" s="1404"/>
      <c r="AE70" s="1404"/>
      <c r="AF70" s="1404"/>
      <c r="AG70" s="1404"/>
      <c r="AH70" s="1404"/>
      <c r="AI70" s="1404"/>
      <c r="AJ70" s="1405"/>
    </row>
    <row r="71" spans="2:36" ht="14.25" customHeight="1">
      <c r="B71" s="1379" t="s">
        <v>1865</v>
      </c>
      <c r="C71" s="1380"/>
      <c r="D71" s="1380"/>
      <c r="E71" s="1381"/>
      <c r="F71" s="1382" t="s">
        <v>1866</v>
      </c>
      <c r="G71" s="1382"/>
      <c r="H71" s="1382"/>
      <c r="I71" s="1382"/>
      <c r="J71" s="1382"/>
      <c r="K71" s="1382"/>
      <c r="L71" s="1382"/>
      <c r="M71" s="1382"/>
      <c r="N71" s="1382"/>
      <c r="O71" s="1382"/>
      <c r="P71" s="1382"/>
      <c r="Q71" s="1382"/>
      <c r="R71" s="1382"/>
      <c r="S71" s="1382"/>
      <c r="T71" s="1382"/>
      <c r="U71" s="1382"/>
      <c r="V71" s="1382"/>
      <c r="W71" s="1382"/>
      <c r="X71" s="1382"/>
      <c r="Y71" s="1382"/>
      <c r="Z71" s="1382"/>
      <c r="AA71" s="1382"/>
      <c r="AB71" s="1382"/>
      <c r="AC71" s="1382"/>
      <c r="AD71" s="1382"/>
      <c r="AE71" s="1382"/>
      <c r="AF71" s="1382"/>
      <c r="AG71" s="1382"/>
      <c r="AH71" s="1382"/>
      <c r="AI71" s="1382"/>
      <c r="AJ71" s="1382"/>
    </row>
    <row r="73" spans="2:36">
      <c r="B73" s="493" t="s">
        <v>1867</v>
      </c>
    </row>
    <row r="74" spans="2:36">
      <c r="B74" s="493" t="s">
        <v>1868</v>
      </c>
    </row>
    <row r="75" spans="2:36">
      <c r="B75" s="493" t="s">
        <v>1869</v>
      </c>
    </row>
    <row r="76" spans="2:36">
      <c r="B76" s="493" t="s">
        <v>1870</v>
      </c>
    </row>
    <row r="77" spans="2:36">
      <c r="B77" s="493" t="s">
        <v>1871</v>
      </c>
    </row>
    <row r="78" spans="2:36">
      <c r="B78" s="493" t="s">
        <v>1872</v>
      </c>
    </row>
    <row r="79" spans="2:36">
      <c r="B79" s="493" t="s">
        <v>1873</v>
      </c>
    </row>
    <row r="80" spans="2:36">
      <c r="C80" s="493" t="s">
        <v>1874</v>
      </c>
    </row>
    <row r="81" spans="2:2">
      <c r="B81" s="493" t="s">
        <v>1875</v>
      </c>
    </row>
    <row r="82" spans="2:2">
      <c r="B82" s="493" t="s">
        <v>1876</v>
      </c>
    </row>
    <row r="83" spans="2:2">
      <c r="B83" s="493" t="s">
        <v>1877</v>
      </c>
    </row>
  </sheetData>
  <mergeCells count="312">
    <mergeCell ref="B7:I7"/>
    <mergeCell ref="U8:W8"/>
    <mergeCell ref="X8:AJ8"/>
    <mergeCell ref="X9:AJ9"/>
    <mergeCell ref="U10:W10"/>
    <mergeCell ref="X10:AJ10"/>
    <mergeCell ref="AA3:AE3"/>
    <mergeCell ref="AF3:AJ3"/>
    <mergeCell ref="B5:AJ5"/>
    <mergeCell ref="Z6:AA6"/>
    <mergeCell ref="AB6:AC6"/>
    <mergeCell ref="AE6:AF6"/>
    <mergeCell ref="AH6:AI6"/>
    <mergeCell ref="X11:AJ11"/>
    <mergeCell ref="M13:N13"/>
    <mergeCell ref="AA13:AH13"/>
    <mergeCell ref="AI13:AJ13"/>
    <mergeCell ref="B14:B24"/>
    <mergeCell ref="C14:K14"/>
    <mergeCell ref="L14:AJ14"/>
    <mergeCell ref="C15:K15"/>
    <mergeCell ref="L15:AJ15"/>
    <mergeCell ref="C16:K18"/>
    <mergeCell ref="L18:AJ18"/>
    <mergeCell ref="C19:K19"/>
    <mergeCell ref="L19:P19"/>
    <mergeCell ref="Q19:Z19"/>
    <mergeCell ref="AA19:AE19"/>
    <mergeCell ref="AF19:AJ19"/>
    <mergeCell ref="L16:O16"/>
    <mergeCell ref="P16:R16"/>
    <mergeCell ref="T16:V16"/>
    <mergeCell ref="X16:AJ16"/>
    <mergeCell ref="L17:O17"/>
    <mergeCell ref="Q17:T17"/>
    <mergeCell ref="U17:V17"/>
    <mergeCell ref="W17:AJ17"/>
    <mergeCell ref="C20:K20"/>
    <mergeCell ref="L20:T20"/>
    <mergeCell ref="U20:Z20"/>
    <mergeCell ref="AA20:AJ20"/>
    <mergeCell ref="C21:K21"/>
    <mergeCell ref="L21:P21"/>
    <mergeCell ref="Q21:Z21"/>
    <mergeCell ref="AA21:AE21"/>
    <mergeCell ref="AF21:AJ21"/>
    <mergeCell ref="C22:K24"/>
    <mergeCell ref="L22:O22"/>
    <mergeCell ref="P22:R22"/>
    <mergeCell ref="T22:V22"/>
    <mergeCell ref="X22:AJ22"/>
    <mergeCell ref="L23:O23"/>
    <mergeCell ref="Q23:T23"/>
    <mergeCell ref="U23:V23"/>
    <mergeCell ref="W23:AJ23"/>
    <mergeCell ref="L24:AJ24"/>
    <mergeCell ref="B25:B38"/>
    <mergeCell ref="C25:K25"/>
    <mergeCell ref="L25:AJ25"/>
    <mergeCell ref="C26:K26"/>
    <mergeCell ref="L26:AJ26"/>
    <mergeCell ref="C27:K29"/>
    <mergeCell ref="L27:O27"/>
    <mergeCell ref="P27:R27"/>
    <mergeCell ref="T27:V27"/>
    <mergeCell ref="X27:AJ27"/>
    <mergeCell ref="L28:O28"/>
    <mergeCell ref="Q28:T28"/>
    <mergeCell ref="U28:V28"/>
    <mergeCell ref="W28:AJ28"/>
    <mergeCell ref="L29:AJ29"/>
    <mergeCell ref="C30:K30"/>
    <mergeCell ref="L30:P30"/>
    <mergeCell ref="Q30:Z30"/>
    <mergeCell ref="AA30:AE30"/>
    <mergeCell ref="AF30:AJ30"/>
    <mergeCell ref="C34:K34"/>
    <mergeCell ref="L34:P34"/>
    <mergeCell ref="Q34:Z34"/>
    <mergeCell ref="AA34:AE34"/>
    <mergeCell ref="AF34:AJ34"/>
    <mergeCell ref="C35:K35"/>
    <mergeCell ref="L35:AJ35"/>
    <mergeCell ref="C31:K33"/>
    <mergeCell ref="L31:O31"/>
    <mergeCell ref="P31:R31"/>
    <mergeCell ref="T31:V31"/>
    <mergeCell ref="X31:AJ31"/>
    <mergeCell ref="L32:O32"/>
    <mergeCell ref="Q32:T32"/>
    <mergeCell ref="U32:V32"/>
    <mergeCell ref="W32:AJ32"/>
    <mergeCell ref="L33:AJ33"/>
    <mergeCell ref="C36:K38"/>
    <mergeCell ref="L36:O36"/>
    <mergeCell ref="P36:R36"/>
    <mergeCell ref="T36:V36"/>
    <mergeCell ref="X36:AJ36"/>
    <mergeCell ref="L37:O37"/>
    <mergeCell ref="Q37:T37"/>
    <mergeCell ref="U37:V37"/>
    <mergeCell ref="W37:AJ37"/>
    <mergeCell ref="L38:AJ38"/>
    <mergeCell ref="P39:T39"/>
    <mergeCell ref="U39:AC39"/>
    <mergeCell ref="AD39:AH39"/>
    <mergeCell ref="Y41:Z41"/>
    <mergeCell ref="AB41:AC41"/>
    <mergeCell ref="AD41:AH41"/>
    <mergeCell ref="D43:M43"/>
    <mergeCell ref="Y44:Z44"/>
    <mergeCell ref="AB44:AC44"/>
    <mergeCell ref="AD44:AH44"/>
    <mergeCell ref="AI39:AJ39"/>
    <mergeCell ref="P40:T40"/>
    <mergeCell ref="U40:AC40"/>
    <mergeCell ref="AD40:AH40"/>
    <mergeCell ref="AI40:AJ40"/>
    <mergeCell ref="C41:C60"/>
    <mergeCell ref="D41:M41"/>
    <mergeCell ref="N41:O41"/>
    <mergeCell ref="P41:T41"/>
    <mergeCell ref="V41:W41"/>
    <mergeCell ref="AI41:AJ41"/>
    <mergeCell ref="D42:M42"/>
    <mergeCell ref="N42:O42"/>
    <mergeCell ref="P42:T42"/>
    <mergeCell ref="V42:W42"/>
    <mergeCell ref="Y42:Z42"/>
    <mergeCell ref="AB42:AC42"/>
    <mergeCell ref="AD42:AH42"/>
    <mergeCell ref="AI42:AJ42"/>
    <mergeCell ref="AI43:AJ43"/>
    <mergeCell ref="D44:M44"/>
    <mergeCell ref="N44:O44"/>
    <mergeCell ref="P44:T44"/>
    <mergeCell ref="V44:W44"/>
    <mergeCell ref="AI44:AJ44"/>
    <mergeCell ref="N43:O43"/>
    <mergeCell ref="P43:T43"/>
    <mergeCell ref="V43:W43"/>
    <mergeCell ref="Y43:Z43"/>
    <mergeCell ref="AB43:AC43"/>
    <mergeCell ref="AD43:AH43"/>
    <mergeCell ref="AD45:AH45"/>
    <mergeCell ref="AI45:AJ45"/>
    <mergeCell ref="AI46:AJ46"/>
    <mergeCell ref="D45:M45"/>
    <mergeCell ref="N45:O45"/>
    <mergeCell ref="P45:T45"/>
    <mergeCell ref="V45:W45"/>
    <mergeCell ref="Y45:Z45"/>
    <mergeCell ref="AB45:AC45"/>
    <mergeCell ref="AD47:AH47"/>
    <mergeCell ref="AI47:AJ47"/>
    <mergeCell ref="D46:M46"/>
    <mergeCell ref="N46:O46"/>
    <mergeCell ref="P46:T46"/>
    <mergeCell ref="V46:W46"/>
    <mergeCell ref="Y46:Z46"/>
    <mergeCell ref="AB46:AC46"/>
    <mergeCell ref="AD46:AH46"/>
    <mergeCell ref="Y48:Z48"/>
    <mergeCell ref="AB48:AC48"/>
    <mergeCell ref="AD48:AH48"/>
    <mergeCell ref="AI48:AJ48"/>
    <mergeCell ref="D47:M47"/>
    <mergeCell ref="N47:O47"/>
    <mergeCell ref="P47:T47"/>
    <mergeCell ref="V47:W47"/>
    <mergeCell ref="Y47:Z47"/>
    <mergeCell ref="AB47:AC47"/>
    <mergeCell ref="D48:M48"/>
    <mergeCell ref="N48:O48"/>
    <mergeCell ref="P48:T48"/>
    <mergeCell ref="V48:W48"/>
    <mergeCell ref="AD49:AH49"/>
    <mergeCell ref="AI49:AJ49"/>
    <mergeCell ref="D50:M50"/>
    <mergeCell ref="N50:O50"/>
    <mergeCell ref="P50:T50"/>
    <mergeCell ref="V50:W50"/>
    <mergeCell ref="Y50:Z50"/>
    <mergeCell ref="AB50:AC50"/>
    <mergeCell ref="AD50:AH50"/>
    <mergeCell ref="AI50:AJ50"/>
    <mergeCell ref="D49:M49"/>
    <mergeCell ref="N49:O49"/>
    <mergeCell ref="P49:T49"/>
    <mergeCell ref="V49:W49"/>
    <mergeCell ref="Y49:Z49"/>
    <mergeCell ref="AB49:AC49"/>
    <mergeCell ref="AD51:AH51"/>
    <mergeCell ref="AI51:AJ51"/>
    <mergeCell ref="D52:M52"/>
    <mergeCell ref="N52:O52"/>
    <mergeCell ref="P52:T52"/>
    <mergeCell ref="V52:W52"/>
    <mergeCell ref="Y52:Z52"/>
    <mergeCell ref="AB52:AC52"/>
    <mergeCell ref="AD52:AH52"/>
    <mergeCell ref="AI52:AJ52"/>
    <mergeCell ref="D51:M51"/>
    <mergeCell ref="N51:O51"/>
    <mergeCell ref="P51:T51"/>
    <mergeCell ref="V51:W51"/>
    <mergeCell ref="Y51:Z51"/>
    <mergeCell ref="AB51:AC51"/>
    <mergeCell ref="AD53:AH53"/>
    <mergeCell ref="AI53:AJ53"/>
    <mergeCell ref="D54:M54"/>
    <mergeCell ref="N54:O54"/>
    <mergeCell ref="P54:T54"/>
    <mergeCell ref="V54:W54"/>
    <mergeCell ref="Y54:Z54"/>
    <mergeCell ref="AB54:AC54"/>
    <mergeCell ref="AD54:AH54"/>
    <mergeCell ref="AI54:AJ54"/>
    <mergeCell ref="D53:M53"/>
    <mergeCell ref="N53:O53"/>
    <mergeCell ref="P53:T53"/>
    <mergeCell ref="V53:W53"/>
    <mergeCell ref="Y53:Z53"/>
    <mergeCell ref="AB53:AC53"/>
    <mergeCell ref="AD55:AH55"/>
    <mergeCell ref="AI55:AJ55"/>
    <mergeCell ref="D56:M56"/>
    <mergeCell ref="N56:O56"/>
    <mergeCell ref="P56:T56"/>
    <mergeCell ref="V56:W56"/>
    <mergeCell ref="Y56:Z56"/>
    <mergeCell ref="AB56:AC56"/>
    <mergeCell ref="AD56:AH56"/>
    <mergeCell ref="AI56:AJ56"/>
    <mergeCell ref="D55:M55"/>
    <mergeCell ref="N55:O55"/>
    <mergeCell ref="P55:T55"/>
    <mergeCell ref="V55:W55"/>
    <mergeCell ref="Y55:Z55"/>
    <mergeCell ref="AB55:AC55"/>
    <mergeCell ref="AD57:AH57"/>
    <mergeCell ref="AI57:AJ57"/>
    <mergeCell ref="D58:M58"/>
    <mergeCell ref="N58:O58"/>
    <mergeCell ref="P58:T58"/>
    <mergeCell ref="V58:W58"/>
    <mergeCell ref="Y58:Z58"/>
    <mergeCell ref="AB58:AC58"/>
    <mergeCell ref="AD58:AH58"/>
    <mergeCell ref="AI58:AJ58"/>
    <mergeCell ref="D57:M57"/>
    <mergeCell ref="N57:O57"/>
    <mergeCell ref="P57:T57"/>
    <mergeCell ref="V57:W57"/>
    <mergeCell ref="Y57:Z57"/>
    <mergeCell ref="AB57:AC57"/>
    <mergeCell ref="AD59:AH59"/>
    <mergeCell ref="AI59:AJ59"/>
    <mergeCell ref="D60:M60"/>
    <mergeCell ref="N60:O60"/>
    <mergeCell ref="P60:T60"/>
    <mergeCell ref="V60:W60"/>
    <mergeCell ref="Y60:Z60"/>
    <mergeCell ref="AB60:AC60"/>
    <mergeCell ref="AD60:AH60"/>
    <mergeCell ref="AI60:AJ60"/>
    <mergeCell ref="D59:M59"/>
    <mergeCell ref="N59:O59"/>
    <mergeCell ref="P59:T59"/>
    <mergeCell ref="V59:W59"/>
    <mergeCell ref="Y59:Z59"/>
    <mergeCell ref="AB59:AC59"/>
    <mergeCell ref="AI61:AJ61"/>
    <mergeCell ref="D62:M62"/>
    <mergeCell ref="N62:O62"/>
    <mergeCell ref="P62:T62"/>
    <mergeCell ref="V62:W62"/>
    <mergeCell ref="Y62:Z62"/>
    <mergeCell ref="AB62:AC62"/>
    <mergeCell ref="AD62:AH62"/>
    <mergeCell ref="AI62:AJ62"/>
    <mergeCell ref="D61:M61"/>
    <mergeCell ref="N61:O61"/>
    <mergeCell ref="P61:T61"/>
    <mergeCell ref="V61:W61"/>
    <mergeCell ref="Y61:Z61"/>
    <mergeCell ref="AB61:AC61"/>
    <mergeCell ref="AD61:AH61"/>
    <mergeCell ref="D63:M63"/>
    <mergeCell ref="N63:O63"/>
    <mergeCell ref="P63:T63"/>
    <mergeCell ref="V63:W63"/>
    <mergeCell ref="Y63:Z63"/>
    <mergeCell ref="AB63:AC63"/>
    <mergeCell ref="AD63:AH63"/>
    <mergeCell ref="AI63:AJ63"/>
    <mergeCell ref="B71:E71"/>
    <mergeCell ref="F71:AJ71"/>
    <mergeCell ref="B64:J64"/>
    <mergeCell ref="K64:T64"/>
    <mergeCell ref="U64:AJ65"/>
    <mergeCell ref="B65:J65"/>
    <mergeCell ref="K65:T65"/>
    <mergeCell ref="B66:B70"/>
    <mergeCell ref="C66:T66"/>
    <mergeCell ref="U66:AJ66"/>
    <mergeCell ref="C67:T70"/>
    <mergeCell ref="U67:AJ70"/>
    <mergeCell ref="C61:C63"/>
    <mergeCell ref="B39:B63"/>
    <mergeCell ref="C39:M40"/>
    <mergeCell ref="N39:O40"/>
  </mergeCells>
  <phoneticPr fontId="3"/>
  <dataValidations count="2">
    <dataValidation type="list" allowBlank="1" showInputMessage="1" showErrorMessage="1" sqref="N41:O63" xr:uid="{00000000-0002-0000-0400-000000000000}">
      <formula1>"○"</formula1>
    </dataValidation>
    <dataValidation type="list" allowBlank="1" showInputMessage="1" showErrorMessage="1" sqref="AA41:AA63 X41:X63 U41:U63" xr:uid="{00000000-0002-0000-0400-000001000000}">
      <formula1>"□,■"</formula1>
    </dataValidation>
  </dataValidations>
  <pageMargins left="0.7" right="0.7" top="0.75" bottom="0.75" header="0.3" footer="0.3"/>
  <pageSetup paperSize="9" scale="6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K940"/>
  <sheetViews>
    <sheetView view="pageBreakPreview" zoomScaleNormal="100" zoomScaleSheetLayoutView="100" workbookViewId="0">
      <selection activeCell="W30" sqref="W30"/>
    </sheetView>
  </sheetViews>
  <sheetFormatPr defaultColWidth="4" defaultRowHeight="14.25"/>
  <cols>
    <col min="1" max="1" width="1.25" style="366" customWidth="1"/>
    <col min="2" max="34" width="3.5" style="366" customWidth="1"/>
    <col min="35" max="16384" width="4" style="366"/>
  </cols>
  <sheetData>
    <row r="2" spans="1:37">
      <c r="A2" s="366" t="s">
        <v>684</v>
      </c>
    </row>
    <row r="3" spans="1:37" ht="6.75" customHeight="1"/>
    <row r="4" spans="1:37">
      <c r="B4" s="366" t="s">
        <v>685</v>
      </c>
    </row>
    <row r="5" spans="1:37" ht="7.5" customHeight="1"/>
    <row r="6" spans="1:37" s="367" customFormat="1" ht="24" customHeight="1">
      <c r="F6" s="368" t="s">
        <v>686</v>
      </c>
      <c r="G6" s="369"/>
      <c r="H6" s="369"/>
      <c r="I6" s="369"/>
      <c r="J6" s="369"/>
      <c r="K6" s="369"/>
      <c r="L6" s="370"/>
      <c r="M6" s="1504"/>
      <c r="N6" s="1505"/>
      <c r="O6" s="1505"/>
      <c r="P6" s="1505"/>
      <c r="Q6" s="1505"/>
      <c r="R6" s="1505"/>
      <c r="S6" s="1505"/>
      <c r="T6" s="1505"/>
      <c r="U6" s="1505"/>
      <c r="V6" s="1505"/>
      <c r="W6" s="1505"/>
      <c r="X6" s="1505"/>
      <c r="Y6" s="1506"/>
      <c r="AA6" s="367" t="s">
        <v>687</v>
      </c>
    </row>
    <row r="7" spans="1:37" ht="21.75" customHeight="1"/>
    <row r="8" spans="1:37">
      <c r="B8" s="371"/>
      <c r="C8" s="372"/>
      <c r="D8" s="372"/>
      <c r="E8" s="372"/>
      <c r="F8" s="372"/>
      <c r="G8" s="372"/>
      <c r="H8" s="372"/>
      <c r="I8" s="372"/>
      <c r="J8" s="372"/>
      <c r="K8" s="372"/>
      <c r="L8" s="372"/>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3"/>
    </row>
    <row r="9" spans="1:37">
      <c r="B9" s="374"/>
      <c r="AK9" s="375"/>
    </row>
    <row r="10" spans="1:37">
      <c r="B10" s="374"/>
      <c r="AK10" s="375"/>
    </row>
    <row r="11" spans="1:37">
      <c r="B11" s="374"/>
      <c r="D11" s="371"/>
      <c r="E11" s="372"/>
      <c r="F11" s="372"/>
      <c r="G11" s="372"/>
      <c r="H11" s="372"/>
      <c r="I11" s="371"/>
      <c r="J11" s="372"/>
      <c r="K11" s="372"/>
      <c r="L11" s="373"/>
      <c r="M11" s="372"/>
      <c r="N11" s="372"/>
      <c r="O11" s="372"/>
      <c r="P11" s="373"/>
      <c r="Q11" s="371"/>
      <c r="R11" s="372"/>
      <c r="S11" s="372"/>
      <c r="T11" s="373"/>
      <c r="U11" s="371"/>
      <c r="V11" s="372"/>
      <c r="W11" s="372"/>
      <c r="X11" s="372"/>
      <c r="Y11" s="372"/>
      <c r="Z11" s="373"/>
      <c r="AA11" s="1507" t="s">
        <v>688</v>
      </c>
      <c r="AB11" s="1508"/>
      <c r="AC11" s="1508"/>
      <c r="AD11" s="1508"/>
      <c r="AE11" s="1508"/>
      <c r="AF11" s="1508"/>
      <c r="AG11" s="1508"/>
      <c r="AH11" s="1508"/>
      <c r="AI11" s="1509"/>
      <c r="AK11" s="375"/>
    </row>
    <row r="12" spans="1:37">
      <c r="B12" s="374"/>
      <c r="D12" s="374"/>
      <c r="I12" s="374" t="s">
        <v>689</v>
      </c>
      <c r="L12" s="375"/>
      <c r="M12" s="366" t="s">
        <v>690</v>
      </c>
      <c r="P12" s="375"/>
      <c r="Q12" s="374" t="s">
        <v>691</v>
      </c>
      <c r="T12" s="375"/>
      <c r="U12" s="374" t="s">
        <v>692</v>
      </c>
      <c r="Y12" s="366" t="s">
        <v>693</v>
      </c>
      <c r="AA12" s="1510"/>
      <c r="AB12" s="1511"/>
      <c r="AC12" s="1511"/>
      <c r="AD12" s="1511"/>
      <c r="AE12" s="1511"/>
      <c r="AF12" s="1511"/>
      <c r="AG12" s="1511"/>
      <c r="AH12" s="1511"/>
      <c r="AI12" s="1512"/>
      <c r="AK12" s="375"/>
    </row>
    <row r="13" spans="1:37" ht="6.75" customHeight="1">
      <c r="B13" s="374"/>
      <c r="D13" s="374"/>
      <c r="I13" s="374"/>
      <c r="L13" s="375"/>
      <c r="P13" s="375"/>
      <c r="Q13" s="374"/>
      <c r="T13" s="375"/>
      <c r="U13" s="374"/>
      <c r="Z13" s="375"/>
      <c r="AA13" s="376"/>
      <c r="AB13" s="377"/>
      <c r="AC13" s="377"/>
      <c r="AD13" s="377"/>
      <c r="AE13" s="1513" t="s">
        <v>694</v>
      </c>
      <c r="AF13" s="1513"/>
      <c r="AG13" s="1513"/>
      <c r="AH13" s="1513"/>
      <c r="AI13" s="378"/>
      <c r="AK13" s="375"/>
    </row>
    <row r="14" spans="1:37">
      <c r="B14" s="374"/>
      <c r="D14" s="374"/>
      <c r="I14" s="374"/>
      <c r="K14" s="366" t="s">
        <v>693</v>
      </c>
      <c r="L14" s="375"/>
      <c r="O14" s="366" t="s">
        <v>693</v>
      </c>
      <c r="P14" s="375"/>
      <c r="Q14" s="374"/>
      <c r="S14" s="366" t="s">
        <v>693</v>
      </c>
      <c r="T14" s="375"/>
      <c r="U14" s="374" t="s">
        <v>695</v>
      </c>
      <c r="Z14" s="375"/>
      <c r="AA14" s="374"/>
      <c r="AE14" s="1514"/>
      <c r="AF14" s="1514"/>
      <c r="AG14" s="1514"/>
      <c r="AH14" s="1514"/>
      <c r="AI14" s="375"/>
      <c r="AK14" s="375"/>
    </row>
    <row r="15" spans="1:37">
      <c r="B15" s="374"/>
      <c r="D15" s="374"/>
      <c r="I15" s="379"/>
      <c r="J15" s="380"/>
      <c r="K15" s="380"/>
      <c r="L15" s="381"/>
      <c r="M15" s="380"/>
      <c r="N15" s="380"/>
      <c r="O15" s="380"/>
      <c r="P15" s="381"/>
      <c r="Q15" s="379"/>
      <c r="R15" s="380"/>
      <c r="S15" s="380"/>
      <c r="T15" s="381"/>
      <c r="U15" s="379"/>
      <c r="V15" s="380"/>
      <c r="W15" s="380"/>
      <c r="X15" s="380"/>
      <c r="Y15" s="380"/>
      <c r="Z15" s="381"/>
      <c r="AE15" s="1514"/>
      <c r="AF15" s="1514"/>
      <c r="AG15" s="1514"/>
      <c r="AH15" s="1514"/>
      <c r="AK15" s="375"/>
    </row>
    <row r="16" spans="1:37">
      <c r="B16" s="374"/>
      <c r="D16" s="374"/>
      <c r="L16" s="375"/>
      <c r="AE16" s="1514"/>
      <c r="AF16" s="1514"/>
      <c r="AG16" s="1514"/>
      <c r="AH16" s="1514"/>
      <c r="AK16" s="375"/>
    </row>
    <row r="17" spans="2:37">
      <c r="B17" s="374"/>
      <c r="D17" s="374"/>
      <c r="L17" s="375"/>
      <c r="AE17" s="1514"/>
      <c r="AF17" s="1514"/>
      <c r="AG17" s="1514"/>
      <c r="AH17" s="1514"/>
      <c r="AI17" s="375"/>
      <c r="AK17" s="375"/>
    </row>
    <row r="18" spans="2:37">
      <c r="B18" s="374"/>
      <c r="D18" s="374"/>
      <c r="L18" s="375"/>
      <c r="AE18" s="1515"/>
      <c r="AF18" s="1515"/>
      <c r="AG18" s="1515"/>
      <c r="AH18" s="1515"/>
      <c r="AI18" s="375"/>
      <c r="AK18" s="375"/>
    </row>
    <row r="19" spans="2:37">
      <c r="B19" s="374"/>
      <c r="D19" s="374"/>
      <c r="L19" s="375"/>
      <c r="M19" s="372"/>
      <c r="N19" s="372"/>
      <c r="O19" s="372"/>
      <c r="P19" s="372"/>
      <c r="Q19" s="372"/>
      <c r="R19" s="372"/>
      <c r="S19" s="372"/>
      <c r="T19" s="372"/>
      <c r="U19" s="372"/>
      <c r="V19" s="372"/>
      <c r="W19" s="373"/>
      <c r="X19" s="371"/>
      <c r="Y19" s="372"/>
      <c r="Z19" s="373"/>
      <c r="AD19" s="371"/>
      <c r="AE19" s="372"/>
      <c r="AF19" s="372"/>
      <c r="AG19" s="372"/>
      <c r="AH19" s="372"/>
      <c r="AI19" s="373"/>
      <c r="AK19" s="375"/>
    </row>
    <row r="20" spans="2:37">
      <c r="B20" s="374"/>
      <c r="D20" s="374"/>
      <c r="E20" s="366" t="s">
        <v>696</v>
      </c>
      <c r="J20" s="382" t="s">
        <v>693</v>
      </c>
      <c r="L20" s="375"/>
      <c r="W20" s="375"/>
      <c r="X20" s="374"/>
      <c r="Z20" s="375"/>
      <c r="AD20" s="374"/>
      <c r="AI20" s="375"/>
      <c r="AK20" s="375"/>
    </row>
    <row r="21" spans="2:37" ht="6.75" customHeight="1">
      <c r="B21" s="374"/>
      <c r="D21" s="374"/>
      <c r="J21" s="382"/>
      <c r="L21" s="375"/>
      <c r="W21" s="375"/>
      <c r="X21" s="374"/>
      <c r="Z21" s="375"/>
      <c r="AD21" s="374"/>
      <c r="AI21" s="375"/>
      <c r="AK21" s="375"/>
    </row>
    <row r="22" spans="2:37">
      <c r="B22" s="374"/>
      <c r="D22" s="374"/>
      <c r="E22" s="366" t="s">
        <v>697</v>
      </c>
      <c r="L22" s="375"/>
      <c r="W22" s="375"/>
      <c r="X22" s="374" t="s">
        <v>698</v>
      </c>
      <c r="Z22" s="375"/>
      <c r="AD22" s="374"/>
      <c r="AI22" s="375"/>
      <c r="AK22" s="375"/>
    </row>
    <row r="23" spans="2:37">
      <c r="B23" s="374"/>
      <c r="D23" s="374"/>
      <c r="L23" s="375"/>
      <c r="O23" s="366" t="s">
        <v>699</v>
      </c>
      <c r="R23" s="382" t="s">
        <v>693</v>
      </c>
      <c r="W23" s="375"/>
      <c r="X23" s="374"/>
      <c r="Z23" s="375" t="s">
        <v>693</v>
      </c>
      <c r="AD23" s="374"/>
      <c r="AE23" s="366" t="s">
        <v>700</v>
      </c>
      <c r="AH23" s="382" t="s">
        <v>693</v>
      </c>
      <c r="AI23" s="375"/>
      <c r="AK23" s="375"/>
    </row>
    <row r="24" spans="2:37">
      <c r="B24" s="374"/>
      <c r="D24" s="374"/>
      <c r="L24" s="375"/>
      <c r="W24" s="375"/>
      <c r="X24" s="374"/>
      <c r="Z24" s="375"/>
      <c r="AD24" s="374"/>
      <c r="AI24" s="375"/>
      <c r="AK24" s="375"/>
    </row>
    <row r="25" spans="2:37" ht="6.75" customHeight="1">
      <c r="B25" s="374"/>
      <c r="D25" s="374"/>
      <c r="L25" s="375"/>
      <c r="W25" s="375"/>
      <c r="X25" s="374"/>
      <c r="Z25" s="375"/>
      <c r="AD25" s="374"/>
      <c r="AI25" s="375"/>
      <c r="AK25" s="375"/>
    </row>
    <row r="26" spans="2:37">
      <c r="B26" s="374"/>
      <c r="D26" s="374"/>
      <c r="L26" s="375"/>
      <c r="W26" s="375"/>
      <c r="X26" s="374"/>
      <c r="Z26" s="375"/>
      <c r="AD26" s="374"/>
      <c r="AI26" s="375"/>
      <c r="AK26" s="375"/>
    </row>
    <row r="27" spans="2:37">
      <c r="B27" s="374"/>
      <c r="D27" s="379"/>
      <c r="E27" s="380"/>
      <c r="F27" s="380"/>
      <c r="G27" s="380"/>
      <c r="H27" s="380"/>
      <c r="I27" s="380"/>
      <c r="J27" s="380"/>
      <c r="K27" s="380"/>
      <c r="L27" s="381"/>
      <c r="M27" s="380"/>
      <c r="N27" s="380"/>
      <c r="O27" s="380"/>
      <c r="P27" s="380"/>
      <c r="Q27" s="380"/>
      <c r="R27" s="380"/>
      <c r="S27" s="380"/>
      <c r="T27" s="380"/>
      <c r="U27" s="380"/>
      <c r="V27" s="380"/>
      <c r="W27" s="381"/>
      <c r="X27" s="379"/>
      <c r="Y27" s="380"/>
      <c r="Z27" s="381"/>
      <c r="AA27" s="380"/>
      <c r="AB27" s="380"/>
      <c r="AC27" s="380"/>
      <c r="AD27" s="379"/>
      <c r="AE27" s="380"/>
      <c r="AF27" s="380"/>
      <c r="AG27" s="380"/>
      <c r="AH27" s="380"/>
      <c r="AI27" s="381"/>
      <c r="AK27" s="375"/>
    </row>
    <row r="28" spans="2:37">
      <c r="B28" s="374"/>
      <c r="AK28" s="375"/>
    </row>
    <row r="29" spans="2:37">
      <c r="B29" s="374"/>
      <c r="AK29" s="375"/>
    </row>
    <row r="30" spans="2:37">
      <c r="B30" s="379"/>
      <c r="C30" s="380"/>
      <c r="D30" s="380"/>
      <c r="E30" s="380"/>
      <c r="F30" s="380"/>
      <c r="G30" s="380"/>
      <c r="H30" s="380"/>
      <c r="I30" s="380"/>
      <c r="J30" s="380"/>
      <c r="K30" s="380"/>
      <c r="L30" s="380"/>
      <c r="M30" s="380"/>
      <c r="N30" s="380"/>
      <c r="O30" s="380"/>
      <c r="P30" s="380"/>
      <c r="Q30" s="380"/>
      <c r="R30" s="380"/>
      <c r="S30" s="380"/>
      <c r="T30" s="380"/>
      <c r="U30" s="380"/>
      <c r="V30" s="380"/>
      <c r="W30" s="380"/>
      <c r="X30" s="380"/>
      <c r="Y30" s="380"/>
      <c r="Z30" s="380"/>
      <c r="AA30" s="380"/>
      <c r="AB30" s="380"/>
      <c r="AC30" s="380"/>
      <c r="AD30" s="380"/>
      <c r="AE30" s="380"/>
      <c r="AF30" s="380"/>
      <c r="AG30" s="380"/>
      <c r="AH30" s="380"/>
      <c r="AI30" s="380"/>
      <c r="AJ30" s="380"/>
      <c r="AK30" s="381"/>
    </row>
    <row r="32" spans="2:37" s="384" customFormat="1">
      <c r="B32" s="383" t="s">
        <v>701</v>
      </c>
    </row>
    <row r="33" spans="2:2" s="384" customFormat="1">
      <c r="B33" s="383" t="s">
        <v>702</v>
      </c>
    </row>
    <row r="122" spans="1:1">
      <c r="A122" s="380"/>
    </row>
    <row r="158" spans="1:1">
      <c r="A158" s="379"/>
    </row>
    <row r="209" spans="1:1">
      <c r="A209" s="379"/>
    </row>
    <row r="258" spans="1:1">
      <c r="A258" s="379"/>
    </row>
    <row r="285" spans="1:1">
      <c r="A285" s="380"/>
    </row>
    <row r="335" spans="1:1">
      <c r="A335" s="379"/>
    </row>
    <row r="359" spans="1:1">
      <c r="A359" s="380"/>
    </row>
    <row r="387" spans="1:1">
      <c r="A387" s="380"/>
    </row>
    <row r="415" spans="1:1">
      <c r="A415" s="380"/>
    </row>
    <row r="439" spans="1:1">
      <c r="A439" s="380"/>
    </row>
    <row r="468" spans="1:1">
      <c r="A468" s="380"/>
    </row>
    <row r="497" spans="1:1">
      <c r="A497" s="380"/>
    </row>
    <row r="546" spans="1:1">
      <c r="A546" s="379"/>
    </row>
    <row r="577" spans="1:1">
      <c r="A577" s="379"/>
    </row>
    <row r="621" spans="1:1">
      <c r="A621" s="379"/>
    </row>
    <row r="657" spans="1:1">
      <c r="A657" s="380"/>
    </row>
    <row r="696" spans="1:1">
      <c r="A696" s="379"/>
    </row>
    <row r="725" spans="1:1">
      <c r="A725" s="379"/>
    </row>
    <row r="764" spans="1:1">
      <c r="A764" s="379"/>
    </row>
    <row r="803" spans="1:1">
      <c r="A803" s="379"/>
    </row>
    <row r="831" spans="1:1">
      <c r="A831" s="379"/>
    </row>
    <row r="871" spans="1:1">
      <c r="A871" s="379"/>
    </row>
    <row r="911" spans="1:1">
      <c r="A911" s="379"/>
    </row>
    <row r="940" spans="1:1">
      <c r="A940" s="379"/>
    </row>
  </sheetData>
  <mergeCells count="3">
    <mergeCell ref="M6:Y6"/>
    <mergeCell ref="AA11:AI12"/>
    <mergeCell ref="AE13:AH18"/>
  </mergeCells>
  <phoneticPr fontId="3"/>
  <pageMargins left="0.7" right="0.7" top="0.75" bottom="0.75" header="0.3" footer="0.3"/>
  <pageSetup paperSize="9" scale="6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AK89"/>
  <sheetViews>
    <sheetView view="pageBreakPreview" zoomScale="70" zoomScaleNormal="100" zoomScaleSheetLayoutView="70" workbookViewId="0"/>
  </sheetViews>
  <sheetFormatPr defaultRowHeight="13.5"/>
  <cols>
    <col min="1" max="1" width="1.5" style="386" customWidth="1"/>
    <col min="2" max="2" width="10" style="386" customWidth="1"/>
    <col min="3" max="3" width="6.75" style="386" customWidth="1"/>
    <col min="4" max="4" width="10" style="386" customWidth="1"/>
    <col min="5" max="32" width="3.875" style="386" customWidth="1"/>
    <col min="33" max="35" width="9" style="386"/>
    <col min="36" max="36" width="2.5" style="386" customWidth="1"/>
    <col min="37" max="16384" width="9" style="386"/>
  </cols>
  <sheetData>
    <row r="2" spans="2:37">
      <c r="B2" s="385" t="s">
        <v>703</v>
      </c>
    </row>
    <row r="3" spans="2:37">
      <c r="B3" s="387"/>
    </row>
    <row r="4" spans="2:37" ht="13.5" customHeight="1">
      <c r="B4" s="385" t="s">
        <v>704</v>
      </c>
      <c r="X4" s="388" t="s">
        <v>705</v>
      </c>
    </row>
    <row r="5" spans="2:37" ht="6.75" customHeight="1">
      <c r="B5" s="385"/>
      <c r="W5" s="388"/>
      <c r="AJ5" s="389"/>
      <c r="AK5" s="389"/>
    </row>
    <row r="6" spans="2:37" ht="13.5" customHeight="1">
      <c r="X6" s="385" t="s">
        <v>706</v>
      </c>
      <c r="AJ6" s="389"/>
      <c r="AK6" s="389"/>
    </row>
    <row r="7" spans="2:37" ht="6.75" customHeight="1">
      <c r="W7" s="385"/>
      <c r="AJ7" s="389"/>
      <c r="AK7" s="389"/>
    </row>
    <row r="8" spans="2:37" ht="14.25" customHeight="1">
      <c r="B8" s="385" t="s">
        <v>707</v>
      </c>
      <c r="AB8" s="385" t="s">
        <v>708</v>
      </c>
      <c r="AJ8" s="389"/>
      <c r="AK8" s="389"/>
    </row>
    <row r="9" spans="2:37" ht="14.25" customHeight="1">
      <c r="B9" s="387"/>
      <c r="AJ9" s="389"/>
      <c r="AK9" s="389"/>
    </row>
    <row r="10" spans="2:37" ht="18" customHeight="1">
      <c r="B10" s="1516" t="s">
        <v>709</v>
      </c>
      <c r="C10" s="1516" t="s">
        <v>710</v>
      </c>
      <c r="D10" s="1516" t="s">
        <v>711</v>
      </c>
      <c r="E10" s="1522" t="s">
        <v>712</v>
      </c>
      <c r="F10" s="1523"/>
      <c r="G10" s="1523"/>
      <c r="H10" s="1523"/>
      <c r="I10" s="1523"/>
      <c r="J10" s="1523"/>
      <c r="K10" s="1524"/>
      <c r="L10" s="1522" t="s">
        <v>713</v>
      </c>
      <c r="M10" s="1523"/>
      <c r="N10" s="1523"/>
      <c r="O10" s="1523"/>
      <c r="P10" s="1523"/>
      <c r="Q10" s="1523"/>
      <c r="R10" s="1524"/>
      <c r="S10" s="1522" t="s">
        <v>714</v>
      </c>
      <c r="T10" s="1523"/>
      <c r="U10" s="1523"/>
      <c r="V10" s="1523"/>
      <c r="W10" s="1523"/>
      <c r="X10" s="1523"/>
      <c r="Y10" s="1524"/>
      <c r="Z10" s="1522" t="s">
        <v>715</v>
      </c>
      <c r="AA10" s="1523"/>
      <c r="AB10" s="1523"/>
      <c r="AC10" s="1523"/>
      <c r="AD10" s="1523"/>
      <c r="AE10" s="1523"/>
      <c r="AF10" s="1527"/>
      <c r="AG10" s="1528" t="s">
        <v>716</v>
      </c>
      <c r="AH10" s="1516" t="s">
        <v>717</v>
      </c>
      <c r="AI10" s="1516" t="s">
        <v>718</v>
      </c>
      <c r="AJ10" s="389"/>
      <c r="AK10" s="389"/>
    </row>
    <row r="11" spans="2:37" ht="18" customHeight="1">
      <c r="B11" s="1520"/>
      <c r="C11" s="1520"/>
      <c r="D11" s="1520"/>
      <c r="E11" s="390">
        <v>1</v>
      </c>
      <c r="F11" s="390">
        <v>2</v>
      </c>
      <c r="G11" s="390">
        <v>3</v>
      </c>
      <c r="H11" s="390">
        <v>4</v>
      </c>
      <c r="I11" s="390">
        <v>5</v>
      </c>
      <c r="J11" s="390">
        <v>6</v>
      </c>
      <c r="K11" s="390">
        <v>7</v>
      </c>
      <c r="L11" s="390">
        <v>8</v>
      </c>
      <c r="M11" s="390">
        <v>9</v>
      </c>
      <c r="N11" s="390">
        <v>10</v>
      </c>
      <c r="O11" s="390">
        <v>11</v>
      </c>
      <c r="P11" s="390">
        <v>12</v>
      </c>
      <c r="Q11" s="390">
        <v>13</v>
      </c>
      <c r="R11" s="390">
        <v>14</v>
      </c>
      <c r="S11" s="390">
        <v>15</v>
      </c>
      <c r="T11" s="390">
        <v>16</v>
      </c>
      <c r="U11" s="390">
        <v>17</v>
      </c>
      <c r="V11" s="390">
        <v>18</v>
      </c>
      <c r="W11" s="390">
        <v>19</v>
      </c>
      <c r="X11" s="390">
        <v>20</v>
      </c>
      <c r="Y11" s="390">
        <v>21</v>
      </c>
      <c r="Z11" s="390">
        <v>22</v>
      </c>
      <c r="AA11" s="390">
        <v>23</v>
      </c>
      <c r="AB11" s="390">
        <v>24</v>
      </c>
      <c r="AC11" s="390">
        <v>25</v>
      </c>
      <c r="AD11" s="390">
        <v>26</v>
      </c>
      <c r="AE11" s="390">
        <v>27</v>
      </c>
      <c r="AF11" s="391">
        <v>28</v>
      </c>
      <c r="AG11" s="1529"/>
      <c r="AH11" s="1517"/>
      <c r="AI11" s="1517"/>
      <c r="AJ11" s="389"/>
      <c r="AK11" s="389"/>
    </row>
    <row r="12" spans="2:37" ht="18" customHeight="1">
      <c r="B12" s="1521"/>
      <c r="C12" s="1521"/>
      <c r="D12" s="1521"/>
      <c r="E12" s="390" t="s">
        <v>719</v>
      </c>
      <c r="F12" s="392"/>
      <c r="G12" s="392"/>
      <c r="H12" s="392"/>
      <c r="I12" s="392"/>
      <c r="J12" s="392"/>
      <c r="K12" s="392"/>
      <c r="L12" s="392"/>
      <c r="M12" s="392"/>
      <c r="N12" s="392"/>
      <c r="O12" s="392"/>
      <c r="P12" s="392"/>
      <c r="Q12" s="392"/>
      <c r="R12" s="392"/>
      <c r="S12" s="392"/>
      <c r="T12" s="392"/>
      <c r="U12" s="392"/>
      <c r="V12" s="392"/>
      <c r="W12" s="392"/>
      <c r="X12" s="392"/>
      <c r="Y12" s="392"/>
      <c r="Z12" s="392"/>
      <c r="AA12" s="392"/>
      <c r="AB12" s="392"/>
      <c r="AC12" s="392"/>
      <c r="AD12" s="392"/>
      <c r="AE12" s="392"/>
      <c r="AF12" s="393"/>
      <c r="AG12" s="1530"/>
      <c r="AH12" s="1518"/>
      <c r="AI12" s="1518"/>
      <c r="AJ12" s="389"/>
      <c r="AK12" s="389"/>
    </row>
    <row r="13" spans="2:37" ht="18" customHeight="1">
      <c r="B13" s="1519" t="s">
        <v>720</v>
      </c>
      <c r="C13" s="1519"/>
      <c r="D13" s="1519"/>
      <c r="E13" s="394" t="s">
        <v>721</v>
      </c>
      <c r="F13" s="394" t="s">
        <v>721</v>
      </c>
      <c r="G13" s="394" t="s">
        <v>722</v>
      </c>
      <c r="H13" s="394" t="s">
        <v>723</v>
      </c>
      <c r="I13" s="394" t="s">
        <v>724</v>
      </c>
      <c r="J13" s="394" t="s">
        <v>721</v>
      </c>
      <c r="K13" s="394" t="s">
        <v>724</v>
      </c>
      <c r="L13" s="395"/>
      <c r="M13" s="395"/>
      <c r="N13" s="395"/>
      <c r="O13" s="395"/>
      <c r="P13" s="395"/>
      <c r="Q13" s="395"/>
      <c r="R13" s="395"/>
      <c r="S13" s="395"/>
      <c r="T13" s="395"/>
      <c r="U13" s="395"/>
      <c r="V13" s="395"/>
      <c r="W13" s="395"/>
      <c r="X13" s="395"/>
      <c r="Y13" s="395"/>
      <c r="Z13" s="395"/>
      <c r="AA13" s="395"/>
      <c r="AB13" s="395"/>
      <c r="AC13" s="395"/>
      <c r="AD13" s="395"/>
      <c r="AE13" s="395"/>
      <c r="AF13" s="396"/>
      <c r="AG13" s="397"/>
      <c r="AH13" s="398"/>
      <c r="AI13" s="398"/>
    </row>
    <row r="14" spans="2:37" ht="18" customHeight="1">
      <c r="B14" s="1519" t="s">
        <v>725</v>
      </c>
      <c r="C14" s="1519"/>
      <c r="D14" s="1519"/>
      <c r="E14" s="394" t="s">
        <v>726</v>
      </c>
      <c r="F14" s="394" t="s">
        <v>726</v>
      </c>
      <c r="G14" s="394" t="s">
        <v>726</v>
      </c>
      <c r="H14" s="394" t="s">
        <v>727</v>
      </c>
      <c r="I14" s="394" t="s">
        <v>727</v>
      </c>
      <c r="J14" s="394" t="s">
        <v>728</v>
      </c>
      <c r="K14" s="394" t="s">
        <v>728</v>
      </c>
      <c r="L14" s="395"/>
      <c r="M14" s="395"/>
      <c r="N14" s="395"/>
      <c r="O14" s="395"/>
      <c r="P14" s="395"/>
      <c r="Q14" s="395"/>
      <c r="R14" s="395"/>
      <c r="S14" s="395"/>
      <c r="T14" s="395"/>
      <c r="U14" s="395"/>
      <c r="V14" s="395"/>
      <c r="W14" s="395"/>
      <c r="X14" s="395"/>
      <c r="Y14" s="395"/>
      <c r="Z14" s="395"/>
      <c r="AA14" s="395"/>
      <c r="AB14" s="395"/>
      <c r="AC14" s="395"/>
      <c r="AD14" s="395"/>
      <c r="AE14" s="395"/>
      <c r="AF14" s="396"/>
      <c r="AG14" s="397"/>
      <c r="AH14" s="398"/>
      <c r="AI14" s="398"/>
    </row>
    <row r="15" spans="2:37" ht="18" customHeight="1">
      <c r="B15" s="398"/>
      <c r="C15" s="398"/>
      <c r="D15" s="398"/>
      <c r="E15" s="394"/>
      <c r="F15" s="394"/>
      <c r="G15" s="394"/>
      <c r="H15" s="394"/>
      <c r="I15" s="394"/>
      <c r="J15" s="394"/>
      <c r="K15" s="394"/>
      <c r="L15" s="394"/>
      <c r="M15" s="394"/>
      <c r="N15" s="394"/>
      <c r="O15" s="394"/>
      <c r="P15" s="394"/>
      <c r="Q15" s="394"/>
      <c r="R15" s="394"/>
      <c r="S15" s="394"/>
      <c r="T15" s="394"/>
      <c r="U15" s="394"/>
      <c r="V15" s="394"/>
      <c r="W15" s="394"/>
      <c r="X15" s="394"/>
      <c r="Y15" s="394"/>
      <c r="Z15" s="394"/>
      <c r="AA15" s="394"/>
      <c r="AB15" s="394"/>
      <c r="AC15" s="394"/>
      <c r="AD15" s="394"/>
      <c r="AE15" s="394"/>
      <c r="AF15" s="399"/>
      <c r="AG15" s="397"/>
      <c r="AH15" s="398"/>
      <c r="AI15" s="398"/>
    </row>
    <row r="16" spans="2:37" ht="18" customHeight="1">
      <c r="B16" s="398"/>
      <c r="C16" s="398"/>
      <c r="D16" s="398"/>
      <c r="E16" s="394"/>
      <c r="F16" s="394"/>
      <c r="G16" s="394"/>
      <c r="H16" s="394"/>
      <c r="I16" s="394"/>
      <c r="J16" s="394"/>
      <c r="K16" s="394"/>
      <c r="L16" s="394"/>
      <c r="M16" s="394"/>
      <c r="N16" s="394"/>
      <c r="O16" s="394"/>
      <c r="P16" s="394"/>
      <c r="Q16" s="394"/>
      <c r="R16" s="394"/>
      <c r="S16" s="394"/>
      <c r="T16" s="394"/>
      <c r="U16" s="394"/>
      <c r="V16" s="394"/>
      <c r="W16" s="394"/>
      <c r="X16" s="394"/>
      <c r="Y16" s="394"/>
      <c r="Z16" s="394"/>
      <c r="AA16" s="394"/>
      <c r="AB16" s="394"/>
      <c r="AC16" s="394"/>
      <c r="AD16" s="394"/>
      <c r="AE16" s="394"/>
      <c r="AF16" s="399"/>
      <c r="AG16" s="397"/>
      <c r="AH16" s="398"/>
      <c r="AI16" s="398"/>
    </row>
    <row r="17" spans="2:37" ht="18" customHeight="1">
      <c r="B17" s="398"/>
      <c r="C17" s="398"/>
      <c r="D17" s="398"/>
      <c r="E17" s="394"/>
      <c r="F17" s="394"/>
      <c r="G17" s="394"/>
      <c r="H17" s="394"/>
      <c r="I17" s="394"/>
      <c r="J17" s="394"/>
      <c r="K17" s="394"/>
      <c r="L17" s="394"/>
      <c r="M17" s="394"/>
      <c r="N17" s="394"/>
      <c r="O17" s="394"/>
      <c r="P17" s="394"/>
      <c r="Q17" s="394"/>
      <c r="R17" s="394"/>
      <c r="S17" s="394"/>
      <c r="T17" s="394"/>
      <c r="U17" s="394"/>
      <c r="V17" s="394"/>
      <c r="W17" s="394"/>
      <c r="X17" s="394"/>
      <c r="Y17" s="394"/>
      <c r="Z17" s="394"/>
      <c r="AA17" s="394"/>
      <c r="AB17" s="394"/>
      <c r="AC17" s="394"/>
      <c r="AD17" s="394"/>
      <c r="AE17" s="394"/>
      <c r="AF17" s="399"/>
      <c r="AG17" s="397"/>
      <c r="AH17" s="398"/>
      <c r="AI17" s="398"/>
    </row>
    <row r="18" spans="2:37" ht="18" customHeight="1">
      <c r="B18" s="398"/>
      <c r="C18" s="398"/>
      <c r="D18" s="398"/>
      <c r="E18" s="394"/>
      <c r="F18" s="394"/>
      <c r="G18" s="394"/>
      <c r="H18" s="394"/>
      <c r="I18" s="394"/>
      <c r="J18" s="394"/>
      <c r="K18" s="394"/>
      <c r="L18" s="394"/>
      <c r="M18" s="394"/>
      <c r="N18" s="394"/>
      <c r="O18" s="394"/>
      <c r="P18" s="394"/>
      <c r="Q18" s="394"/>
      <c r="R18" s="394"/>
      <c r="S18" s="394"/>
      <c r="T18" s="394"/>
      <c r="U18" s="394"/>
      <c r="V18" s="394"/>
      <c r="W18" s="394"/>
      <c r="X18" s="394"/>
      <c r="Y18" s="394"/>
      <c r="Z18" s="394"/>
      <c r="AA18" s="394"/>
      <c r="AB18" s="394"/>
      <c r="AC18" s="394"/>
      <c r="AD18" s="394"/>
      <c r="AE18" s="394"/>
      <c r="AF18" s="399"/>
      <c r="AG18" s="397"/>
      <c r="AH18" s="398"/>
      <c r="AI18" s="398"/>
    </row>
    <row r="19" spans="2:37" ht="18" customHeight="1">
      <c r="B19" s="398"/>
      <c r="C19" s="398"/>
      <c r="D19" s="398"/>
      <c r="E19" s="394"/>
      <c r="F19" s="394"/>
      <c r="G19" s="394"/>
      <c r="H19" s="394"/>
      <c r="I19" s="394"/>
      <c r="J19" s="394"/>
      <c r="K19" s="394"/>
      <c r="L19" s="394"/>
      <c r="M19" s="394"/>
      <c r="N19" s="394"/>
      <c r="O19" s="394"/>
      <c r="P19" s="394"/>
      <c r="Q19" s="394"/>
      <c r="R19" s="394"/>
      <c r="S19" s="394"/>
      <c r="T19" s="394"/>
      <c r="U19" s="394"/>
      <c r="V19" s="394"/>
      <c r="W19" s="394"/>
      <c r="X19" s="394"/>
      <c r="Y19" s="394"/>
      <c r="Z19" s="394"/>
      <c r="AA19" s="394"/>
      <c r="AB19" s="394"/>
      <c r="AC19" s="394"/>
      <c r="AD19" s="394"/>
      <c r="AE19" s="394"/>
      <c r="AF19" s="399"/>
      <c r="AG19" s="397"/>
      <c r="AH19" s="398"/>
      <c r="AI19" s="398"/>
    </row>
    <row r="20" spans="2:37" ht="18" customHeight="1">
      <c r="B20" s="398"/>
      <c r="C20" s="398"/>
      <c r="D20" s="398"/>
      <c r="E20" s="394"/>
      <c r="F20" s="394"/>
      <c r="G20" s="394"/>
      <c r="H20" s="394"/>
      <c r="I20" s="394"/>
      <c r="J20" s="394"/>
      <c r="K20" s="394"/>
      <c r="L20" s="394"/>
      <c r="M20" s="394"/>
      <c r="N20" s="394"/>
      <c r="O20" s="394"/>
      <c r="P20" s="394"/>
      <c r="Q20" s="394"/>
      <c r="R20" s="394"/>
      <c r="S20" s="394"/>
      <c r="T20" s="394"/>
      <c r="U20" s="394"/>
      <c r="V20" s="394"/>
      <c r="W20" s="394"/>
      <c r="X20" s="394"/>
      <c r="Y20" s="394"/>
      <c r="Z20" s="394"/>
      <c r="AA20" s="394"/>
      <c r="AB20" s="394"/>
      <c r="AC20" s="394"/>
      <c r="AD20" s="394"/>
      <c r="AE20" s="394"/>
      <c r="AF20" s="399"/>
      <c r="AG20" s="397"/>
      <c r="AH20" s="398"/>
      <c r="AI20" s="398"/>
    </row>
    <row r="21" spans="2:37" ht="18" customHeight="1">
      <c r="B21" s="398"/>
      <c r="C21" s="398"/>
      <c r="D21" s="398"/>
      <c r="E21" s="394"/>
      <c r="F21" s="394"/>
      <c r="G21" s="394"/>
      <c r="H21" s="394"/>
      <c r="I21" s="394"/>
      <c r="J21" s="394"/>
      <c r="K21" s="394"/>
      <c r="L21" s="394"/>
      <c r="M21" s="394"/>
      <c r="N21" s="394"/>
      <c r="O21" s="394"/>
      <c r="P21" s="394"/>
      <c r="Q21" s="394"/>
      <c r="R21" s="394"/>
      <c r="S21" s="394"/>
      <c r="T21" s="394"/>
      <c r="U21" s="394"/>
      <c r="V21" s="394"/>
      <c r="W21" s="394"/>
      <c r="X21" s="394"/>
      <c r="Y21" s="394"/>
      <c r="Z21" s="394"/>
      <c r="AA21" s="394"/>
      <c r="AB21" s="394"/>
      <c r="AC21" s="394"/>
      <c r="AD21" s="394"/>
      <c r="AE21" s="394"/>
      <c r="AF21" s="399"/>
      <c r="AG21" s="397"/>
      <c r="AH21" s="398"/>
      <c r="AI21" s="398"/>
    </row>
    <row r="22" spans="2:37" ht="18" customHeight="1">
      <c r="B22" s="398"/>
      <c r="C22" s="398"/>
      <c r="D22" s="398"/>
      <c r="E22" s="394"/>
      <c r="F22" s="394"/>
      <c r="G22" s="394"/>
      <c r="H22" s="394"/>
      <c r="I22" s="394"/>
      <c r="J22" s="394"/>
      <c r="K22" s="394"/>
      <c r="L22" s="394"/>
      <c r="M22" s="394"/>
      <c r="N22" s="394"/>
      <c r="O22" s="394"/>
      <c r="P22" s="394"/>
      <c r="Q22" s="394"/>
      <c r="R22" s="394"/>
      <c r="S22" s="394"/>
      <c r="T22" s="394"/>
      <c r="U22" s="394"/>
      <c r="V22" s="394"/>
      <c r="W22" s="394"/>
      <c r="X22" s="394"/>
      <c r="Y22" s="394"/>
      <c r="Z22" s="394"/>
      <c r="AA22" s="394"/>
      <c r="AB22" s="394"/>
      <c r="AC22" s="394"/>
      <c r="AD22" s="394"/>
      <c r="AE22" s="394"/>
      <c r="AF22" s="394"/>
      <c r="AG22" s="397"/>
      <c r="AH22" s="398"/>
      <c r="AI22" s="398"/>
    </row>
    <row r="23" spans="2:37" ht="18" customHeight="1">
      <c r="B23" s="398"/>
      <c r="C23" s="398"/>
      <c r="D23" s="398"/>
      <c r="E23" s="394"/>
      <c r="F23" s="394"/>
      <c r="G23" s="394"/>
      <c r="H23" s="394"/>
      <c r="I23" s="394"/>
      <c r="J23" s="394"/>
      <c r="K23" s="394"/>
      <c r="L23" s="394"/>
      <c r="M23" s="394"/>
      <c r="N23" s="394"/>
      <c r="O23" s="394"/>
      <c r="P23" s="394"/>
      <c r="Q23" s="394"/>
      <c r="R23" s="394"/>
      <c r="S23" s="394"/>
      <c r="T23" s="394"/>
      <c r="U23" s="394"/>
      <c r="V23" s="394"/>
      <c r="W23" s="394"/>
      <c r="X23" s="394"/>
      <c r="Y23" s="394"/>
      <c r="Z23" s="394"/>
      <c r="AA23" s="394"/>
      <c r="AB23" s="394"/>
      <c r="AC23" s="394"/>
      <c r="AD23" s="394"/>
      <c r="AE23" s="394"/>
      <c r="AF23" s="394"/>
      <c r="AG23" s="397"/>
      <c r="AH23" s="398"/>
      <c r="AI23" s="398"/>
    </row>
    <row r="24" spans="2:37" ht="18" customHeight="1" thickBot="1">
      <c r="B24" s="400"/>
      <c r="D24" s="400"/>
      <c r="E24" s="401"/>
      <c r="F24" s="401"/>
      <c r="G24" s="401"/>
      <c r="H24" s="401"/>
      <c r="I24" s="401"/>
      <c r="J24" s="401"/>
      <c r="K24" s="401"/>
      <c r="L24" s="401"/>
      <c r="M24" s="401"/>
      <c r="N24" s="401"/>
      <c r="O24" s="401"/>
      <c r="P24" s="401"/>
      <c r="Q24" s="401"/>
      <c r="R24" s="401"/>
      <c r="S24" s="401"/>
      <c r="T24" s="401"/>
      <c r="U24" s="401"/>
      <c r="V24" s="401"/>
      <c r="W24" s="401"/>
      <c r="X24" s="401"/>
      <c r="Y24" s="401"/>
      <c r="Z24" s="401"/>
      <c r="AA24" s="401"/>
      <c r="AB24" s="401"/>
      <c r="AC24" s="401"/>
      <c r="AD24" s="401"/>
      <c r="AE24" s="401"/>
      <c r="AF24" s="401"/>
      <c r="AG24" s="397"/>
      <c r="AH24" s="398"/>
      <c r="AI24" s="398"/>
    </row>
    <row r="25" spans="2:37" ht="18" customHeight="1" thickTop="1">
      <c r="B25" s="1525" t="s">
        <v>729</v>
      </c>
      <c r="C25" s="1526" t="s">
        <v>730</v>
      </c>
      <c r="D25" s="1526"/>
      <c r="E25" s="402"/>
      <c r="F25" s="402"/>
      <c r="G25" s="402"/>
      <c r="H25" s="402"/>
      <c r="I25" s="402"/>
      <c r="J25" s="402"/>
      <c r="K25" s="402"/>
      <c r="L25" s="402"/>
      <c r="M25" s="402"/>
      <c r="N25" s="402"/>
      <c r="O25" s="402"/>
      <c r="P25" s="402"/>
      <c r="Q25" s="402"/>
      <c r="R25" s="402"/>
      <c r="S25" s="402"/>
      <c r="T25" s="402"/>
      <c r="U25" s="402"/>
      <c r="V25" s="402"/>
      <c r="W25" s="402"/>
      <c r="X25" s="402"/>
      <c r="Y25" s="402"/>
      <c r="Z25" s="402"/>
      <c r="AA25" s="402"/>
      <c r="AB25" s="402"/>
      <c r="AC25" s="402"/>
      <c r="AD25" s="402"/>
      <c r="AE25" s="402"/>
      <c r="AF25" s="402"/>
      <c r="AI25" s="403"/>
    </row>
    <row r="26" spans="2:37" ht="30" customHeight="1">
      <c r="B26" s="1519"/>
      <c r="C26" s="1519" t="s">
        <v>731</v>
      </c>
      <c r="D26" s="1519"/>
      <c r="E26" s="404"/>
      <c r="F26" s="404"/>
      <c r="G26" s="404"/>
      <c r="H26" s="404"/>
      <c r="I26" s="404"/>
      <c r="J26" s="404"/>
      <c r="K26" s="404"/>
      <c r="L26" s="404"/>
      <c r="M26" s="404"/>
      <c r="N26" s="404"/>
      <c r="O26" s="404"/>
      <c r="P26" s="404"/>
      <c r="Q26" s="404"/>
      <c r="R26" s="404"/>
      <c r="S26" s="404"/>
      <c r="T26" s="404"/>
      <c r="U26" s="404"/>
      <c r="V26" s="404"/>
      <c r="W26" s="404"/>
      <c r="X26" s="404"/>
      <c r="Y26" s="404"/>
      <c r="Z26" s="404"/>
      <c r="AA26" s="404"/>
      <c r="AB26" s="404"/>
      <c r="AC26" s="404"/>
      <c r="AD26" s="404"/>
      <c r="AE26" s="404"/>
      <c r="AF26" s="404"/>
      <c r="AI26" s="405"/>
    </row>
    <row r="27" spans="2:37" ht="8.25" customHeight="1">
      <c r="B27" s="406"/>
      <c r="C27" s="407"/>
      <c r="D27" s="407"/>
      <c r="E27" s="407"/>
      <c r="F27" s="407"/>
      <c r="G27" s="407"/>
      <c r="H27" s="407"/>
      <c r="I27" s="407"/>
      <c r="J27" s="407"/>
      <c r="K27" s="407"/>
      <c r="L27" s="407"/>
      <c r="M27" s="407"/>
      <c r="N27" s="407"/>
      <c r="O27" s="407"/>
      <c r="P27" s="407"/>
      <c r="Q27" s="407"/>
      <c r="R27" s="407"/>
      <c r="S27" s="407"/>
      <c r="T27" s="407"/>
      <c r="U27" s="407"/>
      <c r="V27" s="407"/>
      <c r="W27" s="407"/>
      <c r="X27" s="407"/>
      <c r="Y27" s="407"/>
      <c r="Z27" s="407"/>
      <c r="AA27" s="407"/>
      <c r="AB27" s="407"/>
      <c r="AC27" s="407"/>
      <c r="AD27" s="407"/>
      <c r="AE27" s="407"/>
      <c r="AF27" s="407"/>
      <c r="AI27" s="405"/>
    </row>
    <row r="28" spans="2:37">
      <c r="B28" s="408" t="s">
        <v>732</v>
      </c>
      <c r="E28" s="409"/>
      <c r="AI28" s="410"/>
      <c r="AJ28" s="411"/>
      <c r="AK28" s="411"/>
    </row>
    <row r="29" spans="2:37" ht="6" customHeight="1">
      <c r="B29" s="408"/>
      <c r="AI29" s="405"/>
    </row>
    <row r="30" spans="2:37">
      <c r="B30" s="408" t="s">
        <v>733</v>
      </c>
      <c r="AI30" s="405"/>
    </row>
    <row r="31" spans="2:37">
      <c r="B31" s="408" t="s">
        <v>734</v>
      </c>
      <c r="AI31" s="405"/>
    </row>
    <row r="32" spans="2:37" ht="6.75" customHeight="1">
      <c r="B32" s="408"/>
      <c r="AI32" s="405"/>
    </row>
    <row r="33" spans="2:35">
      <c r="B33" s="408" t="s">
        <v>735</v>
      </c>
      <c r="AI33" s="405"/>
    </row>
    <row r="34" spans="2:35">
      <c r="B34" s="408" t="s">
        <v>734</v>
      </c>
      <c r="AI34" s="405"/>
    </row>
    <row r="35" spans="2:35" ht="6.75" customHeight="1">
      <c r="B35" s="408"/>
      <c r="AI35" s="405"/>
    </row>
    <row r="36" spans="2:35">
      <c r="B36" s="408" t="s">
        <v>736</v>
      </c>
      <c r="AI36" s="405"/>
    </row>
    <row r="37" spans="2:35">
      <c r="B37" s="408" t="s">
        <v>734</v>
      </c>
      <c r="AI37" s="405"/>
    </row>
    <row r="38" spans="2:35" ht="6" customHeight="1">
      <c r="B38" s="412"/>
      <c r="C38" s="413"/>
      <c r="D38" s="413"/>
      <c r="E38" s="413"/>
      <c r="F38" s="413"/>
      <c r="G38" s="413"/>
      <c r="H38" s="413"/>
      <c r="I38" s="413"/>
      <c r="J38" s="413"/>
      <c r="K38" s="413"/>
      <c r="L38" s="413"/>
      <c r="M38" s="413"/>
      <c r="N38" s="413"/>
      <c r="O38" s="413"/>
      <c r="P38" s="413"/>
      <c r="Q38" s="413"/>
      <c r="R38" s="413"/>
      <c r="S38" s="413"/>
      <c r="T38" s="413"/>
      <c r="U38" s="413"/>
      <c r="V38" s="413"/>
      <c r="W38" s="413"/>
      <c r="X38" s="413"/>
      <c r="Y38" s="413"/>
      <c r="Z38" s="413"/>
      <c r="AA38" s="413"/>
      <c r="AB38" s="413"/>
      <c r="AC38" s="413"/>
      <c r="AD38" s="413"/>
      <c r="AE38" s="413"/>
      <c r="AF38" s="413"/>
      <c r="AG38" s="413"/>
      <c r="AH38" s="413"/>
      <c r="AI38" s="414"/>
    </row>
    <row r="39" spans="2:35" ht="6" customHeight="1">
      <c r="B39" s="385"/>
      <c r="C39" s="415"/>
    </row>
    <row r="40" spans="2:35" ht="6.75" customHeight="1">
      <c r="B40" s="385"/>
    </row>
    <row r="41" spans="2:35">
      <c r="B41" s="138" t="s">
        <v>737</v>
      </c>
    </row>
    <row r="42" spans="2:35">
      <c r="B42" s="138" t="s">
        <v>738</v>
      </c>
    </row>
    <row r="43" spans="2:35">
      <c r="B43" s="138" t="s">
        <v>739</v>
      </c>
    </row>
    <row r="44" spans="2:35">
      <c r="B44" s="138" t="s">
        <v>740</v>
      </c>
    </row>
    <row r="45" spans="2:35">
      <c r="B45" s="138" t="s">
        <v>741</v>
      </c>
    </row>
    <row r="46" spans="2:35">
      <c r="B46" s="138" t="s">
        <v>742</v>
      </c>
    </row>
    <row r="47" spans="2:35">
      <c r="B47" s="138" t="s">
        <v>743</v>
      </c>
    </row>
    <row r="48" spans="2:35">
      <c r="B48" s="138" t="s">
        <v>744</v>
      </c>
    </row>
    <row r="49" spans="2:2">
      <c r="B49" s="138" t="s">
        <v>745</v>
      </c>
    </row>
    <row r="50" spans="2:2">
      <c r="B50" s="138" t="s">
        <v>746</v>
      </c>
    </row>
    <row r="51" spans="2:2" ht="14.25">
      <c r="B51" s="416" t="s">
        <v>747</v>
      </c>
    </row>
    <row r="52" spans="2:2">
      <c r="B52" s="138" t="s">
        <v>748</v>
      </c>
    </row>
    <row r="53" spans="2:2">
      <c r="B53" s="138" t="s">
        <v>749</v>
      </c>
    </row>
    <row r="54" spans="2:2">
      <c r="B54" s="138" t="s">
        <v>750</v>
      </c>
    </row>
    <row r="55" spans="2:2">
      <c r="B55" s="138" t="s">
        <v>751</v>
      </c>
    </row>
    <row r="56" spans="2:2">
      <c r="B56" s="138" t="s">
        <v>752</v>
      </c>
    </row>
    <row r="57" spans="2:2">
      <c r="B57" s="138" t="s">
        <v>753</v>
      </c>
    </row>
    <row r="58" spans="2:2">
      <c r="B58" s="138" t="s">
        <v>754</v>
      </c>
    </row>
    <row r="59" spans="2:2">
      <c r="B59" s="138" t="s">
        <v>755</v>
      </c>
    </row>
    <row r="60" spans="2:2">
      <c r="B60" s="138" t="s">
        <v>756</v>
      </c>
    </row>
    <row r="61" spans="2:2">
      <c r="B61" s="138" t="s">
        <v>757</v>
      </c>
    </row>
    <row r="62" spans="2:2">
      <c r="B62" s="138"/>
    </row>
    <row r="63" spans="2:2">
      <c r="B63" s="138"/>
    </row>
    <row r="64" spans="2:2">
      <c r="B64" s="138"/>
    </row>
    <row r="65" spans="2:2">
      <c r="B65" s="138"/>
    </row>
    <row r="66" spans="2:2">
      <c r="B66" s="138"/>
    </row>
    <row r="67" spans="2:2">
      <c r="B67" s="138"/>
    </row>
    <row r="68" spans="2:2">
      <c r="B68" s="138"/>
    </row>
    <row r="69" spans="2:2">
      <c r="B69" s="138"/>
    </row>
    <row r="70" spans="2:2">
      <c r="B70" s="138"/>
    </row>
    <row r="71" spans="2:2">
      <c r="B71" s="138"/>
    </row>
    <row r="72" spans="2:2">
      <c r="B72" s="138"/>
    </row>
    <row r="73" spans="2:2">
      <c r="B73" s="138"/>
    </row>
    <row r="74" spans="2:2">
      <c r="B74" s="138"/>
    </row>
    <row r="75" spans="2:2">
      <c r="B75" s="138"/>
    </row>
    <row r="76" spans="2:2">
      <c r="B76" s="138"/>
    </row>
    <row r="77" spans="2:2">
      <c r="B77" s="138"/>
    </row>
    <row r="78" spans="2:2">
      <c r="B78" s="138"/>
    </row>
    <row r="79" spans="2:2">
      <c r="B79" s="138"/>
    </row>
    <row r="80" spans="2:2">
      <c r="B80" s="138"/>
    </row>
    <row r="81" spans="2:12">
      <c r="B81" s="138"/>
    </row>
    <row r="82" spans="2:12">
      <c r="B82" s="138"/>
      <c r="L82" s="417"/>
    </row>
    <row r="83" spans="2:12">
      <c r="B83" s="138"/>
    </row>
    <row r="84" spans="2:12">
      <c r="B84" s="138"/>
    </row>
    <row r="85" spans="2:12">
      <c r="B85" s="138"/>
    </row>
    <row r="86" spans="2:12">
      <c r="B86" s="138"/>
    </row>
    <row r="87" spans="2:12">
      <c r="B87" s="138"/>
    </row>
    <row r="88" spans="2:12">
      <c r="B88" s="138"/>
    </row>
    <row r="89" spans="2:12">
      <c r="B89" s="138"/>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3"/>
  <pageMargins left="0.7" right="0.7" top="0.75" bottom="0.75" header="0.3" footer="0.3"/>
  <pageSetup paperSize="9" scale="4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69"/>
  <sheetViews>
    <sheetView view="pageBreakPreview" zoomScale="55" zoomScaleNormal="100" zoomScaleSheetLayoutView="55" workbookViewId="0"/>
  </sheetViews>
  <sheetFormatPr defaultRowHeight="18.75"/>
  <cols>
    <col min="1" max="1" width="1.625" style="418" customWidth="1"/>
    <col min="2" max="2" width="9.625" style="418" customWidth="1"/>
    <col min="3" max="3" width="8.625" style="418" customWidth="1"/>
    <col min="4" max="4" width="5.625" style="418" customWidth="1"/>
    <col min="5" max="6" width="15.625" style="418" customWidth="1"/>
    <col min="7" max="7" width="5.625" style="418" customWidth="1"/>
    <col min="8" max="8" width="16.625" style="418" customWidth="1"/>
    <col min="9" max="9" width="5.625" style="418" customWidth="1"/>
    <col min="10" max="10" width="15.625" style="418" customWidth="1"/>
    <col min="11" max="11" width="5.625" style="418" customWidth="1"/>
    <col min="12" max="12" width="3.125" style="418" customWidth="1"/>
    <col min="13" max="18" width="4.625" style="418" customWidth="1"/>
    <col min="19" max="19" width="1.625" style="418" customWidth="1"/>
    <col min="20" max="21" width="9" style="418"/>
    <col min="22" max="22" width="18.5" style="418" bestFit="1" customWidth="1"/>
    <col min="23" max="23" width="29.875" style="418" bestFit="1" customWidth="1"/>
    <col min="24" max="24" width="30.375" style="418" bestFit="1" customWidth="1"/>
    <col min="25" max="16384" width="9" style="418"/>
  </cols>
  <sheetData>
    <row r="1" spans="2:24">
      <c r="B1" s="418" t="s">
        <v>758</v>
      </c>
      <c r="K1" s="419" t="s">
        <v>759</v>
      </c>
      <c r="L1" s="1531"/>
      <c r="M1" s="1531"/>
      <c r="N1" s="420" t="s">
        <v>760</v>
      </c>
      <c r="O1" s="421"/>
      <c r="P1" s="420" t="s">
        <v>761</v>
      </c>
      <c r="Q1" s="421"/>
      <c r="R1" s="420" t="s">
        <v>762</v>
      </c>
    </row>
    <row r="2" spans="2:24" ht="25.5">
      <c r="B2" s="1532" t="s">
        <v>763</v>
      </c>
      <c r="C2" s="1532"/>
      <c r="D2" s="1532"/>
      <c r="E2" s="1532"/>
      <c r="F2" s="1532"/>
      <c r="G2" s="1532"/>
      <c r="H2" s="1532"/>
      <c r="I2" s="1532"/>
      <c r="J2" s="1532"/>
      <c r="K2" s="1532"/>
      <c r="L2" s="1532"/>
      <c r="M2" s="1532"/>
      <c r="N2" s="1532"/>
      <c r="O2" s="1532"/>
      <c r="P2" s="1532"/>
      <c r="Q2" s="1532"/>
      <c r="R2" s="1532"/>
    </row>
    <row r="3" spans="2:24" ht="7.5" customHeight="1">
      <c r="B3" s="422"/>
      <c r="C3" s="422"/>
      <c r="D3" s="422"/>
      <c r="E3" s="422"/>
      <c r="F3" s="422"/>
      <c r="G3" s="422"/>
      <c r="H3" s="422"/>
      <c r="I3" s="422"/>
      <c r="J3" s="422"/>
      <c r="K3" s="422"/>
      <c r="L3" s="422"/>
      <c r="M3" s="422"/>
      <c r="N3" s="422"/>
      <c r="O3" s="422"/>
      <c r="P3" s="422"/>
      <c r="Q3" s="422"/>
      <c r="R3" s="422"/>
    </row>
    <row r="4" spans="2:24" ht="24.95" customHeight="1">
      <c r="I4" s="419" t="s">
        <v>764</v>
      </c>
      <c r="J4" s="1533"/>
      <c r="K4" s="1533"/>
      <c r="L4" s="1533"/>
      <c r="M4" s="1533"/>
      <c r="N4" s="1533"/>
      <c r="O4" s="1533"/>
      <c r="P4" s="1533"/>
      <c r="Q4" s="1533"/>
      <c r="R4" s="1533"/>
    </row>
    <row r="5" spans="2:24" ht="24.95" customHeight="1">
      <c r="I5" s="419" t="s">
        <v>765</v>
      </c>
      <c r="J5" s="1534"/>
      <c r="K5" s="1534"/>
      <c r="L5" s="1534"/>
      <c r="M5" s="1534"/>
      <c r="N5" s="1534"/>
      <c r="O5" s="1534"/>
      <c r="P5" s="1534"/>
      <c r="Q5" s="1534"/>
      <c r="R5" s="1534"/>
    </row>
    <row r="6" spans="2:24" ht="24.95" customHeight="1">
      <c r="I6" s="419" t="s">
        <v>766</v>
      </c>
      <c r="J6" s="1534"/>
      <c r="K6" s="1534"/>
      <c r="L6" s="1534"/>
      <c r="M6" s="1534"/>
      <c r="N6" s="1534"/>
      <c r="O6" s="1534"/>
      <c r="P6" s="1534"/>
      <c r="Q6" s="1534"/>
      <c r="R6" s="1534"/>
    </row>
    <row r="7" spans="2:24" ht="9" customHeight="1">
      <c r="I7" s="419"/>
      <c r="J7" s="423"/>
      <c r="K7" s="423"/>
      <c r="L7" s="423"/>
      <c r="M7" s="423"/>
      <c r="N7" s="423"/>
      <c r="O7" s="423"/>
      <c r="P7" s="423"/>
      <c r="Q7" s="423"/>
      <c r="R7" s="423"/>
    </row>
    <row r="8" spans="2:24">
      <c r="B8" s="1535" t="s">
        <v>767</v>
      </c>
      <c r="C8" s="1535"/>
      <c r="D8" s="1535"/>
      <c r="E8" s="424"/>
      <c r="F8" s="1536" t="s">
        <v>768</v>
      </c>
      <c r="G8" s="1536"/>
      <c r="H8" s="1536"/>
      <c r="I8" s="1536"/>
    </row>
    <row r="9" spans="2:24">
      <c r="E9" s="424"/>
      <c r="F9" s="1537" t="s">
        <v>769</v>
      </c>
      <c r="G9" s="1537"/>
      <c r="H9" s="1537"/>
      <c r="I9" s="1537"/>
    </row>
    <row r="10" spans="2:24" ht="9" customHeight="1"/>
    <row r="11" spans="2:24">
      <c r="B11" s="425" t="s">
        <v>770</v>
      </c>
      <c r="F11" s="1538" t="s">
        <v>771</v>
      </c>
      <c r="G11" s="1538"/>
      <c r="H11" s="1538"/>
      <c r="I11" s="1538"/>
      <c r="J11" s="419" t="s">
        <v>772</v>
      </c>
      <c r="K11" s="426"/>
    </row>
    <row r="12" spans="2:24" ht="9" customHeight="1"/>
    <row r="13" spans="2:24">
      <c r="B13" s="425" t="s">
        <v>773</v>
      </c>
    </row>
    <row r="14" spans="2:24">
      <c r="B14" s="421" t="s">
        <v>98</v>
      </c>
      <c r="C14" s="1539" t="s">
        <v>774</v>
      </c>
      <c r="D14" s="1539"/>
      <c r="E14" s="1539"/>
      <c r="F14" s="1539"/>
      <c r="G14" s="1539"/>
      <c r="H14" s="1539"/>
      <c r="I14" s="1539"/>
      <c r="J14" s="1539"/>
      <c r="K14" s="1539"/>
      <c r="M14" s="1540" t="s">
        <v>775</v>
      </c>
      <c r="N14" s="1541"/>
      <c r="O14" s="1541"/>
      <c r="P14" s="1541"/>
      <c r="Q14" s="1541"/>
      <c r="R14" s="1542"/>
    </row>
    <row r="15" spans="2:24" ht="80.099999999999994" customHeight="1">
      <c r="B15" s="427"/>
      <c r="C15" s="1543" t="s">
        <v>776</v>
      </c>
      <c r="D15" s="1543"/>
      <c r="E15" s="427"/>
      <c r="F15" s="1544" t="s">
        <v>777</v>
      </c>
      <c r="G15" s="1544"/>
      <c r="H15" s="1545" t="s">
        <v>778</v>
      </c>
      <c r="I15" s="1545"/>
      <c r="J15" s="1543" t="s">
        <v>779</v>
      </c>
      <c r="K15" s="1543"/>
      <c r="M15" s="1546" t="str">
        <f>F8</f>
        <v>介護福祉士</v>
      </c>
      <c r="N15" s="1547"/>
      <c r="O15" s="1548"/>
      <c r="P15" s="1546" t="str">
        <f>F9</f>
        <v>介護職員</v>
      </c>
      <c r="Q15" s="1547"/>
      <c r="R15" s="1548"/>
    </row>
    <row r="16" spans="2:24" ht="26.1" customHeight="1">
      <c r="B16" s="428" t="s">
        <v>780</v>
      </c>
      <c r="C16" s="1549"/>
      <c r="D16" s="1550" t="s">
        <v>781</v>
      </c>
      <c r="E16" s="429" t="str">
        <f>$F$8</f>
        <v>介護福祉士</v>
      </c>
      <c r="F16" s="430"/>
      <c r="G16" s="431" t="s">
        <v>782</v>
      </c>
      <c r="H16" s="430"/>
      <c r="I16" s="431" t="s">
        <v>781</v>
      </c>
      <c r="J16" s="430"/>
      <c r="K16" s="431" t="s">
        <v>781</v>
      </c>
      <c r="M16" s="1552" t="str">
        <f>IF(C16="","",F16+ROUNDDOWN((H16+J16)/C16,1))</f>
        <v/>
      </c>
      <c r="N16" s="1553"/>
      <c r="O16" s="1554"/>
      <c r="P16" s="1552" t="str">
        <f>IF(C16="","",F17+ROUNDDOWN((H17+J17)/C16,1))</f>
        <v/>
      </c>
      <c r="Q16" s="1553"/>
      <c r="R16" s="1554"/>
      <c r="V16" s="432"/>
      <c r="W16" s="433" t="s">
        <v>783</v>
      </c>
      <c r="X16" s="433" t="s">
        <v>784</v>
      </c>
    </row>
    <row r="17" spans="2:24" ht="26.1" customHeight="1">
      <c r="B17" s="434" t="s">
        <v>785</v>
      </c>
      <c r="C17" s="1549"/>
      <c r="D17" s="1551"/>
      <c r="E17" s="435" t="str">
        <f>$F$9</f>
        <v>介護職員</v>
      </c>
      <c r="F17" s="436"/>
      <c r="G17" s="437" t="s">
        <v>782</v>
      </c>
      <c r="H17" s="436"/>
      <c r="I17" s="437" t="s">
        <v>781</v>
      </c>
      <c r="J17" s="436"/>
      <c r="K17" s="437" t="s">
        <v>781</v>
      </c>
      <c r="M17" s="1555"/>
      <c r="N17" s="1556"/>
      <c r="O17" s="1557"/>
      <c r="P17" s="1555"/>
      <c r="Q17" s="1556"/>
      <c r="R17" s="1557"/>
      <c r="V17" s="1558" t="s">
        <v>786</v>
      </c>
      <c r="W17" s="432" t="s">
        <v>768</v>
      </c>
      <c r="X17" s="432" t="s">
        <v>787</v>
      </c>
    </row>
    <row r="18" spans="2:24" ht="26.1" customHeight="1">
      <c r="B18" s="438"/>
      <c r="C18" s="1549"/>
      <c r="D18" s="1550" t="s">
        <v>781</v>
      </c>
      <c r="E18" s="439" t="str">
        <f>$F$8</f>
        <v>介護福祉士</v>
      </c>
      <c r="F18" s="440"/>
      <c r="G18" s="441" t="s">
        <v>782</v>
      </c>
      <c r="H18" s="430"/>
      <c r="I18" s="441" t="s">
        <v>781</v>
      </c>
      <c r="J18" s="430"/>
      <c r="K18" s="441" t="s">
        <v>781</v>
      </c>
      <c r="M18" s="1552" t="str">
        <f>IF(C18="","",F18+ROUNDDOWN((H18+J18)/C18,1))</f>
        <v/>
      </c>
      <c r="N18" s="1553"/>
      <c r="O18" s="1554"/>
      <c r="P18" s="1552" t="str">
        <f>IF(C18="","",F19+ROUNDDOWN((H19+J19)/C18,1))</f>
        <v/>
      </c>
      <c r="Q18" s="1553"/>
      <c r="R18" s="1554"/>
      <c r="V18" s="1559"/>
      <c r="W18" s="432" t="s">
        <v>788</v>
      </c>
      <c r="X18" s="432" t="s">
        <v>789</v>
      </c>
    </row>
    <row r="19" spans="2:24" ht="26.1" customHeight="1">
      <c r="B19" s="434" t="s">
        <v>790</v>
      </c>
      <c r="C19" s="1549"/>
      <c r="D19" s="1551"/>
      <c r="E19" s="435" t="str">
        <f>$F$9</f>
        <v>介護職員</v>
      </c>
      <c r="F19" s="436"/>
      <c r="G19" s="437" t="s">
        <v>782</v>
      </c>
      <c r="H19" s="436"/>
      <c r="I19" s="437" t="s">
        <v>781</v>
      </c>
      <c r="J19" s="436"/>
      <c r="K19" s="437" t="s">
        <v>781</v>
      </c>
      <c r="M19" s="1555"/>
      <c r="N19" s="1556"/>
      <c r="O19" s="1557"/>
      <c r="P19" s="1555"/>
      <c r="Q19" s="1556"/>
      <c r="R19" s="1557"/>
      <c r="V19" s="1559"/>
      <c r="W19" s="432" t="s">
        <v>791</v>
      </c>
      <c r="X19" s="432" t="s">
        <v>792</v>
      </c>
    </row>
    <row r="20" spans="2:24" ht="26.1" customHeight="1">
      <c r="B20" s="438"/>
      <c r="C20" s="1549"/>
      <c r="D20" s="1550" t="s">
        <v>781</v>
      </c>
      <c r="E20" s="439" t="str">
        <f>$F$8</f>
        <v>介護福祉士</v>
      </c>
      <c r="F20" s="440"/>
      <c r="G20" s="441" t="s">
        <v>782</v>
      </c>
      <c r="H20" s="430"/>
      <c r="I20" s="441" t="s">
        <v>781</v>
      </c>
      <c r="J20" s="430"/>
      <c r="K20" s="441" t="s">
        <v>781</v>
      </c>
      <c r="M20" s="1552" t="str">
        <f>IF(C20="","",F20+ROUNDDOWN((H20+J20)/C20,1))</f>
        <v/>
      </c>
      <c r="N20" s="1553"/>
      <c r="O20" s="1554"/>
      <c r="P20" s="1552" t="str">
        <f>IF(C20="","",F21+ROUNDDOWN((H21+J21)/C20,1))</f>
        <v/>
      </c>
      <c r="Q20" s="1553"/>
      <c r="R20" s="1554"/>
      <c r="V20" s="1559"/>
      <c r="W20" s="432" t="s">
        <v>792</v>
      </c>
      <c r="X20" s="432" t="s">
        <v>792</v>
      </c>
    </row>
    <row r="21" spans="2:24" ht="26.1" customHeight="1">
      <c r="B21" s="434" t="s">
        <v>793</v>
      </c>
      <c r="C21" s="1549"/>
      <c r="D21" s="1551"/>
      <c r="E21" s="435" t="str">
        <f>$F$9</f>
        <v>介護職員</v>
      </c>
      <c r="F21" s="436"/>
      <c r="G21" s="437" t="s">
        <v>782</v>
      </c>
      <c r="H21" s="436"/>
      <c r="I21" s="437" t="s">
        <v>781</v>
      </c>
      <c r="J21" s="436"/>
      <c r="K21" s="437" t="s">
        <v>781</v>
      </c>
      <c r="M21" s="1555"/>
      <c r="N21" s="1556"/>
      <c r="O21" s="1557"/>
      <c r="P21" s="1555"/>
      <c r="Q21" s="1556"/>
      <c r="R21" s="1557"/>
      <c r="V21" s="1559"/>
      <c r="W21" s="432" t="s">
        <v>792</v>
      </c>
      <c r="X21" s="432" t="s">
        <v>792</v>
      </c>
    </row>
    <row r="22" spans="2:24" ht="26.1" customHeight="1">
      <c r="B22" s="438"/>
      <c r="C22" s="1549"/>
      <c r="D22" s="1550" t="s">
        <v>781</v>
      </c>
      <c r="E22" s="439" t="str">
        <f>$F$8</f>
        <v>介護福祉士</v>
      </c>
      <c r="F22" s="440"/>
      <c r="G22" s="441" t="s">
        <v>782</v>
      </c>
      <c r="H22" s="430"/>
      <c r="I22" s="441" t="s">
        <v>781</v>
      </c>
      <c r="J22" s="430"/>
      <c r="K22" s="441" t="s">
        <v>781</v>
      </c>
      <c r="M22" s="1552" t="str">
        <f>IF(C22="","",F22+ROUNDDOWN((H22+J22)/C22,1))</f>
        <v/>
      </c>
      <c r="N22" s="1553"/>
      <c r="O22" s="1554"/>
      <c r="P22" s="1552" t="str">
        <f>IF(C22="","",F23+ROUNDDOWN((H23+J23)/C22,1))</f>
        <v/>
      </c>
      <c r="Q22" s="1553"/>
      <c r="R22" s="1554"/>
      <c r="V22" s="1560"/>
      <c r="W22" s="432" t="s">
        <v>792</v>
      </c>
      <c r="X22" s="432" t="s">
        <v>792</v>
      </c>
    </row>
    <row r="23" spans="2:24" ht="26.1" customHeight="1">
      <c r="B23" s="434" t="s">
        <v>794</v>
      </c>
      <c r="C23" s="1549"/>
      <c r="D23" s="1551"/>
      <c r="E23" s="435" t="str">
        <f>$F$9</f>
        <v>介護職員</v>
      </c>
      <c r="F23" s="436"/>
      <c r="G23" s="437" t="s">
        <v>782</v>
      </c>
      <c r="H23" s="436"/>
      <c r="I23" s="437" t="s">
        <v>781</v>
      </c>
      <c r="J23" s="436"/>
      <c r="K23" s="437" t="s">
        <v>781</v>
      </c>
      <c r="M23" s="1555"/>
      <c r="N23" s="1556"/>
      <c r="O23" s="1557"/>
      <c r="P23" s="1555"/>
      <c r="Q23" s="1556"/>
      <c r="R23" s="1557"/>
    </row>
    <row r="24" spans="2:24" ht="26.1" customHeight="1">
      <c r="B24" s="438"/>
      <c r="C24" s="1549"/>
      <c r="D24" s="1550" t="s">
        <v>781</v>
      </c>
      <c r="E24" s="439" t="str">
        <f>$F$8</f>
        <v>介護福祉士</v>
      </c>
      <c r="F24" s="440"/>
      <c r="G24" s="441" t="s">
        <v>782</v>
      </c>
      <c r="H24" s="430"/>
      <c r="I24" s="441" t="s">
        <v>781</v>
      </c>
      <c r="J24" s="430"/>
      <c r="K24" s="441" t="s">
        <v>781</v>
      </c>
      <c r="M24" s="1552" t="str">
        <f>IF(C24="","",F24+ROUNDDOWN((H24+J24)/C24,1))</f>
        <v/>
      </c>
      <c r="N24" s="1553"/>
      <c r="O24" s="1554"/>
      <c r="P24" s="1552" t="str">
        <f>IF(C24="","",F25+ROUNDDOWN((H25+J25)/C24,1))</f>
        <v/>
      </c>
      <c r="Q24" s="1553"/>
      <c r="R24" s="1554"/>
    </row>
    <row r="25" spans="2:24" ht="26.1" customHeight="1">
      <c r="B25" s="434" t="s">
        <v>795</v>
      </c>
      <c r="C25" s="1549"/>
      <c r="D25" s="1551"/>
      <c r="E25" s="435" t="str">
        <f>$F$9</f>
        <v>介護職員</v>
      </c>
      <c r="F25" s="436"/>
      <c r="G25" s="437" t="s">
        <v>782</v>
      </c>
      <c r="H25" s="436"/>
      <c r="I25" s="437" t="s">
        <v>781</v>
      </c>
      <c r="J25" s="436"/>
      <c r="K25" s="437" t="s">
        <v>781</v>
      </c>
      <c r="M25" s="1555"/>
      <c r="N25" s="1556"/>
      <c r="O25" s="1557"/>
      <c r="P25" s="1555"/>
      <c r="Q25" s="1556"/>
      <c r="R25" s="1557"/>
    </row>
    <row r="26" spans="2:24" ht="26.1" customHeight="1">
      <c r="B26" s="438"/>
      <c r="C26" s="1549"/>
      <c r="D26" s="1550" t="s">
        <v>781</v>
      </c>
      <c r="E26" s="439" t="str">
        <f>$F$8</f>
        <v>介護福祉士</v>
      </c>
      <c r="F26" s="440"/>
      <c r="G26" s="441" t="s">
        <v>782</v>
      </c>
      <c r="H26" s="430"/>
      <c r="I26" s="441" t="s">
        <v>781</v>
      </c>
      <c r="J26" s="430"/>
      <c r="K26" s="441" t="s">
        <v>781</v>
      </c>
      <c r="M26" s="1552" t="str">
        <f>IF(C26="","",F26+ROUNDDOWN((H26+J26)/C26,1))</f>
        <v/>
      </c>
      <c r="N26" s="1553"/>
      <c r="O26" s="1554"/>
      <c r="P26" s="1552" t="str">
        <f>IF(C26="","",F27+ROUNDDOWN((H27+J27)/C26,1))</f>
        <v/>
      </c>
      <c r="Q26" s="1553"/>
      <c r="R26" s="1554"/>
    </row>
    <row r="27" spans="2:24" ht="26.1" customHeight="1">
      <c r="B27" s="434" t="s">
        <v>796</v>
      </c>
      <c r="C27" s="1549"/>
      <c r="D27" s="1551"/>
      <c r="E27" s="435" t="str">
        <f>$F$9</f>
        <v>介護職員</v>
      </c>
      <c r="F27" s="436"/>
      <c r="G27" s="437" t="s">
        <v>782</v>
      </c>
      <c r="H27" s="436"/>
      <c r="I27" s="437" t="s">
        <v>781</v>
      </c>
      <c r="J27" s="436"/>
      <c r="K27" s="437" t="s">
        <v>781</v>
      </c>
      <c r="M27" s="1555"/>
      <c r="N27" s="1556"/>
      <c r="O27" s="1557"/>
      <c r="P27" s="1555"/>
      <c r="Q27" s="1556"/>
      <c r="R27" s="1557"/>
    </row>
    <row r="28" spans="2:24" ht="26.1" customHeight="1">
      <c r="B28" s="438"/>
      <c r="C28" s="1549"/>
      <c r="D28" s="1550" t="s">
        <v>781</v>
      </c>
      <c r="E28" s="439" t="str">
        <f>$F$8</f>
        <v>介護福祉士</v>
      </c>
      <c r="F28" s="440"/>
      <c r="G28" s="441" t="s">
        <v>782</v>
      </c>
      <c r="H28" s="430"/>
      <c r="I28" s="441" t="s">
        <v>781</v>
      </c>
      <c r="J28" s="430"/>
      <c r="K28" s="441" t="s">
        <v>781</v>
      </c>
      <c r="M28" s="1552" t="str">
        <f>IF(C28="","",F28+ROUNDDOWN((H28+J28)/C28,1))</f>
        <v/>
      </c>
      <c r="N28" s="1553"/>
      <c r="O28" s="1554"/>
      <c r="P28" s="1552" t="str">
        <f>IF(C28="","",F29+ROUNDDOWN((H29+J29)/C28,1))</f>
        <v/>
      </c>
      <c r="Q28" s="1553"/>
      <c r="R28" s="1554"/>
    </row>
    <row r="29" spans="2:24" ht="26.1" customHeight="1">
      <c r="B29" s="434" t="s">
        <v>797</v>
      </c>
      <c r="C29" s="1549"/>
      <c r="D29" s="1551"/>
      <c r="E29" s="435" t="str">
        <f>$F$9</f>
        <v>介護職員</v>
      </c>
      <c r="F29" s="436"/>
      <c r="G29" s="437" t="s">
        <v>782</v>
      </c>
      <c r="H29" s="436"/>
      <c r="I29" s="437" t="s">
        <v>781</v>
      </c>
      <c r="J29" s="436"/>
      <c r="K29" s="437" t="s">
        <v>781</v>
      </c>
      <c r="M29" s="1555"/>
      <c r="N29" s="1556"/>
      <c r="O29" s="1557"/>
      <c r="P29" s="1555"/>
      <c r="Q29" s="1556"/>
      <c r="R29" s="1557"/>
    </row>
    <row r="30" spans="2:24" ht="26.1" customHeight="1">
      <c r="B30" s="438"/>
      <c r="C30" s="1549"/>
      <c r="D30" s="1550" t="s">
        <v>781</v>
      </c>
      <c r="E30" s="439" t="str">
        <f>$F$8</f>
        <v>介護福祉士</v>
      </c>
      <c r="F30" s="440"/>
      <c r="G30" s="441" t="s">
        <v>782</v>
      </c>
      <c r="H30" s="430"/>
      <c r="I30" s="441" t="s">
        <v>781</v>
      </c>
      <c r="J30" s="430"/>
      <c r="K30" s="441" t="s">
        <v>781</v>
      </c>
      <c r="M30" s="1552" t="str">
        <f>IF(C30="","",F30+ROUNDDOWN((H30+J30)/C30,1))</f>
        <v/>
      </c>
      <c r="N30" s="1553"/>
      <c r="O30" s="1554"/>
      <c r="P30" s="1552" t="str">
        <f>IF(C30="","",F31+ROUNDDOWN((H31+J31)/C30,1))</f>
        <v/>
      </c>
      <c r="Q30" s="1553"/>
      <c r="R30" s="1554"/>
    </row>
    <row r="31" spans="2:24" ht="26.1" customHeight="1">
      <c r="B31" s="434" t="s">
        <v>798</v>
      </c>
      <c r="C31" s="1549"/>
      <c r="D31" s="1551"/>
      <c r="E31" s="435" t="str">
        <f>$F$9</f>
        <v>介護職員</v>
      </c>
      <c r="F31" s="436"/>
      <c r="G31" s="437" t="s">
        <v>782</v>
      </c>
      <c r="H31" s="436"/>
      <c r="I31" s="437" t="s">
        <v>781</v>
      </c>
      <c r="J31" s="436"/>
      <c r="K31" s="437" t="s">
        <v>781</v>
      </c>
      <c r="M31" s="1555"/>
      <c r="N31" s="1556"/>
      <c r="O31" s="1557"/>
      <c r="P31" s="1555"/>
      <c r="Q31" s="1556"/>
      <c r="R31" s="1557"/>
    </row>
    <row r="32" spans="2:24" ht="26.1" customHeight="1">
      <c r="B32" s="438"/>
      <c r="C32" s="1549"/>
      <c r="D32" s="1550" t="s">
        <v>781</v>
      </c>
      <c r="E32" s="439" t="str">
        <f>$F$8</f>
        <v>介護福祉士</v>
      </c>
      <c r="F32" s="440"/>
      <c r="G32" s="441" t="s">
        <v>782</v>
      </c>
      <c r="H32" s="430"/>
      <c r="I32" s="441" t="s">
        <v>781</v>
      </c>
      <c r="J32" s="430"/>
      <c r="K32" s="441" t="s">
        <v>781</v>
      </c>
      <c r="M32" s="1552" t="str">
        <f>IF(C32="","",F32+ROUNDDOWN((H32+J32)/C32,1))</f>
        <v/>
      </c>
      <c r="N32" s="1553"/>
      <c r="O32" s="1554"/>
      <c r="P32" s="1552" t="str">
        <f>IF(C32="","",F33+ROUNDDOWN((H33+J33)/C32,1))</f>
        <v/>
      </c>
      <c r="Q32" s="1553"/>
      <c r="R32" s="1554"/>
    </row>
    <row r="33" spans="2:19" ht="26.1" customHeight="1">
      <c r="B33" s="434" t="s">
        <v>799</v>
      </c>
      <c r="C33" s="1549"/>
      <c r="D33" s="1551"/>
      <c r="E33" s="435" t="str">
        <f>$F$9</f>
        <v>介護職員</v>
      </c>
      <c r="F33" s="436"/>
      <c r="G33" s="437" t="s">
        <v>782</v>
      </c>
      <c r="H33" s="436"/>
      <c r="I33" s="437" t="s">
        <v>781</v>
      </c>
      <c r="J33" s="436"/>
      <c r="K33" s="437" t="s">
        <v>781</v>
      </c>
      <c r="M33" s="1555"/>
      <c r="N33" s="1556"/>
      <c r="O33" s="1557"/>
      <c r="P33" s="1555"/>
      <c r="Q33" s="1556"/>
      <c r="R33" s="1557"/>
    </row>
    <row r="34" spans="2:19" ht="26.1" customHeight="1">
      <c r="B34" s="428" t="s">
        <v>780</v>
      </c>
      <c r="C34" s="1549"/>
      <c r="D34" s="1550" t="s">
        <v>781</v>
      </c>
      <c r="E34" s="439" t="str">
        <f>$F$8</f>
        <v>介護福祉士</v>
      </c>
      <c r="F34" s="440"/>
      <c r="G34" s="441" t="s">
        <v>782</v>
      </c>
      <c r="H34" s="430"/>
      <c r="I34" s="441" t="s">
        <v>781</v>
      </c>
      <c r="J34" s="430"/>
      <c r="K34" s="441" t="s">
        <v>781</v>
      </c>
      <c r="M34" s="1552" t="str">
        <f>IF(C34="","",F34+ROUNDDOWN((H34+J34)/C34,1))</f>
        <v/>
      </c>
      <c r="N34" s="1553"/>
      <c r="O34" s="1554"/>
      <c r="P34" s="1552" t="str">
        <f>IF(C34="","",F35+ROUNDDOWN((H35+J35)/C34,1))</f>
        <v/>
      </c>
      <c r="Q34" s="1553"/>
      <c r="R34" s="1554"/>
    </row>
    <row r="35" spans="2:19" ht="26.1" customHeight="1">
      <c r="B35" s="434" t="s">
        <v>800</v>
      </c>
      <c r="C35" s="1549"/>
      <c r="D35" s="1551"/>
      <c r="E35" s="435" t="str">
        <f>$F$9</f>
        <v>介護職員</v>
      </c>
      <c r="F35" s="436"/>
      <c r="G35" s="437" t="s">
        <v>782</v>
      </c>
      <c r="H35" s="436"/>
      <c r="I35" s="437" t="s">
        <v>781</v>
      </c>
      <c r="J35" s="436"/>
      <c r="K35" s="437" t="s">
        <v>781</v>
      </c>
      <c r="M35" s="1555"/>
      <c r="N35" s="1556"/>
      <c r="O35" s="1557"/>
      <c r="P35" s="1555"/>
      <c r="Q35" s="1556"/>
      <c r="R35" s="1557"/>
    </row>
    <row r="36" spans="2:19" ht="26.1" customHeight="1">
      <c r="B36" s="438"/>
      <c r="C36" s="1549"/>
      <c r="D36" s="1550" t="s">
        <v>781</v>
      </c>
      <c r="E36" s="439" t="str">
        <f>$F$8</f>
        <v>介護福祉士</v>
      </c>
      <c r="F36" s="440"/>
      <c r="G36" s="441" t="s">
        <v>782</v>
      </c>
      <c r="H36" s="430"/>
      <c r="I36" s="441" t="s">
        <v>781</v>
      </c>
      <c r="J36" s="430"/>
      <c r="K36" s="441" t="s">
        <v>781</v>
      </c>
      <c r="M36" s="1552" t="str">
        <f>IF(C36="","",F36+ROUNDDOWN((H36+J36)/C36,1))</f>
        <v/>
      </c>
      <c r="N36" s="1553"/>
      <c r="O36" s="1554"/>
      <c r="P36" s="1552" t="str">
        <f>IF(C36="","",F37+ROUNDDOWN((H37+J37)/C36,1))</f>
        <v/>
      </c>
      <c r="Q36" s="1553"/>
      <c r="R36" s="1554"/>
    </row>
    <row r="37" spans="2:19" ht="26.1" customHeight="1">
      <c r="B37" s="434" t="s">
        <v>801</v>
      </c>
      <c r="C37" s="1549"/>
      <c r="D37" s="1551"/>
      <c r="E37" s="435" t="str">
        <f>$F$9</f>
        <v>介護職員</v>
      </c>
      <c r="F37" s="436"/>
      <c r="G37" s="437" t="s">
        <v>782</v>
      </c>
      <c r="H37" s="436"/>
      <c r="I37" s="437" t="s">
        <v>781</v>
      </c>
      <c r="J37" s="436"/>
      <c r="K37" s="437" t="s">
        <v>781</v>
      </c>
      <c r="M37" s="1555"/>
      <c r="N37" s="1556"/>
      <c r="O37" s="1557"/>
      <c r="P37" s="1555"/>
      <c r="Q37" s="1556"/>
      <c r="R37" s="1557"/>
    </row>
    <row r="38" spans="2:19" ht="6.75" customHeight="1">
      <c r="B38" s="442"/>
      <c r="C38" s="443"/>
      <c r="D38" s="442"/>
      <c r="E38" s="444"/>
      <c r="F38" s="445"/>
      <c r="G38" s="446"/>
      <c r="H38" s="445"/>
      <c r="I38" s="446"/>
      <c r="J38" s="447"/>
      <c r="K38" s="448"/>
      <c r="L38" s="448"/>
      <c r="M38" s="449"/>
      <c r="N38" s="449"/>
      <c r="O38" s="449"/>
      <c r="P38" s="449"/>
      <c r="Q38" s="449"/>
      <c r="R38" s="449"/>
    </row>
    <row r="39" spans="2:19" ht="20.100000000000001" customHeight="1">
      <c r="H39" s="420"/>
      <c r="J39" s="1551" t="s">
        <v>802</v>
      </c>
      <c r="K39" s="1551"/>
      <c r="L39" s="1551"/>
      <c r="M39" s="1555" t="str">
        <f>IF(SUM(M16:O37)=0,"",SUM(M16:O37))</f>
        <v/>
      </c>
      <c r="N39" s="1556"/>
      <c r="O39" s="1557"/>
      <c r="P39" s="1555" t="str">
        <f>IF(SUM(P16:R37)=0,"",SUM(P16:R37))</f>
        <v/>
      </c>
      <c r="Q39" s="1556"/>
      <c r="R39" s="1556"/>
      <c r="S39" s="450"/>
    </row>
    <row r="40" spans="2:19" ht="20.100000000000001" customHeight="1">
      <c r="H40" s="420"/>
      <c r="J40" s="1537" t="s">
        <v>803</v>
      </c>
      <c r="K40" s="1537"/>
      <c r="L40" s="1537"/>
      <c r="M40" s="1561" t="str">
        <f>IF(M39="","",ROUNDDOWN(M39/$K$11,1))</f>
        <v/>
      </c>
      <c r="N40" s="1562"/>
      <c r="O40" s="1563"/>
      <c r="P40" s="1561" t="str">
        <f>IF(P39="","",ROUNDDOWN(P39/$K$11,1))</f>
        <v/>
      </c>
      <c r="Q40" s="1562"/>
      <c r="R40" s="1563"/>
    </row>
    <row r="41" spans="2:19" ht="18.75" customHeight="1">
      <c r="J41" s="1564" t="str">
        <f>$M$15</f>
        <v>介護福祉士</v>
      </c>
      <c r="K41" s="1565"/>
      <c r="L41" s="1565"/>
      <c r="M41" s="1565"/>
      <c r="N41" s="1565"/>
      <c r="O41" s="1566"/>
      <c r="P41" s="1567" t="str">
        <f>IF(M40="","",M40/P40)</f>
        <v/>
      </c>
      <c r="Q41" s="1568"/>
      <c r="R41" s="1569"/>
    </row>
    <row r="42" spans="2:19" ht="18.75" customHeight="1">
      <c r="J42" s="1573" t="s">
        <v>804</v>
      </c>
      <c r="K42" s="1574"/>
      <c r="L42" s="1574"/>
      <c r="M42" s="1574"/>
      <c r="N42" s="1574"/>
      <c r="O42" s="1575"/>
      <c r="P42" s="1570"/>
      <c r="Q42" s="1571"/>
      <c r="R42" s="1572"/>
    </row>
    <row r="43" spans="2:19" ht="18.75" customHeight="1">
      <c r="J43" s="420"/>
      <c r="K43" s="420"/>
      <c r="L43" s="420"/>
      <c r="M43" s="420"/>
      <c r="N43" s="420"/>
      <c r="O43" s="420"/>
      <c r="P43" s="420"/>
      <c r="Q43" s="420"/>
      <c r="R43" s="451"/>
    </row>
    <row r="44" spans="2:19" ht="18.75" customHeight="1">
      <c r="B44" s="421" t="s">
        <v>98</v>
      </c>
      <c r="C44" s="1539" t="s">
        <v>805</v>
      </c>
      <c r="D44" s="1539"/>
      <c r="E44" s="1539"/>
      <c r="F44" s="1539"/>
      <c r="G44" s="1539"/>
      <c r="H44" s="1539"/>
      <c r="I44" s="1539"/>
      <c r="J44" s="1539"/>
      <c r="K44" s="1539"/>
      <c r="M44" s="1540" t="s">
        <v>775</v>
      </c>
      <c r="N44" s="1541"/>
      <c r="O44" s="1541"/>
      <c r="P44" s="1541"/>
      <c r="Q44" s="1541"/>
      <c r="R44" s="1542"/>
    </row>
    <row r="45" spans="2:19" ht="79.5" customHeight="1">
      <c r="B45" s="427"/>
      <c r="C45" s="1543" t="s">
        <v>776</v>
      </c>
      <c r="D45" s="1543"/>
      <c r="E45" s="427"/>
      <c r="F45" s="1544" t="s">
        <v>777</v>
      </c>
      <c r="G45" s="1544"/>
      <c r="H45" s="1545" t="s">
        <v>778</v>
      </c>
      <c r="I45" s="1545"/>
      <c r="J45" s="1543" t="s">
        <v>779</v>
      </c>
      <c r="K45" s="1543"/>
      <c r="M45" s="1546" t="str">
        <f>F8</f>
        <v>介護福祉士</v>
      </c>
      <c r="N45" s="1547"/>
      <c r="O45" s="1548"/>
      <c r="P45" s="1546" t="str">
        <f>F9</f>
        <v>介護職員</v>
      </c>
      <c r="Q45" s="1547"/>
      <c r="R45" s="1548"/>
    </row>
    <row r="46" spans="2:19" ht="25.5" customHeight="1">
      <c r="B46" s="428" t="s">
        <v>780</v>
      </c>
      <c r="C46" s="1549"/>
      <c r="D46" s="1550" t="s">
        <v>781</v>
      </c>
      <c r="E46" s="452" t="str">
        <f>$F$8</f>
        <v>介護福祉士</v>
      </c>
      <c r="F46" s="430"/>
      <c r="G46" s="431" t="s">
        <v>782</v>
      </c>
      <c r="H46" s="430"/>
      <c r="I46" s="431" t="s">
        <v>781</v>
      </c>
      <c r="J46" s="430"/>
      <c r="K46" s="431" t="s">
        <v>781</v>
      </c>
      <c r="M46" s="1552" t="str">
        <f>IF(C46="","",F46+ROUNDDOWN((H46+J46)/C46,1))</f>
        <v/>
      </c>
      <c r="N46" s="1553"/>
      <c r="O46" s="1554"/>
      <c r="P46" s="1552" t="str">
        <f>IF(C46="","",F47+ROUNDDOWN((H47+J47)/C46,1))</f>
        <v/>
      </c>
      <c r="Q46" s="1553"/>
      <c r="R46" s="1554"/>
    </row>
    <row r="47" spans="2:19" ht="25.5" customHeight="1">
      <c r="B47" s="453" t="s">
        <v>785</v>
      </c>
      <c r="C47" s="1549"/>
      <c r="D47" s="1551"/>
      <c r="E47" s="454" t="str">
        <f>$F$9</f>
        <v>介護職員</v>
      </c>
      <c r="F47" s="436"/>
      <c r="G47" s="437" t="s">
        <v>782</v>
      </c>
      <c r="H47" s="436"/>
      <c r="I47" s="437" t="s">
        <v>781</v>
      </c>
      <c r="J47" s="436"/>
      <c r="K47" s="437" t="s">
        <v>781</v>
      </c>
      <c r="M47" s="1555"/>
      <c r="N47" s="1556"/>
      <c r="O47" s="1557"/>
      <c r="P47" s="1555"/>
      <c r="Q47" s="1556"/>
      <c r="R47" s="1557"/>
    </row>
    <row r="48" spans="2:19" ht="25.5" customHeight="1">
      <c r="B48" s="455"/>
      <c r="C48" s="1549"/>
      <c r="D48" s="1550" t="s">
        <v>781</v>
      </c>
      <c r="E48" s="456" t="str">
        <f>$F$8</f>
        <v>介護福祉士</v>
      </c>
      <c r="F48" s="440"/>
      <c r="G48" s="441" t="s">
        <v>782</v>
      </c>
      <c r="H48" s="430"/>
      <c r="I48" s="441" t="s">
        <v>781</v>
      </c>
      <c r="J48" s="430"/>
      <c r="K48" s="441" t="s">
        <v>781</v>
      </c>
      <c r="M48" s="1552" t="str">
        <f>IF(C48="","",F48+ROUNDDOWN((H48+J48)/C48,1))</f>
        <v/>
      </c>
      <c r="N48" s="1553"/>
      <c r="O48" s="1554"/>
      <c r="P48" s="1552" t="str">
        <f>IF(C48="","",F49+ROUNDDOWN((H49+J49)/C48,1))</f>
        <v/>
      </c>
      <c r="Q48" s="1553"/>
      <c r="R48" s="1554"/>
    </row>
    <row r="49" spans="2:18" ht="25.5" customHeight="1">
      <c r="B49" s="453" t="s">
        <v>790</v>
      </c>
      <c r="C49" s="1549"/>
      <c r="D49" s="1551"/>
      <c r="E49" s="454" t="str">
        <f>$F$9</f>
        <v>介護職員</v>
      </c>
      <c r="F49" s="436"/>
      <c r="G49" s="437" t="s">
        <v>782</v>
      </c>
      <c r="H49" s="436"/>
      <c r="I49" s="437" t="s">
        <v>781</v>
      </c>
      <c r="J49" s="436"/>
      <c r="K49" s="437" t="s">
        <v>781</v>
      </c>
      <c r="M49" s="1555"/>
      <c r="N49" s="1556"/>
      <c r="O49" s="1557"/>
      <c r="P49" s="1555"/>
      <c r="Q49" s="1556"/>
      <c r="R49" s="1557"/>
    </row>
    <row r="50" spans="2:18" ht="25.5" customHeight="1">
      <c r="B50" s="455"/>
      <c r="C50" s="1549"/>
      <c r="D50" s="1550" t="s">
        <v>781</v>
      </c>
      <c r="E50" s="456" t="str">
        <f>$F$8</f>
        <v>介護福祉士</v>
      </c>
      <c r="F50" s="440"/>
      <c r="G50" s="441" t="s">
        <v>782</v>
      </c>
      <c r="H50" s="430"/>
      <c r="I50" s="441" t="s">
        <v>781</v>
      </c>
      <c r="J50" s="430"/>
      <c r="K50" s="441" t="s">
        <v>781</v>
      </c>
      <c r="M50" s="1552" t="str">
        <f>IF(C50="","",F50+ROUNDDOWN((H50+J50)/C50,1))</f>
        <v/>
      </c>
      <c r="N50" s="1553"/>
      <c r="O50" s="1554"/>
      <c r="P50" s="1552" t="str">
        <f>IF(C50="","",F51+ROUNDDOWN((H51+J51)/C50,1))</f>
        <v/>
      </c>
      <c r="Q50" s="1553"/>
      <c r="R50" s="1554"/>
    </row>
    <row r="51" spans="2:18" ht="25.5" customHeight="1">
      <c r="B51" s="453" t="s">
        <v>793</v>
      </c>
      <c r="C51" s="1549"/>
      <c r="D51" s="1551"/>
      <c r="E51" s="454" t="str">
        <f>$F$9</f>
        <v>介護職員</v>
      </c>
      <c r="F51" s="436"/>
      <c r="G51" s="437" t="s">
        <v>782</v>
      </c>
      <c r="H51" s="436"/>
      <c r="I51" s="437" t="s">
        <v>781</v>
      </c>
      <c r="J51" s="436"/>
      <c r="K51" s="437" t="s">
        <v>781</v>
      </c>
      <c r="M51" s="1555"/>
      <c r="N51" s="1556"/>
      <c r="O51" s="1557"/>
      <c r="P51" s="1555"/>
      <c r="Q51" s="1556"/>
      <c r="R51" s="1557"/>
    </row>
    <row r="52" spans="2:18" ht="6.75" customHeight="1">
      <c r="J52" s="420"/>
      <c r="K52" s="420"/>
      <c r="L52" s="420"/>
      <c r="M52" s="420"/>
      <c r="N52" s="420"/>
      <c r="O52" s="420"/>
      <c r="P52" s="420"/>
      <c r="Q52" s="420"/>
      <c r="R52" s="451"/>
    </row>
    <row r="53" spans="2:18" ht="20.100000000000001" customHeight="1">
      <c r="J53" s="1537" t="s">
        <v>802</v>
      </c>
      <c r="K53" s="1537"/>
      <c r="L53" s="1537"/>
      <c r="M53" s="1561" t="str">
        <f>IF(SUM(M46:O51)=0,"",SUM(M46:O51))</f>
        <v/>
      </c>
      <c r="N53" s="1562"/>
      <c r="O53" s="1563"/>
      <c r="P53" s="1561" t="str">
        <f>IF(SUM(P46:R51)=0,"",SUM(P46:R51))</f>
        <v/>
      </c>
      <c r="Q53" s="1562"/>
      <c r="R53" s="1563"/>
    </row>
    <row r="54" spans="2:18" ht="20.100000000000001" customHeight="1">
      <c r="J54" s="1537" t="s">
        <v>803</v>
      </c>
      <c r="K54" s="1537"/>
      <c r="L54" s="1537"/>
      <c r="M54" s="1561" t="str">
        <f>IF(M53="","",ROUNDDOWN(M53/3,1))</f>
        <v/>
      </c>
      <c r="N54" s="1562"/>
      <c r="O54" s="1563"/>
      <c r="P54" s="1561" t="str">
        <f>IF(P53="","",ROUNDDOWN(P53/3,1))</f>
        <v/>
      </c>
      <c r="Q54" s="1562"/>
      <c r="R54" s="1563"/>
    </row>
    <row r="55" spans="2:18" ht="18.75" customHeight="1">
      <c r="J55" s="1564" t="str">
        <f>$M$15</f>
        <v>介護福祉士</v>
      </c>
      <c r="K55" s="1565"/>
      <c r="L55" s="1565"/>
      <c r="M55" s="1565"/>
      <c r="N55" s="1565"/>
      <c r="O55" s="1566"/>
      <c r="P55" s="1567" t="str">
        <f>IF(M54="","",M54/P54)</f>
        <v/>
      </c>
      <c r="Q55" s="1568"/>
      <c r="R55" s="1569"/>
    </row>
    <row r="56" spans="2:18" ht="18.75" customHeight="1">
      <c r="J56" s="1573" t="s">
        <v>804</v>
      </c>
      <c r="K56" s="1574"/>
      <c r="L56" s="1574"/>
      <c r="M56" s="1574"/>
      <c r="N56" s="1574"/>
      <c r="O56" s="1575"/>
      <c r="P56" s="1570"/>
      <c r="Q56" s="1571"/>
      <c r="R56" s="1572"/>
    </row>
    <row r="57" spans="2:18" ht="18.75" customHeight="1">
      <c r="J57" s="420"/>
      <c r="K57" s="420"/>
      <c r="L57" s="420"/>
      <c r="M57" s="420"/>
      <c r="N57" s="420"/>
      <c r="O57" s="420"/>
      <c r="P57" s="420"/>
      <c r="Q57" s="420"/>
      <c r="R57" s="451"/>
    </row>
    <row r="59" spans="2:18">
      <c r="B59" s="418" t="s">
        <v>806</v>
      </c>
    </row>
    <row r="60" spans="2:18">
      <c r="B60" s="1576" t="s">
        <v>807</v>
      </c>
      <c r="C60" s="1576"/>
      <c r="D60" s="1576"/>
      <c r="E60" s="1576"/>
      <c r="F60" s="1576"/>
      <c r="G60" s="1576"/>
      <c r="H60" s="1576"/>
      <c r="I60" s="1576"/>
      <c r="J60" s="1576"/>
      <c r="K60" s="1576"/>
      <c r="L60" s="1576"/>
      <c r="M60" s="1576"/>
      <c r="N60" s="1576"/>
      <c r="O60" s="1576"/>
      <c r="P60" s="1576"/>
      <c r="Q60" s="1576"/>
      <c r="R60" s="1576"/>
    </row>
    <row r="61" spans="2:18">
      <c r="B61" s="1576" t="s">
        <v>808</v>
      </c>
      <c r="C61" s="1576"/>
      <c r="D61" s="1576"/>
      <c r="E61" s="1576"/>
      <c r="F61" s="1576"/>
      <c r="G61" s="1576"/>
      <c r="H61" s="1576"/>
      <c r="I61" s="1576"/>
      <c r="J61" s="1576"/>
      <c r="K61" s="1576"/>
      <c r="L61" s="1576"/>
      <c r="M61" s="1576"/>
      <c r="N61" s="1576"/>
      <c r="O61" s="1576"/>
      <c r="P61" s="1576"/>
      <c r="Q61" s="1576"/>
      <c r="R61" s="1576"/>
    </row>
    <row r="62" spans="2:18">
      <c r="B62" s="1576" t="s">
        <v>809</v>
      </c>
      <c r="C62" s="1576"/>
      <c r="D62" s="1576"/>
      <c r="E62" s="1576"/>
      <c r="F62" s="1576"/>
      <c r="G62" s="1576"/>
      <c r="H62" s="1576"/>
      <c r="I62" s="1576"/>
      <c r="J62" s="1576"/>
      <c r="K62" s="1576"/>
      <c r="L62" s="1576"/>
      <c r="M62" s="1576"/>
      <c r="N62" s="1576"/>
      <c r="O62" s="1576"/>
      <c r="P62" s="1576"/>
      <c r="Q62" s="1576"/>
      <c r="R62" s="1576"/>
    </row>
    <row r="63" spans="2:18">
      <c r="B63" s="457" t="s">
        <v>810</v>
      </c>
      <c r="C63" s="457"/>
      <c r="D63" s="457"/>
      <c r="E63" s="457"/>
      <c r="F63" s="457"/>
      <c r="G63" s="457"/>
      <c r="H63" s="457"/>
      <c r="I63" s="457"/>
      <c r="J63" s="457"/>
      <c r="K63" s="457"/>
      <c r="L63" s="457"/>
      <c r="M63" s="457"/>
      <c r="N63" s="457"/>
      <c r="O63" s="457"/>
      <c r="P63" s="457"/>
      <c r="Q63" s="457"/>
      <c r="R63" s="457"/>
    </row>
    <row r="64" spans="2:18">
      <c r="B64" s="1576" t="s">
        <v>811</v>
      </c>
      <c r="C64" s="1576"/>
      <c r="D64" s="1576"/>
      <c r="E64" s="1576"/>
      <c r="F64" s="1576"/>
      <c r="G64" s="1576"/>
      <c r="H64" s="1576"/>
      <c r="I64" s="1576"/>
      <c r="J64" s="1576"/>
      <c r="K64" s="1576"/>
      <c r="L64" s="1576"/>
      <c r="M64" s="1576"/>
      <c r="N64" s="1576"/>
      <c r="O64" s="1576"/>
      <c r="P64" s="1576"/>
      <c r="Q64" s="1576"/>
      <c r="R64" s="1576"/>
    </row>
    <row r="65" spans="2:18">
      <c r="B65" s="1576" t="s">
        <v>812</v>
      </c>
      <c r="C65" s="1576"/>
      <c r="D65" s="1576"/>
      <c r="E65" s="1576"/>
      <c r="F65" s="1576"/>
      <c r="G65" s="1576"/>
      <c r="H65" s="1576"/>
      <c r="I65" s="1576"/>
      <c r="J65" s="1576"/>
      <c r="K65" s="1576"/>
      <c r="L65" s="1576"/>
      <c r="M65" s="1576"/>
      <c r="N65" s="1576"/>
      <c r="O65" s="1576"/>
      <c r="P65" s="1576"/>
      <c r="Q65" s="1576"/>
      <c r="R65" s="1576"/>
    </row>
    <row r="66" spans="2:18">
      <c r="B66" s="1576" t="s">
        <v>813</v>
      </c>
      <c r="C66" s="1576"/>
      <c r="D66" s="1576"/>
      <c r="E66" s="1576"/>
      <c r="F66" s="1576"/>
      <c r="G66" s="1576"/>
      <c r="H66" s="1576"/>
      <c r="I66" s="1576"/>
      <c r="J66" s="1576"/>
      <c r="K66" s="1576"/>
      <c r="L66" s="1576"/>
      <c r="M66" s="1576"/>
      <c r="N66" s="1576"/>
      <c r="O66" s="1576"/>
      <c r="P66" s="1576"/>
      <c r="Q66" s="1576"/>
      <c r="R66" s="1576"/>
    </row>
    <row r="67" spans="2:18">
      <c r="B67" s="1576" t="s">
        <v>814</v>
      </c>
      <c r="C67" s="1576"/>
      <c r="D67" s="1576"/>
      <c r="E67" s="1576"/>
      <c r="F67" s="1576"/>
      <c r="G67" s="1576"/>
      <c r="H67" s="1576"/>
      <c r="I67" s="1576"/>
      <c r="J67" s="1576"/>
      <c r="K67" s="1576"/>
      <c r="L67" s="1576"/>
      <c r="M67" s="1576"/>
      <c r="N67" s="1576"/>
      <c r="O67" s="1576"/>
      <c r="P67" s="1576"/>
      <c r="Q67" s="1576"/>
      <c r="R67" s="1576"/>
    </row>
    <row r="68" spans="2:18">
      <c r="B68" s="1576" t="s">
        <v>815</v>
      </c>
      <c r="C68" s="1576"/>
      <c r="D68" s="1576"/>
      <c r="E68" s="1576"/>
      <c r="F68" s="1576"/>
      <c r="G68" s="1576"/>
      <c r="H68" s="1576"/>
      <c r="I68" s="1576"/>
      <c r="J68" s="1576"/>
      <c r="K68" s="1576"/>
      <c r="L68" s="1576"/>
      <c r="M68" s="1576"/>
      <c r="N68" s="1576"/>
      <c r="O68" s="1576"/>
      <c r="P68" s="1576"/>
      <c r="Q68" s="1576"/>
      <c r="R68" s="1576"/>
    </row>
    <row r="69" spans="2:18">
      <c r="B69" s="1576" t="s">
        <v>816</v>
      </c>
      <c r="C69" s="1576"/>
      <c r="D69" s="1576"/>
      <c r="E69" s="1576"/>
      <c r="F69" s="1576"/>
      <c r="G69" s="1576"/>
      <c r="H69" s="1576"/>
      <c r="I69" s="1576"/>
      <c r="J69" s="1576"/>
      <c r="K69" s="1576"/>
      <c r="L69" s="1576"/>
      <c r="M69" s="1576"/>
      <c r="N69" s="1576"/>
      <c r="O69" s="1576"/>
      <c r="P69" s="1576"/>
      <c r="Q69" s="1576"/>
      <c r="R69" s="1576"/>
    </row>
    <row r="70" spans="2:18">
      <c r="B70" s="1576" t="s">
        <v>817</v>
      </c>
      <c r="C70" s="1576"/>
      <c r="D70" s="1576"/>
      <c r="E70" s="1576"/>
      <c r="F70" s="1576"/>
      <c r="G70" s="1576"/>
      <c r="H70" s="1576"/>
      <c r="I70" s="1576"/>
      <c r="J70" s="1576"/>
      <c r="K70" s="1576"/>
      <c r="L70" s="1576"/>
      <c r="M70" s="1576"/>
      <c r="N70" s="1576"/>
      <c r="O70" s="1576"/>
      <c r="P70" s="1576"/>
      <c r="Q70" s="1576"/>
      <c r="R70" s="1576"/>
    </row>
    <row r="71" spans="2:18">
      <c r="B71" s="1576" t="s">
        <v>818</v>
      </c>
      <c r="C71" s="1576"/>
      <c r="D71" s="1576"/>
      <c r="E71" s="1576"/>
      <c r="F71" s="1576"/>
      <c r="G71" s="1576"/>
      <c r="H71" s="1576"/>
      <c r="I71" s="1576"/>
      <c r="J71" s="1576"/>
      <c r="K71" s="1576"/>
      <c r="L71" s="1576"/>
      <c r="M71" s="1576"/>
      <c r="N71" s="1576"/>
      <c r="O71" s="1576"/>
      <c r="P71" s="1576"/>
      <c r="Q71" s="1576"/>
      <c r="R71" s="1576"/>
    </row>
    <row r="72" spans="2:18">
      <c r="B72" s="1576" t="s">
        <v>819</v>
      </c>
      <c r="C72" s="1576"/>
      <c r="D72" s="1576"/>
      <c r="E72" s="1576"/>
      <c r="F72" s="1576"/>
      <c r="G72" s="1576"/>
      <c r="H72" s="1576"/>
      <c r="I72" s="1576"/>
      <c r="J72" s="1576"/>
      <c r="K72" s="1576"/>
      <c r="L72" s="1576"/>
      <c r="M72" s="1576"/>
      <c r="N72" s="1576"/>
      <c r="O72" s="1576"/>
      <c r="P72" s="1576"/>
      <c r="Q72" s="1576"/>
      <c r="R72" s="1576"/>
    </row>
    <row r="73" spans="2:18">
      <c r="B73" s="1576" t="s">
        <v>820</v>
      </c>
      <c r="C73" s="1576"/>
      <c r="D73" s="1576"/>
      <c r="E73" s="1576"/>
      <c r="F73" s="1576"/>
      <c r="G73" s="1576"/>
      <c r="H73" s="1576"/>
      <c r="I73" s="1576"/>
      <c r="J73" s="1576"/>
      <c r="K73" s="1576"/>
      <c r="L73" s="1576"/>
      <c r="M73" s="1576"/>
      <c r="N73" s="1576"/>
      <c r="O73" s="1576"/>
      <c r="P73" s="1576"/>
      <c r="Q73" s="1576"/>
      <c r="R73" s="1576"/>
    </row>
    <row r="74" spans="2:18">
      <c r="B74" s="1576" t="s">
        <v>821</v>
      </c>
      <c r="C74" s="1576"/>
      <c r="D74" s="1576"/>
      <c r="E74" s="1576"/>
      <c r="F74" s="1576"/>
      <c r="G74" s="1576"/>
      <c r="H74" s="1576"/>
      <c r="I74" s="1576"/>
      <c r="J74" s="1576"/>
      <c r="K74" s="1576"/>
      <c r="L74" s="1576"/>
      <c r="M74" s="1576"/>
      <c r="N74" s="1576"/>
      <c r="O74" s="1576"/>
      <c r="P74" s="1576"/>
      <c r="Q74" s="1576"/>
      <c r="R74" s="1576"/>
    </row>
    <row r="75" spans="2:18">
      <c r="B75" s="1576" t="s">
        <v>822</v>
      </c>
      <c r="C75" s="1576"/>
      <c r="D75" s="1576"/>
      <c r="E75" s="1576"/>
      <c r="F75" s="1576"/>
      <c r="G75" s="1576"/>
      <c r="H75" s="1576"/>
      <c r="I75" s="1576"/>
      <c r="J75" s="1576"/>
      <c r="K75" s="1576"/>
      <c r="L75" s="1576"/>
      <c r="M75" s="1576"/>
      <c r="N75" s="1576"/>
      <c r="O75" s="1576"/>
      <c r="P75" s="1576"/>
      <c r="Q75" s="1576"/>
      <c r="R75" s="1576"/>
    </row>
    <row r="76" spans="2:18">
      <c r="B76" s="1576" t="s">
        <v>823</v>
      </c>
      <c r="C76" s="1576"/>
      <c r="D76" s="1576"/>
      <c r="E76" s="1576"/>
      <c r="F76" s="1576"/>
      <c r="G76" s="1576"/>
      <c r="H76" s="1576"/>
      <c r="I76" s="1576"/>
      <c r="J76" s="1576"/>
      <c r="K76" s="1576"/>
      <c r="L76" s="1576"/>
      <c r="M76" s="1576"/>
      <c r="N76" s="1576"/>
      <c r="O76" s="1576"/>
      <c r="P76" s="1576"/>
      <c r="Q76" s="1576"/>
      <c r="R76" s="1576"/>
    </row>
    <row r="77" spans="2:18">
      <c r="B77" s="1576" t="s">
        <v>824</v>
      </c>
      <c r="C77" s="1576"/>
      <c r="D77" s="1576"/>
      <c r="E77" s="1576"/>
      <c r="F77" s="1576"/>
      <c r="G77" s="1576"/>
      <c r="H77" s="1576"/>
      <c r="I77" s="1576"/>
      <c r="J77" s="1576"/>
      <c r="K77" s="1576"/>
      <c r="L77" s="1576"/>
      <c r="M77" s="1576"/>
      <c r="N77" s="1576"/>
      <c r="O77" s="1576"/>
      <c r="P77" s="1576"/>
      <c r="Q77" s="1576"/>
      <c r="R77" s="1576"/>
    </row>
    <row r="78" spans="2:18">
      <c r="B78" s="1576" t="s">
        <v>825</v>
      </c>
      <c r="C78" s="1576"/>
      <c r="D78" s="1576"/>
      <c r="E78" s="1576"/>
      <c r="F78" s="1576"/>
      <c r="G78" s="1576"/>
      <c r="H78" s="1576"/>
      <c r="I78" s="1576"/>
      <c r="J78" s="1576"/>
      <c r="K78" s="1576"/>
      <c r="L78" s="1576"/>
      <c r="M78" s="1576"/>
      <c r="N78" s="1576"/>
      <c r="O78" s="1576"/>
      <c r="P78" s="1576"/>
      <c r="Q78" s="1576"/>
      <c r="R78" s="1576"/>
    </row>
    <row r="79" spans="2:18">
      <c r="B79" s="1576" t="s">
        <v>826</v>
      </c>
      <c r="C79" s="1576"/>
      <c r="D79" s="1576"/>
      <c r="E79" s="1576"/>
      <c r="F79" s="1576"/>
      <c r="G79" s="1576"/>
      <c r="H79" s="1576"/>
      <c r="I79" s="1576"/>
      <c r="J79" s="1576"/>
      <c r="K79" s="1576"/>
      <c r="L79" s="1576"/>
      <c r="M79" s="1576"/>
      <c r="N79" s="1576"/>
      <c r="O79" s="1576"/>
      <c r="P79" s="1576"/>
      <c r="Q79" s="1576"/>
      <c r="R79" s="1576"/>
    </row>
    <row r="80" spans="2:18">
      <c r="B80" s="1576" t="s">
        <v>827</v>
      </c>
      <c r="C80" s="1576"/>
      <c r="D80" s="1576"/>
      <c r="E80" s="1576"/>
      <c r="F80" s="1576"/>
      <c r="G80" s="1576"/>
      <c r="H80" s="1576"/>
      <c r="I80" s="1576"/>
      <c r="J80" s="1576"/>
      <c r="K80" s="1576"/>
      <c r="L80" s="1576"/>
      <c r="M80" s="1576"/>
      <c r="N80" s="1576"/>
      <c r="O80" s="1576"/>
      <c r="P80" s="1576"/>
      <c r="Q80" s="1576"/>
      <c r="R80" s="1576"/>
    </row>
    <row r="81" spans="2:18">
      <c r="B81" s="1576" t="s">
        <v>828</v>
      </c>
      <c r="C81" s="1576"/>
      <c r="D81" s="1576"/>
      <c r="E81" s="1576"/>
      <c r="F81" s="1576"/>
      <c r="G81" s="1576"/>
      <c r="H81" s="1576"/>
      <c r="I81" s="1576"/>
      <c r="J81" s="1576"/>
      <c r="K81" s="1576"/>
      <c r="L81" s="1576"/>
      <c r="M81" s="1576"/>
      <c r="N81" s="1576"/>
      <c r="O81" s="1576"/>
      <c r="P81" s="1576"/>
      <c r="Q81" s="1576"/>
      <c r="R81" s="1576"/>
    </row>
    <row r="82" spans="2:18">
      <c r="B82" s="1576" t="s">
        <v>829</v>
      </c>
      <c r="C82" s="1576"/>
      <c r="D82" s="1576"/>
      <c r="E82" s="1576"/>
      <c r="F82" s="1576"/>
      <c r="G82" s="1576"/>
      <c r="H82" s="1576"/>
      <c r="I82" s="1576"/>
      <c r="J82" s="1576"/>
      <c r="K82" s="1576"/>
      <c r="L82" s="1576"/>
      <c r="M82" s="1576"/>
      <c r="N82" s="1576"/>
      <c r="O82" s="1576"/>
      <c r="P82" s="1576"/>
      <c r="Q82" s="1576"/>
      <c r="R82" s="1576"/>
    </row>
    <row r="83" spans="2:18">
      <c r="B83" s="1577" t="s">
        <v>830</v>
      </c>
      <c r="C83" s="1576"/>
      <c r="D83" s="1576"/>
      <c r="E83" s="1576"/>
      <c r="F83" s="1576"/>
      <c r="G83" s="1576"/>
      <c r="H83" s="1576"/>
      <c r="I83" s="1576"/>
      <c r="J83" s="1576"/>
      <c r="K83" s="1576"/>
      <c r="L83" s="1576"/>
      <c r="M83" s="1576"/>
      <c r="N83" s="1576"/>
      <c r="O83" s="1576"/>
      <c r="P83" s="1576"/>
      <c r="Q83" s="1576"/>
      <c r="R83" s="1576"/>
    </row>
    <row r="84" spans="2:18">
      <c r="B84" s="1576" t="s">
        <v>831</v>
      </c>
      <c r="C84" s="1576"/>
      <c r="D84" s="1576"/>
      <c r="E84" s="1576"/>
      <c r="F84" s="1576"/>
      <c r="G84" s="1576"/>
      <c r="H84" s="1576"/>
      <c r="I84" s="1576"/>
      <c r="J84" s="1576"/>
      <c r="K84" s="1576"/>
      <c r="L84" s="1576"/>
      <c r="M84" s="1576"/>
      <c r="N84" s="1576"/>
      <c r="O84" s="1576"/>
      <c r="P84" s="1576"/>
      <c r="Q84" s="1576"/>
      <c r="R84" s="1576"/>
    </row>
    <row r="85" spans="2:18">
      <c r="B85" s="1576" t="s">
        <v>832</v>
      </c>
      <c r="C85" s="1576"/>
      <c r="D85" s="1576"/>
      <c r="E85" s="1576"/>
      <c r="F85" s="1576"/>
      <c r="G85" s="1576"/>
      <c r="H85" s="1576"/>
      <c r="I85" s="1576"/>
      <c r="J85" s="1576"/>
      <c r="K85" s="1576"/>
      <c r="L85" s="1576"/>
      <c r="M85" s="1576"/>
      <c r="N85" s="1576"/>
      <c r="O85" s="1576"/>
      <c r="P85" s="1576"/>
      <c r="Q85" s="1576"/>
      <c r="R85" s="1576"/>
    </row>
    <row r="86" spans="2:18">
      <c r="B86" s="1576"/>
      <c r="C86" s="1576"/>
      <c r="D86" s="1576"/>
      <c r="E86" s="1576"/>
      <c r="F86" s="1576"/>
      <c r="G86" s="1576"/>
      <c r="H86" s="1576"/>
      <c r="I86" s="1576"/>
      <c r="J86" s="1576"/>
      <c r="K86" s="1576"/>
      <c r="L86" s="1576"/>
      <c r="M86" s="1576"/>
      <c r="N86" s="1576"/>
      <c r="O86" s="1576"/>
      <c r="P86" s="1576"/>
      <c r="Q86" s="1576"/>
      <c r="R86" s="1576"/>
    </row>
    <row r="87" spans="2:18">
      <c r="B87" s="1576"/>
      <c r="C87" s="1576"/>
      <c r="D87" s="1576"/>
      <c r="E87" s="1576"/>
      <c r="F87" s="1576"/>
      <c r="G87" s="1576"/>
      <c r="H87" s="1576"/>
      <c r="I87" s="1576"/>
      <c r="J87" s="1576"/>
      <c r="K87" s="1576"/>
      <c r="L87" s="1576"/>
      <c r="M87" s="1576"/>
      <c r="N87" s="1576"/>
      <c r="O87" s="1576"/>
      <c r="P87" s="1576"/>
      <c r="Q87" s="1576"/>
      <c r="R87" s="1576"/>
    </row>
    <row r="88" spans="2:18">
      <c r="B88" s="1576"/>
      <c r="C88" s="1576"/>
      <c r="D88" s="1576"/>
      <c r="E88" s="1576"/>
      <c r="F88" s="1576"/>
      <c r="G88" s="1576"/>
      <c r="H88" s="1576"/>
      <c r="I88" s="1576"/>
      <c r="J88" s="1576"/>
      <c r="K88" s="1576"/>
      <c r="L88" s="1576"/>
      <c r="M88" s="1576"/>
      <c r="N88" s="1576"/>
      <c r="O88" s="1576"/>
      <c r="P88" s="1576"/>
      <c r="Q88" s="1576"/>
      <c r="R88" s="1576"/>
    </row>
    <row r="89" spans="2:18">
      <c r="B89" s="1576"/>
      <c r="C89" s="1576"/>
      <c r="D89" s="1576"/>
      <c r="E89" s="1576"/>
      <c r="F89" s="1576"/>
      <c r="G89" s="1576"/>
      <c r="H89" s="1576"/>
      <c r="I89" s="1576"/>
      <c r="J89" s="1576"/>
      <c r="K89" s="1576"/>
      <c r="L89" s="1576"/>
      <c r="M89" s="1576"/>
      <c r="N89" s="1576"/>
      <c r="O89" s="1576"/>
      <c r="P89" s="1576"/>
      <c r="Q89" s="1576"/>
      <c r="R89" s="1576"/>
    </row>
    <row r="90" spans="2:18">
      <c r="B90" s="1576"/>
      <c r="C90" s="1576"/>
      <c r="D90" s="1576"/>
      <c r="E90" s="1576"/>
      <c r="F90" s="1576"/>
      <c r="G90" s="1576"/>
      <c r="H90" s="1576"/>
      <c r="I90" s="1576"/>
      <c r="J90" s="1576"/>
      <c r="K90" s="1576"/>
      <c r="L90" s="1576"/>
      <c r="M90" s="1576"/>
      <c r="N90" s="1576"/>
      <c r="O90" s="1576"/>
      <c r="P90" s="1576"/>
      <c r="Q90" s="1576"/>
      <c r="R90" s="1576"/>
    </row>
    <row r="91" spans="2:18">
      <c r="B91" s="1576"/>
      <c r="C91" s="1576"/>
      <c r="D91" s="1576"/>
      <c r="E91" s="1576"/>
      <c r="F91" s="1576"/>
      <c r="G91" s="1576"/>
      <c r="H91" s="1576"/>
      <c r="I91" s="1576"/>
      <c r="J91" s="1576"/>
      <c r="K91" s="1576"/>
      <c r="L91" s="1576"/>
      <c r="M91" s="1576"/>
      <c r="N91" s="1576"/>
      <c r="O91" s="1576"/>
      <c r="P91" s="1576"/>
      <c r="Q91" s="1576"/>
      <c r="R91" s="1576"/>
    </row>
    <row r="92" spans="2:18">
      <c r="B92" s="1576"/>
      <c r="C92" s="1576"/>
      <c r="D92" s="1576"/>
      <c r="E92" s="1576"/>
      <c r="F92" s="1576"/>
      <c r="G92" s="1576"/>
      <c r="H92" s="1576"/>
      <c r="I92" s="1576"/>
      <c r="J92" s="1576"/>
      <c r="K92" s="1576"/>
      <c r="L92" s="1576"/>
      <c r="M92" s="1576"/>
      <c r="N92" s="1576"/>
      <c r="O92" s="1576"/>
      <c r="P92" s="1576"/>
      <c r="Q92" s="1576"/>
      <c r="R92" s="1576"/>
    </row>
    <row r="93" spans="2:18">
      <c r="B93" s="1576"/>
      <c r="C93" s="1576"/>
      <c r="D93" s="1576"/>
      <c r="E93" s="1576"/>
      <c r="F93" s="1576"/>
      <c r="G93" s="1576"/>
      <c r="H93" s="1576"/>
      <c r="I93" s="1576"/>
      <c r="J93" s="1576"/>
      <c r="K93" s="1576"/>
      <c r="L93" s="1576"/>
      <c r="M93" s="1576"/>
      <c r="N93" s="1576"/>
      <c r="O93" s="1576"/>
      <c r="P93" s="1576"/>
      <c r="Q93" s="1576"/>
      <c r="R93" s="1576"/>
    </row>
    <row r="94" spans="2:18">
      <c r="B94" s="1576"/>
      <c r="C94" s="1576"/>
      <c r="D94" s="1576"/>
      <c r="E94" s="1576"/>
      <c r="F94" s="1576"/>
      <c r="G94" s="1576"/>
      <c r="H94" s="1576"/>
      <c r="I94" s="1576"/>
      <c r="J94" s="1576"/>
      <c r="K94" s="1576"/>
      <c r="L94" s="1576"/>
      <c r="M94" s="1576"/>
      <c r="N94" s="1576"/>
      <c r="O94" s="1576"/>
      <c r="P94" s="1576"/>
      <c r="Q94" s="1576"/>
      <c r="R94" s="1576"/>
    </row>
    <row r="122" spans="1:7">
      <c r="A122" s="448"/>
      <c r="C122" s="448"/>
      <c r="D122" s="448"/>
      <c r="E122" s="448"/>
      <c r="F122" s="448"/>
      <c r="G122" s="448"/>
    </row>
    <row r="123" spans="1:7">
      <c r="C123" s="446"/>
    </row>
    <row r="151" spans="1:1">
      <c r="A151" s="448"/>
    </row>
    <row r="187" spans="1:1">
      <c r="A187" s="458"/>
    </row>
    <row r="238" spans="1:1">
      <c r="A238" s="458"/>
    </row>
    <row r="287" spans="1:1">
      <c r="A287" s="458"/>
    </row>
    <row r="314" spans="1:1">
      <c r="A314" s="448"/>
    </row>
    <row r="364" spans="1:1">
      <c r="A364" s="458"/>
    </row>
    <row r="388" spans="1:1">
      <c r="A388" s="448"/>
    </row>
    <row r="416" spans="1:1">
      <c r="A416" s="448"/>
    </row>
    <row r="444" spans="1:1">
      <c r="A444" s="448"/>
    </row>
    <row r="468" spans="1:1">
      <c r="A468" s="448"/>
    </row>
    <row r="497" spans="1:1">
      <c r="A497" s="448"/>
    </row>
    <row r="526" spans="1:1">
      <c r="A526" s="448"/>
    </row>
    <row r="575" spans="1:1">
      <c r="A575" s="458"/>
    </row>
    <row r="606" spans="1:1">
      <c r="A606" s="458"/>
    </row>
    <row r="650" spans="1:1">
      <c r="A650" s="458"/>
    </row>
    <row r="686" spans="1:1">
      <c r="A686" s="448"/>
    </row>
    <row r="725" spans="1:1">
      <c r="A725" s="458"/>
    </row>
    <row r="754" spans="1:1">
      <c r="A754" s="458"/>
    </row>
    <row r="793" spans="1:1">
      <c r="A793" s="458"/>
    </row>
    <row r="832" spans="1:1">
      <c r="A832" s="458"/>
    </row>
    <row r="860" spans="1:1">
      <c r="A860" s="458"/>
    </row>
    <row r="900" spans="1:1">
      <c r="A900" s="458"/>
    </row>
    <row r="940" spans="1:1">
      <c r="A940" s="458"/>
    </row>
    <row r="969" spans="1:1">
      <c r="A969" s="458"/>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3"/>
  <dataValidations count="4">
    <dataValidation type="list" allowBlank="1" showInputMessage="1" showErrorMessage="1" sqref="F9:I9" xr:uid="{00000000-0002-0000-0700-000000000000}">
      <formula1>$X$17:$X$22</formula1>
    </dataValidation>
    <dataValidation type="list" showInputMessage="1" showErrorMessage="1" sqref="F8:I8" xr:uid="{00000000-0002-0000-0700-000001000000}">
      <formula1>$W$17:$W$22</formula1>
    </dataValidation>
    <dataValidation type="list" allowBlank="1" showInputMessage="1" showErrorMessage="1" sqref="F11" xr:uid="{00000000-0002-0000-0700-000002000000}">
      <formula1>"前年度（３月を除く）,届出日の属する月の前３月"</formula1>
    </dataValidation>
    <dataValidation type="list" allowBlank="1" showInputMessage="1" showErrorMessage="1" sqref="B14 B44" xr:uid="{00000000-0002-0000-0700-000003000000}">
      <formula1>"□,■"</formula1>
    </dataValidation>
  </dataValidations>
  <pageMargins left="0.7" right="0.7" top="0.75" bottom="0.75" header="0.3" footer="0.3"/>
  <pageSetup paperSize="9" scale="58" orientation="portrait" r:id="rId1"/>
  <rowBreaks count="1" manualBreakCount="1">
    <brk id="42"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Y123"/>
  <sheetViews>
    <sheetView view="pageBreakPreview" zoomScale="85" zoomScaleNormal="100" zoomScaleSheetLayoutView="85" workbookViewId="0"/>
  </sheetViews>
  <sheetFormatPr defaultColWidth="3.5" defaultRowHeight="13.5"/>
  <cols>
    <col min="1" max="1" width="2.375" style="386" customWidth="1"/>
    <col min="2" max="2" width="3" style="459" customWidth="1"/>
    <col min="3" max="7" width="3.5" style="386"/>
    <col min="8" max="25" width="4.5" style="386" customWidth="1"/>
    <col min="26" max="16384" width="3.5" style="386"/>
  </cols>
  <sheetData>
    <row r="2" spans="2:25">
      <c r="B2" s="386" t="s">
        <v>833</v>
      </c>
    </row>
    <row r="3" spans="2:25">
      <c r="Q3" s="138"/>
      <c r="R3" s="460" t="s">
        <v>759</v>
      </c>
      <c r="S3" s="1353"/>
      <c r="T3" s="1353"/>
      <c r="U3" s="460" t="s">
        <v>760</v>
      </c>
      <c r="V3" s="312"/>
      <c r="W3" s="460" t="s">
        <v>834</v>
      </c>
      <c r="X3" s="312"/>
      <c r="Y3" s="460" t="s">
        <v>762</v>
      </c>
    </row>
    <row r="4" spans="2:25">
      <c r="B4" s="1578" t="s">
        <v>835</v>
      </c>
      <c r="C4" s="1578"/>
      <c r="D4" s="1578"/>
      <c r="E4" s="1578"/>
      <c r="F4" s="1578"/>
      <c r="G4" s="1578"/>
      <c r="H4" s="1578"/>
      <c r="I4" s="1578"/>
      <c r="J4" s="1578"/>
      <c r="K4" s="1578"/>
      <c r="L4" s="1578"/>
      <c r="M4" s="1578"/>
      <c r="N4" s="1578"/>
      <c r="O4" s="1578"/>
      <c r="P4" s="1578"/>
      <c r="Q4" s="1578"/>
      <c r="R4" s="1578"/>
      <c r="S4" s="1578"/>
      <c r="T4" s="1578"/>
      <c r="U4" s="1578"/>
      <c r="V4" s="1578"/>
      <c r="W4" s="1578"/>
      <c r="X4" s="1578"/>
      <c r="Y4" s="1578"/>
    </row>
    <row r="6" spans="2:25" ht="30" customHeight="1">
      <c r="B6" s="461">
        <v>1</v>
      </c>
      <c r="C6" s="462" t="s">
        <v>764</v>
      </c>
      <c r="D6" s="463"/>
      <c r="E6" s="463"/>
      <c r="F6" s="463"/>
      <c r="G6" s="464"/>
      <c r="H6" s="1355"/>
      <c r="I6" s="1356"/>
      <c r="J6" s="1356"/>
      <c r="K6" s="1356"/>
      <c r="L6" s="1356"/>
      <c r="M6" s="1356"/>
      <c r="N6" s="1356"/>
      <c r="O6" s="1356"/>
      <c r="P6" s="1356"/>
      <c r="Q6" s="1356"/>
      <c r="R6" s="1356"/>
      <c r="S6" s="1356"/>
      <c r="T6" s="1356"/>
      <c r="U6" s="1356"/>
      <c r="V6" s="1356"/>
      <c r="W6" s="1356"/>
      <c r="X6" s="1356"/>
      <c r="Y6" s="1357"/>
    </row>
    <row r="7" spans="2:25" ht="30" customHeight="1">
      <c r="B7" s="461">
        <v>2</v>
      </c>
      <c r="C7" s="462" t="s">
        <v>836</v>
      </c>
      <c r="D7" s="462"/>
      <c r="E7" s="462"/>
      <c r="F7" s="462"/>
      <c r="G7" s="465"/>
      <c r="H7" s="461" t="s">
        <v>98</v>
      </c>
      <c r="I7" s="462" t="s">
        <v>837</v>
      </c>
      <c r="J7" s="462"/>
      <c r="K7" s="462"/>
      <c r="L7" s="462"/>
      <c r="M7" s="466" t="s">
        <v>98</v>
      </c>
      <c r="N7" s="462" t="s">
        <v>838</v>
      </c>
      <c r="O7" s="462"/>
      <c r="P7" s="462"/>
      <c r="Q7" s="462"/>
      <c r="R7" s="466" t="s">
        <v>98</v>
      </c>
      <c r="S7" s="462" t="s">
        <v>839</v>
      </c>
      <c r="T7" s="462"/>
      <c r="U7" s="462"/>
      <c r="V7" s="462"/>
      <c r="W7" s="462"/>
      <c r="X7" s="462"/>
      <c r="Y7" s="465"/>
    </row>
    <row r="8" spans="2:25" ht="30" customHeight="1">
      <c r="B8" s="467">
        <v>3</v>
      </c>
      <c r="C8" s="468" t="s">
        <v>840</v>
      </c>
      <c r="D8" s="468"/>
      <c r="E8" s="468"/>
      <c r="F8" s="468"/>
      <c r="G8" s="469"/>
      <c r="H8" s="312" t="s">
        <v>98</v>
      </c>
      <c r="I8" s="138" t="s">
        <v>841</v>
      </c>
      <c r="J8" s="468"/>
      <c r="K8" s="468"/>
      <c r="L8" s="468"/>
      <c r="M8" s="468"/>
      <c r="N8" s="468"/>
      <c r="O8" s="468"/>
      <c r="P8" s="312"/>
      <c r="Q8" s="138"/>
      <c r="R8" s="468"/>
      <c r="S8" s="468"/>
      <c r="T8" s="468"/>
      <c r="U8" s="468"/>
      <c r="V8" s="468"/>
      <c r="W8" s="468"/>
      <c r="X8" s="468"/>
      <c r="Y8" s="469"/>
    </row>
    <row r="9" spans="2:25" ht="30" customHeight="1">
      <c r="B9" s="467"/>
      <c r="C9" s="468"/>
      <c r="D9" s="468"/>
      <c r="E9" s="468"/>
      <c r="F9" s="468"/>
      <c r="G9" s="469"/>
      <c r="H9" s="312" t="s">
        <v>98</v>
      </c>
      <c r="I9" s="138" t="s">
        <v>842</v>
      </c>
      <c r="J9" s="468"/>
      <c r="K9" s="468"/>
      <c r="L9" s="468"/>
      <c r="M9" s="468"/>
      <c r="N9" s="468"/>
      <c r="O9" s="468"/>
      <c r="P9" s="312"/>
      <c r="Q9" s="138"/>
      <c r="R9" s="468"/>
      <c r="S9" s="468"/>
      <c r="T9" s="468"/>
      <c r="U9" s="468"/>
      <c r="V9" s="468"/>
      <c r="W9" s="468"/>
      <c r="X9" s="468"/>
      <c r="Y9" s="469"/>
    </row>
    <row r="10" spans="2:25" ht="30" customHeight="1">
      <c r="B10" s="467"/>
      <c r="C10" s="468"/>
      <c r="D10" s="468"/>
      <c r="E10" s="468"/>
      <c r="F10" s="468"/>
      <c r="G10" s="469"/>
      <c r="H10" s="312" t="s">
        <v>98</v>
      </c>
      <c r="I10" s="138" t="s">
        <v>843</v>
      </c>
      <c r="J10" s="468"/>
      <c r="K10" s="468"/>
      <c r="L10" s="468"/>
      <c r="M10" s="468"/>
      <c r="N10" s="468"/>
      <c r="O10" s="468"/>
      <c r="P10" s="312"/>
      <c r="Q10" s="138"/>
      <c r="R10" s="468"/>
      <c r="S10" s="468"/>
      <c r="T10" s="468"/>
      <c r="U10" s="468"/>
      <c r="V10" s="468"/>
      <c r="W10" s="468"/>
      <c r="X10" s="468"/>
      <c r="Y10" s="469"/>
    </row>
    <row r="11" spans="2:25" ht="30" customHeight="1">
      <c r="B11" s="467"/>
      <c r="C11" s="468"/>
      <c r="D11" s="468"/>
      <c r="E11" s="468"/>
      <c r="F11" s="468"/>
      <c r="G11" s="469"/>
      <c r="H11" s="312" t="s">
        <v>14</v>
      </c>
      <c r="I11" s="138" t="s">
        <v>844</v>
      </c>
      <c r="J11" s="468"/>
      <c r="K11" s="468"/>
      <c r="L11" s="468"/>
      <c r="M11" s="468"/>
      <c r="N11" s="468"/>
      <c r="O11" s="468"/>
      <c r="P11" s="312"/>
      <c r="Q11" s="138"/>
      <c r="R11" s="468"/>
      <c r="S11" s="468"/>
      <c r="T11" s="468"/>
      <c r="U11" s="468"/>
      <c r="V11" s="468"/>
      <c r="W11" s="468"/>
      <c r="X11" s="468"/>
      <c r="Y11" s="469"/>
    </row>
    <row r="12" spans="2:25" ht="30" customHeight="1">
      <c r="B12" s="467"/>
      <c r="C12" s="468"/>
      <c r="D12" s="468"/>
      <c r="E12" s="468"/>
      <c r="F12" s="468"/>
      <c r="G12" s="469"/>
      <c r="H12" s="312" t="s">
        <v>14</v>
      </c>
      <c r="I12" s="138" t="s">
        <v>845</v>
      </c>
      <c r="J12" s="468"/>
      <c r="K12" s="468"/>
      <c r="L12" s="468"/>
      <c r="M12" s="468"/>
      <c r="N12" s="468"/>
      <c r="O12" s="468"/>
      <c r="P12" s="312"/>
      <c r="Q12" s="138"/>
      <c r="R12" s="468"/>
      <c r="S12" s="468"/>
      <c r="T12" s="468"/>
      <c r="U12" s="468"/>
      <c r="V12" s="468"/>
      <c r="W12" s="468"/>
      <c r="X12" s="468"/>
      <c r="Y12" s="469"/>
    </row>
    <row r="13" spans="2:25" ht="30" customHeight="1">
      <c r="B13" s="467"/>
      <c r="C13" s="468"/>
      <c r="D13" s="468"/>
      <c r="E13" s="468"/>
      <c r="F13" s="468"/>
      <c r="G13" s="469"/>
      <c r="H13" s="312" t="s">
        <v>98</v>
      </c>
      <c r="I13" s="138" t="s">
        <v>846</v>
      </c>
      <c r="J13" s="468"/>
      <c r="K13" s="468"/>
      <c r="L13" s="468"/>
      <c r="M13" s="468"/>
      <c r="N13" s="468"/>
      <c r="O13" s="468"/>
      <c r="P13" s="468"/>
      <c r="Q13" s="138"/>
      <c r="R13" s="468"/>
      <c r="S13" s="468"/>
      <c r="T13" s="468"/>
      <c r="U13" s="468"/>
      <c r="V13" s="468"/>
      <c r="W13" s="468"/>
      <c r="X13" s="468"/>
      <c r="Y13" s="469"/>
    </row>
    <row r="14" spans="2:25">
      <c r="B14" s="470"/>
      <c r="C14" s="415"/>
      <c r="D14" s="415"/>
      <c r="E14" s="415"/>
      <c r="F14" s="415"/>
      <c r="G14" s="403"/>
      <c r="H14" s="471"/>
      <c r="I14" s="415"/>
      <c r="J14" s="415"/>
      <c r="K14" s="415"/>
      <c r="L14" s="415"/>
      <c r="M14" s="415"/>
      <c r="N14" s="415"/>
      <c r="O14" s="415"/>
      <c r="P14" s="415"/>
      <c r="Q14" s="415"/>
      <c r="R14" s="415"/>
      <c r="S14" s="415"/>
      <c r="T14" s="415"/>
      <c r="U14" s="415"/>
      <c r="V14" s="415"/>
      <c r="W14" s="415"/>
      <c r="X14" s="415"/>
      <c r="Y14" s="403"/>
    </row>
    <row r="15" spans="2:25" ht="29.25" customHeight="1">
      <c r="B15" s="472">
        <v>4</v>
      </c>
      <c r="C15" s="1579" t="s">
        <v>847</v>
      </c>
      <c r="D15" s="1579"/>
      <c r="E15" s="1579"/>
      <c r="F15" s="1579"/>
      <c r="G15" s="1580"/>
      <c r="H15" s="473" t="s">
        <v>848</v>
      </c>
      <c r="I15" s="468"/>
      <c r="Y15" s="405"/>
    </row>
    <row r="16" spans="2:25" ht="12" customHeight="1">
      <c r="B16" s="474"/>
      <c r="G16" s="405"/>
      <c r="H16" s="475"/>
      <c r="I16" s="1354" t="s">
        <v>849</v>
      </c>
      <c r="J16" s="1354"/>
      <c r="K16" s="1354"/>
      <c r="L16" s="1354"/>
      <c r="M16" s="1354"/>
      <c r="N16" s="1354"/>
      <c r="O16" s="1354"/>
      <c r="P16" s="1354"/>
      <c r="Q16" s="1374"/>
      <c r="R16" s="1375"/>
      <c r="S16" s="1375"/>
      <c r="T16" s="1375"/>
      <c r="U16" s="1375"/>
      <c r="V16" s="1375"/>
      <c r="W16" s="1376"/>
      <c r="Y16" s="405"/>
    </row>
    <row r="17" spans="2:25" ht="12" customHeight="1">
      <c r="B17" s="474"/>
      <c r="G17" s="405"/>
      <c r="H17" s="475"/>
      <c r="I17" s="1354"/>
      <c r="J17" s="1354"/>
      <c r="K17" s="1354"/>
      <c r="L17" s="1354"/>
      <c r="M17" s="1354"/>
      <c r="N17" s="1354"/>
      <c r="O17" s="1354"/>
      <c r="P17" s="1354"/>
      <c r="Q17" s="1581"/>
      <c r="R17" s="1582"/>
      <c r="S17" s="1582"/>
      <c r="T17" s="1582"/>
      <c r="U17" s="1582"/>
      <c r="V17" s="1582"/>
      <c r="W17" s="1583"/>
      <c r="Y17" s="405"/>
    </row>
    <row r="18" spans="2:25" ht="12" customHeight="1">
      <c r="B18" s="474"/>
      <c r="G18" s="405"/>
      <c r="H18" s="475"/>
      <c r="I18" s="1374" t="s">
        <v>850</v>
      </c>
      <c r="J18" s="1375"/>
      <c r="K18" s="1375"/>
      <c r="L18" s="1375"/>
      <c r="M18" s="1375"/>
      <c r="N18" s="1375"/>
      <c r="O18" s="1375"/>
      <c r="P18" s="1376"/>
      <c r="Q18" s="1374"/>
      <c r="R18" s="1375"/>
      <c r="S18" s="1375"/>
      <c r="T18" s="1375"/>
      <c r="U18" s="1375"/>
      <c r="V18" s="1375"/>
      <c r="W18" s="1376"/>
      <c r="Y18" s="405"/>
    </row>
    <row r="19" spans="2:25" ht="12" customHeight="1">
      <c r="B19" s="474"/>
      <c r="G19" s="405"/>
      <c r="H19" s="475"/>
      <c r="I19" s="1584"/>
      <c r="J19" s="1353"/>
      <c r="K19" s="1353"/>
      <c r="L19" s="1353"/>
      <c r="M19" s="1353"/>
      <c r="N19" s="1353"/>
      <c r="O19" s="1353"/>
      <c r="P19" s="1585"/>
      <c r="Q19" s="1584"/>
      <c r="R19" s="1353"/>
      <c r="S19" s="1353"/>
      <c r="T19" s="1353"/>
      <c r="U19" s="1353"/>
      <c r="V19" s="1353"/>
      <c r="W19" s="1585"/>
      <c r="Y19" s="405"/>
    </row>
    <row r="20" spans="2:25" ht="12" customHeight="1">
      <c r="B20" s="474"/>
      <c r="G20" s="405"/>
      <c r="H20" s="475"/>
      <c r="I20" s="1584"/>
      <c r="J20" s="1353"/>
      <c r="K20" s="1353"/>
      <c r="L20" s="1353"/>
      <c r="M20" s="1353"/>
      <c r="N20" s="1353"/>
      <c r="O20" s="1353"/>
      <c r="P20" s="1585"/>
      <c r="Q20" s="1584"/>
      <c r="R20" s="1353"/>
      <c r="S20" s="1353"/>
      <c r="T20" s="1353"/>
      <c r="U20" s="1353"/>
      <c r="V20" s="1353"/>
      <c r="W20" s="1585"/>
      <c r="Y20" s="405"/>
    </row>
    <row r="21" spans="2:25" ht="12" customHeight="1">
      <c r="B21" s="474"/>
      <c r="G21" s="405"/>
      <c r="H21" s="475"/>
      <c r="I21" s="1581"/>
      <c r="J21" s="1582"/>
      <c r="K21" s="1582"/>
      <c r="L21" s="1582"/>
      <c r="M21" s="1582"/>
      <c r="N21" s="1582"/>
      <c r="O21" s="1582"/>
      <c r="P21" s="1583"/>
      <c r="Q21" s="1581"/>
      <c r="R21" s="1582"/>
      <c r="S21" s="1582"/>
      <c r="T21" s="1582"/>
      <c r="U21" s="1582"/>
      <c r="V21" s="1582"/>
      <c r="W21" s="1583"/>
      <c r="Y21" s="405"/>
    </row>
    <row r="22" spans="2:25" ht="12" customHeight="1">
      <c r="B22" s="474"/>
      <c r="G22" s="405"/>
      <c r="H22" s="475"/>
      <c r="I22" s="1354" t="s">
        <v>851</v>
      </c>
      <c r="J22" s="1354"/>
      <c r="K22" s="1354"/>
      <c r="L22" s="1354"/>
      <c r="M22" s="1354"/>
      <c r="N22" s="1354"/>
      <c r="O22" s="1354"/>
      <c r="P22" s="1354"/>
      <c r="Q22" s="1586"/>
      <c r="R22" s="1587"/>
      <c r="S22" s="1587"/>
      <c r="T22" s="1587"/>
      <c r="U22" s="1587"/>
      <c r="V22" s="1587"/>
      <c r="W22" s="1588"/>
      <c r="Y22" s="405"/>
    </row>
    <row r="23" spans="2:25" ht="12" customHeight="1">
      <c r="B23" s="474"/>
      <c r="G23" s="405"/>
      <c r="H23" s="475"/>
      <c r="I23" s="1354"/>
      <c r="J23" s="1354"/>
      <c r="K23" s="1354"/>
      <c r="L23" s="1354"/>
      <c r="M23" s="1354"/>
      <c r="N23" s="1354"/>
      <c r="O23" s="1354"/>
      <c r="P23" s="1354"/>
      <c r="Q23" s="1589"/>
      <c r="R23" s="1590"/>
      <c r="S23" s="1590"/>
      <c r="T23" s="1590"/>
      <c r="U23" s="1590"/>
      <c r="V23" s="1590"/>
      <c r="W23" s="1591"/>
      <c r="Y23" s="405"/>
    </row>
    <row r="24" spans="2:25" ht="12" customHeight="1">
      <c r="B24" s="474"/>
      <c r="G24" s="405"/>
      <c r="H24" s="475"/>
      <c r="I24" s="1354" t="s">
        <v>852</v>
      </c>
      <c r="J24" s="1354"/>
      <c r="K24" s="1354"/>
      <c r="L24" s="1354"/>
      <c r="M24" s="1354"/>
      <c r="N24" s="1354"/>
      <c r="O24" s="1354"/>
      <c r="P24" s="1354"/>
      <c r="Q24" s="1586" t="s">
        <v>853</v>
      </c>
      <c r="R24" s="1587"/>
      <c r="S24" s="1587"/>
      <c r="T24" s="1587"/>
      <c r="U24" s="1587"/>
      <c r="V24" s="1587"/>
      <c r="W24" s="1588"/>
      <c r="Y24" s="405"/>
    </row>
    <row r="25" spans="2:25" ht="12" customHeight="1">
      <c r="B25" s="474"/>
      <c r="G25" s="405"/>
      <c r="H25" s="475"/>
      <c r="I25" s="1354"/>
      <c r="J25" s="1354"/>
      <c r="K25" s="1354"/>
      <c r="L25" s="1354"/>
      <c r="M25" s="1354"/>
      <c r="N25" s="1354"/>
      <c r="O25" s="1354"/>
      <c r="P25" s="1354"/>
      <c r="Q25" s="1589"/>
      <c r="R25" s="1590"/>
      <c r="S25" s="1590"/>
      <c r="T25" s="1590"/>
      <c r="U25" s="1590"/>
      <c r="V25" s="1590"/>
      <c r="W25" s="1591"/>
      <c r="Y25" s="405"/>
    </row>
    <row r="26" spans="2:25" ht="12" customHeight="1">
      <c r="B26" s="474"/>
      <c r="G26" s="405"/>
      <c r="H26" s="475"/>
      <c r="I26" s="1354" t="s">
        <v>854</v>
      </c>
      <c r="J26" s="1354"/>
      <c r="K26" s="1354"/>
      <c r="L26" s="1354"/>
      <c r="M26" s="1354"/>
      <c r="N26" s="1354"/>
      <c r="O26" s="1354"/>
      <c r="P26" s="1354"/>
      <c r="Q26" s="1586"/>
      <c r="R26" s="1587"/>
      <c r="S26" s="1587"/>
      <c r="T26" s="1587"/>
      <c r="U26" s="1587"/>
      <c r="V26" s="1587"/>
      <c r="W26" s="1588"/>
      <c r="Y26" s="405"/>
    </row>
    <row r="27" spans="2:25" ht="12" customHeight="1">
      <c r="B27" s="474"/>
      <c r="G27" s="405"/>
      <c r="H27" s="475"/>
      <c r="I27" s="1354"/>
      <c r="J27" s="1354"/>
      <c r="K27" s="1354"/>
      <c r="L27" s="1354"/>
      <c r="M27" s="1354"/>
      <c r="N27" s="1354"/>
      <c r="O27" s="1354"/>
      <c r="P27" s="1354"/>
      <c r="Q27" s="1589"/>
      <c r="R27" s="1590"/>
      <c r="S27" s="1590"/>
      <c r="T27" s="1590"/>
      <c r="U27" s="1590"/>
      <c r="V27" s="1590"/>
      <c r="W27" s="1591"/>
      <c r="Y27" s="405"/>
    </row>
    <row r="28" spans="2:25" ht="15" customHeight="1">
      <c r="B28" s="474"/>
      <c r="G28" s="405"/>
      <c r="H28" s="475"/>
      <c r="I28" s="468"/>
      <c r="J28" s="468"/>
      <c r="K28" s="468"/>
      <c r="L28" s="468"/>
      <c r="M28" s="468"/>
      <c r="N28" s="468"/>
      <c r="O28" s="468"/>
      <c r="P28" s="468"/>
      <c r="Q28" s="468"/>
      <c r="R28" s="468"/>
      <c r="S28" s="468"/>
      <c r="T28" s="468"/>
      <c r="U28" s="468"/>
      <c r="Y28" s="476"/>
    </row>
    <row r="29" spans="2:25" ht="29.25" customHeight="1">
      <c r="B29" s="472"/>
      <c r="C29" s="477"/>
      <c r="D29" s="477"/>
      <c r="E29" s="477"/>
      <c r="F29" s="477"/>
      <c r="G29" s="478"/>
      <c r="H29" s="473" t="s">
        <v>855</v>
      </c>
      <c r="I29" s="468"/>
      <c r="Y29" s="405"/>
    </row>
    <row r="30" spans="2:25" ht="12" customHeight="1">
      <c r="B30" s="474"/>
      <c r="G30" s="405"/>
      <c r="H30" s="475"/>
      <c r="I30" s="1354" t="s">
        <v>849</v>
      </c>
      <c r="J30" s="1354"/>
      <c r="K30" s="1354"/>
      <c r="L30" s="1354"/>
      <c r="M30" s="1354"/>
      <c r="N30" s="1354"/>
      <c r="O30" s="1354"/>
      <c r="P30" s="1354"/>
      <c r="Q30" s="1374"/>
      <c r="R30" s="1375"/>
      <c r="S30" s="1375"/>
      <c r="T30" s="1375"/>
      <c r="U30" s="1375"/>
      <c r="V30" s="1375"/>
      <c r="W30" s="1376"/>
      <c r="Y30" s="405"/>
    </row>
    <row r="31" spans="2:25" ht="12" customHeight="1">
      <c r="B31" s="474"/>
      <c r="G31" s="405"/>
      <c r="H31" s="475"/>
      <c r="I31" s="1354"/>
      <c r="J31" s="1354"/>
      <c r="K31" s="1354"/>
      <c r="L31" s="1354"/>
      <c r="M31" s="1354"/>
      <c r="N31" s="1354"/>
      <c r="O31" s="1354"/>
      <c r="P31" s="1354"/>
      <c r="Q31" s="1581"/>
      <c r="R31" s="1582"/>
      <c r="S31" s="1582"/>
      <c r="T31" s="1582"/>
      <c r="U31" s="1582"/>
      <c r="V31" s="1582"/>
      <c r="W31" s="1583"/>
      <c r="Y31" s="405"/>
    </row>
    <row r="32" spans="2:25" ht="12" customHeight="1">
      <c r="B32" s="474"/>
      <c r="G32" s="405"/>
      <c r="H32" s="475"/>
      <c r="I32" s="1374" t="s">
        <v>850</v>
      </c>
      <c r="J32" s="1375"/>
      <c r="K32" s="1375"/>
      <c r="L32" s="1375"/>
      <c r="M32" s="1375"/>
      <c r="N32" s="1375"/>
      <c r="O32" s="1375"/>
      <c r="P32" s="1376"/>
      <c r="Q32" s="1374"/>
      <c r="R32" s="1375"/>
      <c r="S32" s="1375"/>
      <c r="T32" s="1375"/>
      <c r="U32" s="1375"/>
      <c r="V32" s="1375"/>
      <c r="W32" s="1376"/>
      <c r="Y32" s="405"/>
    </row>
    <row r="33" spans="2:25" ht="12" customHeight="1">
      <c r="B33" s="474"/>
      <c r="G33" s="405"/>
      <c r="H33" s="475"/>
      <c r="I33" s="1584"/>
      <c r="J33" s="1353"/>
      <c r="K33" s="1353"/>
      <c r="L33" s="1353"/>
      <c r="M33" s="1353"/>
      <c r="N33" s="1353"/>
      <c r="O33" s="1353"/>
      <c r="P33" s="1585"/>
      <c r="Q33" s="1584"/>
      <c r="R33" s="1353"/>
      <c r="S33" s="1353"/>
      <c r="T33" s="1353"/>
      <c r="U33" s="1353"/>
      <c r="V33" s="1353"/>
      <c r="W33" s="1585"/>
      <c r="Y33" s="405"/>
    </row>
    <row r="34" spans="2:25" ht="12" customHeight="1">
      <c r="B34" s="474"/>
      <c r="G34" s="405"/>
      <c r="H34" s="475"/>
      <c r="I34" s="1584"/>
      <c r="J34" s="1353"/>
      <c r="K34" s="1353"/>
      <c r="L34" s="1353"/>
      <c r="M34" s="1353"/>
      <c r="N34" s="1353"/>
      <c r="O34" s="1353"/>
      <c r="P34" s="1585"/>
      <c r="Q34" s="1584"/>
      <c r="R34" s="1353"/>
      <c r="S34" s="1353"/>
      <c r="T34" s="1353"/>
      <c r="U34" s="1353"/>
      <c r="V34" s="1353"/>
      <c r="W34" s="1585"/>
      <c r="Y34" s="405"/>
    </row>
    <row r="35" spans="2:25" ht="12" customHeight="1">
      <c r="B35" s="474"/>
      <c r="G35" s="405"/>
      <c r="H35" s="475"/>
      <c r="I35" s="1581"/>
      <c r="J35" s="1582"/>
      <c r="K35" s="1582"/>
      <c r="L35" s="1582"/>
      <c r="M35" s="1582"/>
      <c r="N35" s="1582"/>
      <c r="O35" s="1582"/>
      <c r="P35" s="1583"/>
      <c r="Q35" s="1581"/>
      <c r="R35" s="1582"/>
      <c r="S35" s="1582"/>
      <c r="T35" s="1582"/>
      <c r="U35" s="1582"/>
      <c r="V35" s="1582"/>
      <c r="W35" s="1583"/>
      <c r="Y35" s="405"/>
    </row>
    <row r="36" spans="2:25" ht="12" customHeight="1">
      <c r="B36" s="474"/>
      <c r="G36" s="405"/>
      <c r="H36" s="475"/>
      <c r="I36" s="1354" t="s">
        <v>851</v>
      </c>
      <c r="J36" s="1354"/>
      <c r="K36" s="1354"/>
      <c r="L36" s="1354"/>
      <c r="M36" s="1354"/>
      <c r="N36" s="1354"/>
      <c r="O36" s="1354"/>
      <c r="P36" s="1354"/>
      <c r="Q36" s="1586"/>
      <c r="R36" s="1587"/>
      <c r="S36" s="1587"/>
      <c r="T36" s="1587"/>
      <c r="U36" s="1587"/>
      <c r="V36" s="1587"/>
      <c r="W36" s="1588"/>
      <c r="Y36" s="405"/>
    </row>
    <row r="37" spans="2:25" ht="12" customHeight="1">
      <c r="B37" s="474"/>
      <c r="G37" s="405"/>
      <c r="H37" s="475"/>
      <c r="I37" s="1354"/>
      <c r="J37" s="1354"/>
      <c r="K37" s="1354"/>
      <c r="L37" s="1354"/>
      <c r="M37" s="1354"/>
      <c r="N37" s="1354"/>
      <c r="O37" s="1354"/>
      <c r="P37" s="1354"/>
      <c r="Q37" s="1589"/>
      <c r="R37" s="1590"/>
      <c r="S37" s="1590"/>
      <c r="T37" s="1590"/>
      <c r="U37" s="1590"/>
      <c r="V37" s="1590"/>
      <c r="W37" s="1591"/>
      <c r="Y37" s="405"/>
    </row>
    <row r="38" spans="2:25" ht="12" customHeight="1">
      <c r="B38" s="474"/>
      <c r="G38" s="405"/>
      <c r="H38" s="479"/>
      <c r="I38" s="1350" t="s">
        <v>852</v>
      </c>
      <c r="J38" s="1354"/>
      <c r="K38" s="1354"/>
      <c r="L38" s="1354"/>
      <c r="M38" s="1354"/>
      <c r="N38" s="1354"/>
      <c r="O38" s="1354"/>
      <c r="P38" s="1354"/>
      <c r="Q38" s="1355" t="s">
        <v>853</v>
      </c>
      <c r="R38" s="1356"/>
      <c r="S38" s="1356"/>
      <c r="T38" s="1356"/>
      <c r="U38" s="1356"/>
      <c r="V38" s="1356"/>
      <c r="W38" s="1356"/>
      <c r="X38" s="475"/>
      <c r="Y38" s="405"/>
    </row>
    <row r="39" spans="2:25" ht="12" customHeight="1">
      <c r="B39" s="474"/>
      <c r="G39" s="405"/>
      <c r="H39" s="475"/>
      <c r="I39" s="1592"/>
      <c r="J39" s="1592"/>
      <c r="K39" s="1592"/>
      <c r="L39" s="1592"/>
      <c r="M39" s="1592"/>
      <c r="N39" s="1592"/>
      <c r="O39" s="1592"/>
      <c r="P39" s="1592"/>
      <c r="Q39" s="1589"/>
      <c r="R39" s="1590"/>
      <c r="S39" s="1590"/>
      <c r="T39" s="1590"/>
      <c r="U39" s="1590"/>
      <c r="V39" s="1590"/>
      <c r="W39" s="1591"/>
      <c r="Y39" s="405"/>
    </row>
    <row r="40" spans="2:25" ht="12" customHeight="1">
      <c r="B40" s="474"/>
      <c r="G40" s="405"/>
      <c r="H40" s="475"/>
      <c r="I40" s="1354" t="s">
        <v>854</v>
      </c>
      <c r="J40" s="1354"/>
      <c r="K40" s="1354"/>
      <c r="L40" s="1354"/>
      <c r="M40" s="1354"/>
      <c r="N40" s="1354"/>
      <c r="O40" s="1354"/>
      <c r="P40" s="1354"/>
      <c r="Q40" s="1586"/>
      <c r="R40" s="1587"/>
      <c r="S40" s="1587"/>
      <c r="T40" s="1587"/>
      <c r="U40" s="1587"/>
      <c r="V40" s="1587"/>
      <c r="W40" s="1588"/>
      <c r="Y40" s="405"/>
    </row>
    <row r="41" spans="2:25" ht="12" customHeight="1">
      <c r="B41" s="474"/>
      <c r="G41" s="405"/>
      <c r="H41" s="475"/>
      <c r="I41" s="1354"/>
      <c r="J41" s="1354"/>
      <c r="K41" s="1354"/>
      <c r="L41" s="1354"/>
      <c r="M41" s="1354"/>
      <c r="N41" s="1354"/>
      <c r="O41" s="1354"/>
      <c r="P41" s="1354"/>
      <c r="Q41" s="1589"/>
      <c r="R41" s="1590"/>
      <c r="S41" s="1590"/>
      <c r="T41" s="1590"/>
      <c r="U41" s="1590"/>
      <c r="V41" s="1590"/>
      <c r="W41" s="1591"/>
      <c r="Y41" s="405"/>
    </row>
    <row r="42" spans="2:25" ht="15" customHeight="1">
      <c r="B42" s="474"/>
      <c r="G42" s="405"/>
      <c r="H42" s="475"/>
      <c r="I42" s="468"/>
      <c r="J42" s="468"/>
      <c r="K42" s="468"/>
      <c r="L42" s="468"/>
      <c r="M42" s="468"/>
      <c r="N42" s="468"/>
      <c r="O42" s="468"/>
      <c r="P42" s="468"/>
      <c r="Q42" s="468"/>
      <c r="R42" s="468"/>
      <c r="S42" s="468"/>
      <c r="T42" s="468"/>
      <c r="U42" s="468"/>
      <c r="Y42" s="476"/>
    </row>
    <row r="43" spans="2:25" ht="29.25" customHeight="1">
      <c r="B43" s="472"/>
      <c r="C43" s="477"/>
      <c r="D43" s="477"/>
      <c r="E43" s="477"/>
      <c r="F43" s="477"/>
      <c r="G43" s="478"/>
      <c r="H43" s="473" t="s">
        <v>856</v>
      </c>
      <c r="I43" s="468"/>
      <c r="Y43" s="405"/>
    </row>
    <row r="44" spans="2:25" ht="12" customHeight="1">
      <c r="B44" s="474"/>
      <c r="G44" s="405"/>
      <c r="H44" s="475"/>
      <c r="I44" s="1354" t="s">
        <v>849</v>
      </c>
      <c r="J44" s="1354"/>
      <c r="K44" s="1354"/>
      <c r="L44" s="1354"/>
      <c r="M44" s="1354"/>
      <c r="N44" s="1354"/>
      <c r="O44" s="1354"/>
      <c r="P44" s="1354"/>
      <c r="Q44" s="1374"/>
      <c r="R44" s="1375"/>
      <c r="S44" s="1375"/>
      <c r="T44" s="1375"/>
      <c r="U44" s="1375"/>
      <c r="V44" s="1375"/>
      <c r="W44" s="1376"/>
      <c r="Y44" s="405"/>
    </row>
    <row r="45" spans="2:25" ht="12" customHeight="1">
      <c r="B45" s="474"/>
      <c r="G45" s="405"/>
      <c r="H45" s="475"/>
      <c r="I45" s="1354"/>
      <c r="J45" s="1354"/>
      <c r="K45" s="1354"/>
      <c r="L45" s="1354"/>
      <c r="M45" s="1354"/>
      <c r="N45" s="1354"/>
      <c r="O45" s="1354"/>
      <c r="P45" s="1354"/>
      <c r="Q45" s="1581"/>
      <c r="R45" s="1582"/>
      <c r="S45" s="1582"/>
      <c r="T45" s="1582"/>
      <c r="U45" s="1582"/>
      <c r="V45" s="1582"/>
      <c r="W45" s="1583"/>
      <c r="Y45" s="405"/>
    </row>
    <row r="46" spans="2:25" ht="12" customHeight="1">
      <c r="B46" s="474"/>
      <c r="G46" s="405"/>
      <c r="H46" s="475"/>
      <c r="I46" s="1374" t="s">
        <v>850</v>
      </c>
      <c r="J46" s="1375"/>
      <c r="K46" s="1375"/>
      <c r="L46" s="1375"/>
      <c r="M46" s="1375"/>
      <c r="N46" s="1375"/>
      <c r="O46" s="1375"/>
      <c r="P46" s="1376"/>
      <c r="Q46" s="1374"/>
      <c r="R46" s="1375"/>
      <c r="S46" s="1375"/>
      <c r="T46" s="1375"/>
      <c r="U46" s="1375"/>
      <c r="V46" s="1375"/>
      <c r="W46" s="1376"/>
      <c r="Y46" s="405"/>
    </row>
    <row r="47" spans="2:25" ht="12" customHeight="1">
      <c r="B47" s="474"/>
      <c r="G47" s="405"/>
      <c r="H47" s="475"/>
      <c r="I47" s="1584"/>
      <c r="J47" s="1353"/>
      <c r="K47" s="1353"/>
      <c r="L47" s="1353"/>
      <c r="M47" s="1353"/>
      <c r="N47" s="1353"/>
      <c r="O47" s="1353"/>
      <c r="P47" s="1585"/>
      <c r="Q47" s="1584"/>
      <c r="R47" s="1353"/>
      <c r="S47" s="1353"/>
      <c r="T47" s="1353"/>
      <c r="U47" s="1353"/>
      <c r="V47" s="1353"/>
      <c r="W47" s="1585"/>
      <c r="Y47" s="405"/>
    </row>
    <row r="48" spans="2:25" ht="12" customHeight="1">
      <c r="B48" s="474"/>
      <c r="G48" s="405"/>
      <c r="H48" s="475"/>
      <c r="I48" s="1584"/>
      <c r="J48" s="1353"/>
      <c r="K48" s="1353"/>
      <c r="L48" s="1353"/>
      <c r="M48" s="1353"/>
      <c r="N48" s="1353"/>
      <c r="O48" s="1353"/>
      <c r="P48" s="1585"/>
      <c r="Q48" s="1584"/>
      <c r="R48" s="1353"/>
      <c r="S48" s="1353"/>
      <c r="T48" s="1353"/>
      <c r="U48" s="1353"/>
      <c r="V48" s="1353"/>
      <c r="W48" s="1585"/>
      <c r="Y48" s="405"/>
    </row>
    <row r="49" spans="2:25" ht="12" customHeight="1">
      <c r="B49" s="474"/>
      <c r="G49" s="405"/>
      <c r="H49" s="475"/>
      <c r="I49" s="1581"/>
      <c r="J49" s="1582"/>
      <c r="K49" s="1582"/>
      <c r="L49" s="1582"/>
      <c r="M49" s="1582"/>
      <c r="N49" s="1582"/>
      <c r="O49" s="1582"/>
      <c r="P49" s="1583"/>
      <c r="Q49" s="1581"/>
      <c r="R49" s="1582"/>
      <c r="S49" s="1582"/>
      <c r="T49" s="1582"/>
      <c r="U49" s="1582"/>
      <c r="V49" s="1582"/>
      <c r="W49" s="1583"/>
      <c r="Y49" s="405"/>
    </row>
    <row r="50" spans="2:25" ht="12" customHeight="1">
      <c r="B50" s="474"/>
      <c r="G50" s="405"/>
      <c r="H50" s="475"/>
      <c r="I50" s="1354" t="s">
        <v>851</v>
      </c>
      <c r="J50" s="1354"/>
      <c r="K50" s="1354"/>
      <c r="L50" s="1354"/>
      <c r="M50" s="1354"/>
      <c r="N50" s="1354"/>
      <c r="O50" s="1354"/>
      <c r="P50" s="1354"/>
      <c r="Q50" s="1586"/>
      <c r="R50" s="1587"/>
      <c r="S50" s="1587"/>
      <c r="T50" s="1587"/>
      <c r="U50" s="1587"/>
      <c r="V50" s="1587"/>
      <c r="W50" s="1588"/>
      <c r="Y50" s="405"/>
    </row>
    <row r="51" spans="2:25" ht="12" customHeight="1">
      <c r="B51" s="474"/>
      <c r="G51" s="405"/>
      <c r="H51" s="475"/>
      <c r="I51" s="1354"/>
      <c r="J51" s="1354"/>
      <c r="K51" s="1354"/>
      <c r="L51" s="1354"/>
      <c r="M51" s="1354"/>
      <c r="N51" s="1354"/>
      <c r="O51" s="1354"/>
      <c r="P51" s="1354"/>
      <c r="Q51" s="1589"/>
      <c r="R51" s="1590"/>
      <c r="S51" s="1590"/>
      <c r="T51" s="1590"/>
      <c r="U51" s="1590"/>
      <c r="V51" s="1590"/>
      <c r="W51" s="1591"/>
      <c r="Y51" s="405"/>
    </row>
    <row r="52" spans="2:25" ht="12" customHeight="1">
      <c r="B52" s="474"/>
      <c r="G52" s="405"/>
      <c r="H52" s="475"/>
      <c r="I52" s="1354" t="s">
        <v>852</v>
      </c>
      <c r="J52" s="1354"/>
      <c r="K52" s="1354"/>
      <c r="L52" s="1354"/>
      <c r="M52" s="1354"/>
      <c r="N52" s="1354"/>
      <c r="O52" s="1354"/>
      <c r="P52" s="1354"/>
      <c r="Q52" s="1586" t="s">
        <v>853</v>
      </c>
      <c r="R52" s="1587"/>
      <c r="S52" s="1587"/>
      <c r="T52" s="1587"/>
      <c r="U52" s="1587"/>
      <c r="V52" s="1587"/>
      <c r="W52" s="1588"/>
      <c r="Y52" s="405"/>
    </row>
    <row r="53" spans="2:25" ht="12" customHeight="1">
      <c r="B53" s="474"/>
      <c r="G53" s="405"/>
      <c r="H53" s="475"/>
      <c r="I53" s="1354"/>
      <c r="J53" s="1354"/>
      <c r="K53" s="1354"/>
      <c r="L53" s="1354"/>
      <c r="M53" s="1354"/>
      <c r="N53" s="1354"/>
      <c r="O53" s="1354"/>
      <c r="P53" s="1354"/>
      <c r="Q53" s="1589"/>
      <c r="R53" s="1590"/>
      <c r="S53" s="1590"/>
      <c r="T53" s="1590"/>
      <c r="U53" s="1590"/>
      <c r="V53" s="1590"/>
      <c r="W53" s="1591"/>
      <c r="Y53" s="405"/>
    </row>
    <row r="54" spans="2:25" ht="12" customHeight="1">
      <c r="B54" s="474"/>
      <c r="G54" s="405"/>
      <c r="H54" s="475"/>
      <c r="I54" s="1354" t="s">
        <v>854</v>
      </c>
      <c r="J54" s="1354"/>
      <c r="K54" s="1354"/>
      <c r="L54" s="1354"/>
      <c r="M54" s="1354"/>
      <c r="N54" s="1354"/>
      <c r="O54" s="1354"/>
      <c r="P54" s="1354"/>
      <c r="Q54" s="1586"/>
      <c r="R54" s="1587"/>
      <c r="S54" s="1587"/>
      <c r="T54" s="1587"/>
      <c r="U54" s="1587"/>
      <c r="V54" s="1587"/>
      <c r="W54" s="1588"/>
      <c r="Y54" s="405"/>
    </row>
    <row r="55" spans="2:25" ht="12" customHeight="1">
      <c r="B55" s="474"/>
      <c r="G55" s="405"/>
      <c r="H55" s="475"/>
      <c r="I55" s="1354"/>
      <c r="J55" s="1354"/>
      <c r="K55" s="1354"/>
      <c r="L55" s="1354"/>
      <c r="M55" s="1354"/>
      <c r="N55" s="1354"/>
      <c r="O55" s="1354"/>
      <c r="P55" s="1354"/>
      <c r="Q55" s="1589"/>
      <c r="R55" s="1590"/>
      <c r="S55" s="1590"/>
      <c r="T55" s="1590"/>
      <c r="U55" s="1590"/>
      <c r="V55" s="1590"/>
      <c r="W55" s="1591"/>
      <c r="Y55" s="405"/>
    </row>
    <row r="56" spans="2:25" ht="15" customHeight="1">
      <c r="B56" s="480"/>
      <c r="C56" s="413"/>
      <c r="D56" s="413"/>
      <c r="E56" s="413"/>
      <c r="F56" s="413"/>
      <c r="G56" s="414"/>
      <c r="H56" s="481"/>
      <c r="I56" s="413"/>
      <c r="J56" s="413"/>
      <c r="K56" s="413"/>
      <c r="L56" s="413"/>
      <c r="M56" s="413"/>
      <c r="N56" s="413"/>
      <c r="O56" s="413"/>
      <c r="P56" s="413"/>
      <c r="Q56" s="413"/>
      <c r="R56" s="413"/>
      <c r="S56" s="413"/>
      <c r="T56" s="413"/>
      <c r="U56" s="413"/>
      <c r="V56" s="413"/>
      <c r="W56" s="1594"/>
      <c r="X56" s="1594"/>
      <c r="Y56" s="1595"/>
    </row>
    <row r="57" spans="2:25" ht="15" customHeight="1">
      <c r="Y57" s="482"/>
    </row>
    <row r="58" spans="2:25" ht="38.450000000000003" customHeight="1">
      <c r="B58" s="1593" t="s">
        <v>857</v>
      </c>
      <c r="C58" s="1593"/>
      <c r="D58" s="1593"/>
      <c r="E58" s="1593"/>
      <c r="F58" s="1593"/>
      <c r="G58" s="1593"/>
      <c r="H58" s="1593"/>
      <c r="I58" s="1593"/>
      <c r="J58" s="1593"/>
      <c r="K58" s="1593"/>
      <c r="L58" s="1593"/>
      <c r="M58" s="1593"/>
      <c r="N58" s="1593"/>
      <c r="O58" s="1593"/>
      <c r="P58" s="1593"/>
      <c r="Q58" s="1593"/>
      <c r="R58" s="1593"/>
      <c r="S58" s="1593"/>
      <c r="T58" s="1593"/>
      <c r="U58" s="1593"/>
      <c r="V58" s="1593"/>
      <c r="W58" s="1593"/>
      <c r="X58" s="1593"/>
      <c r="Y58" s="1593"/>
    </row>
    <row r="59" spans="2:25" ht="24" customHeight="1">
      <c r="B59" s="1593" t="s">
        <v>858</v>
      </c>
      <c r="C59" s="1593"/>
      <c r="D59" s="1593"/>
      <c r="E59" s="1593"/>
      <c r="F59" s="1593"/>
      <c r="G59" s="1593"/>
      <c r="H59" s="1593"/>
      <c r="I59" s="1593"/>
      <c r="J59" s="1593"/>
      <c r="K59" s="1593"/>
      <c r="L59" s="1593"/>
      <c r="M59" s="1593"/>
      <c r="N59" s="1593"/>
      <c r="O59" s="1593"/>
      <c r="P59" s="1593"/>
      <c r="Q59" s="1593"/>
      <c r="R59" s="1593"/>
      <c r="S59" s="1593"/>
      <c r="T59" s="1593"/>
      <c r="U59" s="1593"/>
      <c r="V59" s="1593"/>
      <c r="W59" s="1593"/>
      <c r="X59" s="1593"/>
      <c r="Y59" s="1593"/>
    </row>
    <row r="60" spans="2:25" ht="24" customHeight="1">
      <c r="B60" s="1593" t="s">
        <v>859</v>
      </c>
      <c r="C60" s="1593"/>
      <c r="D60" s="1593"/>
      <c r="E60" s="1593"/>
      <c r="F60" s="1593"/>
      <c r="G60" s="1593"/>
      <c r="H60" s="1593"/>
      <c r="I60" s="1593"/>
      <c r="J60" s="1593"/>
      <c r="K60" s="1593"/>
      <c r="L60" s="1593"/>
      <c r="M60" s="1593"/>
      <c r="N60" s="1593"/>
      <c r="O60" s="1593"/>
      <c r="P60" s="1593"/>
      <c r="Q60" s="1593"/>
      <c r="R60" s="1593"/>
      <c r="S60" s="1593"/>
      <c r="T60" s="1593"/>
      <c r="U60" s="1593"/>
      <c r="V60" s="1593"/>
      <c r="W60" s="1593"/>
      <c r="X60" s="1593"/>
      <c r="Y60" s="1593"/>
    </row>
    <row r="61" spans="2:25">
      <c r="B61" s="483" t="s">
        <v>860</v>
      </c>
      <c r="D61" s="477"/>
      <c r="E61" s="477"/>
      <c r="F61" s="477"/>
      <c r="G61" s="477"/>
      <c r="H61" s="477"/>
      <c r="I61" s="477"/>
      <c r="J61" s="477"/>
      <c r="K61" s="477"/>
      <c r="L61" s="477"/>
      <c r="M61" s="477"/>
      <c r="N61" s="477"/>
      <c r="O61" s="477"/>
      <c r="P61" s="477"/>
      <c r="Q61" s="477"/>
      <c r="R61" s="477"/>
      <c r="S61" s="477"/>
      <c r="T61" s="477"/>
      <c r="U61" s="477"/>
      <c r="V61" s="477"/>
      <c r="W61" s="477"/>
      <c r="X61" s="477"/>
      <c r="Y61" s="477"/>
    </row>
    <row r="62" spans="2:25">
      <c r="B62" s="483"/>
      <c r="D62" s="484"/>
      <c r="E62" s="484"/>
      <c r="F62" s="484"/>
      <c r="G62" s="484"/>
      <c r="H62" s="484"/>
      <c r="I62" s="484"/>
      <c r="J62" s="484"/>
      <c r="K62" s="484"/>
      <c r="L62" s="484"/>
      <c r="M62" s="484"/>
      <c r="N62" s="484"/>
      <c r="O62" s="484"/>
      <c r="P62" s="484"/>
      <c r="Q62" s="484"/>
      <c r="R62" s="484"/>
      <c r="S62" s="484"/>
      <c r="T62" s="484"/>
      <c r="U62" s="484"/>
      <c r="V62" s="484"/>
      <c r="W62" s="484"/>
      <c r="X62" s="484"/>
      <c r="Y62" s="484"/>
    </row>
    <row r="122" spans="3:7">
      <c r="C122" s="413"/>
      <c r="D122" s="413"/>
      <c r="E122" s="413"/>
      <c r="F122" s="413"/>
      <c r="G122" s="413"/>
    </row>
    <row r="123" spans="3:7">
      <c r="C123" s="415"/>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3"/>
  <dataValidations count="1">
    <dataValidation type="list" allowBlank="1" showInputMessage="1" showErrorMessage="1" sqref="R7 M7 H7:H13 P8:P12" xr:uid="{00000000-0002-0000-0800-000000000000}">
      <formula1>"□,■"</formula1>
    </dataValidation>
  </dataValidations>
  <pageMargins left="0.7" right="0.7" top="0.75" bottom="0.75" header="0.3" footer="0.3"/>
  <pageSetup paperSize="9" scale="7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39</vt:i4>
      </vt:variant>
      <vt:variant>
        <vt:lpstr>名前付き一覧</vt:lpstr>
      </vt:variant>
      <vt:variant>
        <vt:i4>53</vt:i4>
      </vt:variant>
    </vt:vector>
  </HeadingPairs>
  <TitlesOfParts>
    <vt:vector size="92" baseType="lpstr">
      <vt:lpstr>チェック表（老健＋療養SS）</vt:lpstr>
      <vt:lpstr>別紙１-１ｰ２～１-３ｰ2</vt:lpstr>
      <vt:lpstr>備考（1-1-2）～(1-3-2）</vt:lpstr>
      <vt:lpstr>別紙</vt:lpstr>
      <vt:lpstr>別紙２</vt:lpstr>
      <vt:lpstr>別紙６</vt:lpstr>
      <vt:lpstr>別紙７</vt:lpstr>
      <vt:lpstr>別紙７－２</vt:lpstr>
      <vt:lpstr>別紙11</vt:lpstr>
      <vt:lpstr>別紙12－2</vt:lpstr>
      <vt:lpstr>別紙14－4</vt:lpstr>
      <vt:lpstr>別紙28</vt:lpstr>
      <vt:lpstr>別紙29</vt:lpstr>
      <vt:lpstr>別紙29－2</vt:lpstr>
      <vt:lpstr>別紙29－3</vt:lpstr>
      <vt:lpstr>別紙35</vt:lpstr>
      <vt:lpstr>別紙38</vt:lpstr>
      <vt:lpstr>別紙40</vt:lpstr>
      <vt:lpstr>別紙41</vt:lpstr>
      <vt:lpstr>参考様式３</vt:lpstr>
      <vt:lpstr>参考様式５（若年性）</vt:lpstr>
      <vt:lpstr>参考様式５（療養食）</vt:lpstr>
      <vt:lpstr>参考様式９</vt:lpstr>
      <vt:lpstr>参考様式10</vt:lpstr>
      <vt:lpstr>参考様式11</vt:lpstr>
      <vt:lpstr>参考様式12</vt:lpstr>
      <vt:lpstr>様式５</vt:lpstr>
      <vt:lpstr>様式６</vt:lpstr>
      <vt:lpstr>様式７</vt:lpstr>
      <vt:lpstr>様式８</vt:lpstr>
      <vt:lpstr>様式９</vt:lpstr>
      <vt:lpstr>【記載例】（ユニット型）</vt:lpstr>
      <vt:lpstr>【記載例】シフト記号表（勤務時間帯）</vt:lpstr>
      <vt:lpstr>（従来型）</vt:lpstr>
      <vt:lpstr>（ユニット型）</vt:lpstr>
      <vt:lpstr>シフト記号表（従来型・ユニット型共通）</vt:lpstr>
      <vt:lpstr>（従来型）記入方法</vt:lpstr>
      <vt:lpstr>（ユニット型）記入方法</vt:lpstr>
      <vt:lpstr>プルダウン・リスト（従来型・ユニット型共通）</vt:lpstr>
      <vt:lpstr>'シフト記号表（従来型・ユニット型共通）'!【記載例】シフト記号</vt:lpstr>
      <vt:lpstr>'シフト記号表（従来型・ユニット型共通）'!【記載例】シフト記号表</vt:lpstr>
      <vt:lpstr>'（ユニット型）'!Print_Area</vt:lpstr>
      <vt:lpstr>'（ユニット型）記入方法'!Print_Area</vt:lpstr>
      <vt:lpstr>'（従来型）'!Print_Area</vt:lpstr>
      <vt:lpstr>'（従来型）記入方法'!Print_Area</vt:lpstr>
      <vt:lpstr>'【記載例】（ユニット型）'!Print_Area</vt:lpstr>
      <vt:lpstr>'【記載例】シフト記号表（勤務時間帯）'!Print_Area</vt:lpstr>
      <vt:lpstr>'シフト記号表（従来型・ユニット型共通）'!Print_Area</vt:lpstr>
      <vt:lpstr>'チェック表（老健＋療養SS）'!Print_Area</vt:lpstr>
      <vt:lpstr>参考様式10!Print_Area</vt:lpstr>
      <vt:lpstr>参考様式11!Print_Area</vt:lpstr>
      <vt:lpstr>参考様式12!Print_Area</vt:lpstr>
      <vt:lpstr>参考様式３!Print_Area</vt:lpstr>
      <vt:lpstr>'参考様式５（若年性）'!Print_Area</vt:lpstr>
      <vt:lpstr>'参考様式５（療養食）'!Print_Area</vt:lpstr>
      <vt:lpstr>参考様式９!Print_Area</vt:lpstr>
      <vt:lpstr>'備考（1-1-2）～(1-3-2）'!Print_Area</vt:lpstr>
      <vt:lpstr>別紙!Print_Area</vt:lpstr>
      <vt:lpstr>別紙11!Print_Area</vt:lpstr>
      <vt:lpstr>'別紙１-１ｰ２～１-３ｰ2'!Print_Area</vt:lpstr>
      <vt:lpstr>'別紙12－2'!Print_Area</vt:lpstr>
      <vt:lpstr>'別紙14－4'!Print_Area</vt:lpstr>
      <vt:lpstr>別紙２!Print_Area</vt:lpstr>
      <vt:lpstr>別紙28!Print_Area</vt:lpstr>
      <vt:lpstr>'別紙29－2'!Print_Area</vt:lpstr>
      <vt:lpstr>'別紙29－3'!Print_Area</vt:lpstr>
      <vt:lpstr>別紙35!Print_Area</vt:lpstr>
      <vt:lpstr>別紙38!Print_Area</vt:lpstr>
      <vt:lpstr>別紙41!Print_Area</vt:lpstr>
      <vt:lpstr>別紙６!Print_Area</vt:lpstr>
      <vt:lpstr>別紙７!Print_Area</vt:lpstr>
      <vt:lpstr>'別紙７－２'!Print_Area</vt:lpstr>
      <vt:lpstr>様式５!Print_Area</vt:lpstr>
      <vt:lpstr>様式８!Print_Area</vt:lpstr>
      <vt:lpstr>'（ユニット型）'!Print_Titles</vt:lpstr>
      <vt:lpstr>'（従来型）'!Print_Titles</vt:lpstr>
      <vt:lpstr>'【記載例】（ユニット型）'!Print_Titles</vt:lpstr>
      <vt:lpstr>'チェック表（老健＋療養SS）'!Print_Titles</vt:lpstr>
      <vt:lpstr>その他の従業者</vt:lpstr>
      <vt:lpstr>医師</vt:lpstr>
      <vt:lpstr>栄養士</vt:lpstr>
      <vt:lpstr>介護支援専門員</vt:lpstr>
      <vt:lpstr>介護職員</vt:lpstr>
      <vt:lpstr>看護職員</vt:lpstr>
      <vt:lpstr>管理者</vt:lpstr>
      <vt:lpstr>言語聴覚士</vt:lpstr>
      <vt:lpstr>作業療法士</vt:lpstr>
      <vt:lpstr>支援相談員</vt:lpstr>
      <vt:lpstr>事務員</vt:lpstr>
      <vt:lpstr>調理員</vt:lpstr>
      <vt:lpstr>薬剤師</vt:lpstr>
      <vt:lpstr>理学療法士</vt:lpstr>
    </vt:vector>
  </TitlesOfParts>
  <Company>福岡市役所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FINE_User</dc:creator>
  <cp:lastModifiedBy>福岡市</cp:lastModifiedBy>
  <cp:lastPrinted>2025-07-17T08:33:37Z</cp:lastPrinted>
  <dcterms:created xsi:type="dcterms:W3CDTF">2024-04-03T09:28:33Z</dcterms:created>
  <dcterms:modified xsi:type="dcterms:W3CDTF">2025-07-18T00:29:07Z</dcterms:modified>
</cp:coreProperties>
</file>